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5.xml" ContentType="application/vnd.ms-excel.person+xml"/>
  <Override PartName="/xl/persons/person13.xml" ContentType="application/vnd.ms-excel.person+xml"/>
  <Override PartName="/xl/persons/person26.xml" ContentType="application/vnd.ms-excel.person+xml"/>
  <Override PartName="/xl/persons/person8.xml" ContentType="application/vnd.ms-excel.person+xml"/>
  <Override PartName="/xl/persons/person21.xml" ContentType="application/vnd.ms-excel.person+xml"/>
  <Override PartName="/xl/persons/person29.xml" ContentType="application/vnd.ms-excel.person+xml"/>
  <Override PartName="/xl/persons/person32.xml" ContentType="application/vnd.ms-excel.person+xml"/>
  <Override PartName="/xl/persons/person36.xml" ContentType="application/vnd.ms-excel.person+xml"/>
  <Override PartName="/xl/persons/person40.xml" ContentType="application/vnd.ms-excel.person+xml"/>
  <Override PartName="/xl/persons/person2.xml" ContentType="application/vnd.ms-excel.person+xml"/>
  <Override PartName="/xl/persons/person15.xml" ContentType="application/vnd.ms-excel.person+xml"/>
  <Override PartName="/xl/persons/person28.xml" ContentType="application/vnd.ms-excel.person+xml"/>
  <Override PartName="/xl/persons/person10.xml" ContentType="application/vnd.ms-excel.person+xml"/>
  <Override PartName="/xl/persons/person18.xml" ContentType="application/vnd.ms-excel.person+xml"/>
  <Override PartName="/xl/persons/person23.xml" ContentType="application/vnd.ms-excel.person+xml"/>
  <Override PartName="/xl/persons/person31.xml" ContentType="application/vnd.ms-excel.person+xml"/>
  <Override PartName="/xl/persons/person39.xml" ContentType="application/vnd.ms-excel.person+xml"/>
  <Override PartName="/xl/persons/person43.xml" ContentType="application/vnd.ms-excel.person+xml"/>
  <Override PartName="/xl/persons/person45.xml" ContentType="application/vnd.ms-excel.person+xml"/>
  <Override PartName="/xl/persons/person7.xml" ContentType="application/vnd.ms-excel.person+xml"/>
  <Override PartName="/xl/persons/person0.xml" ContentType="application/vnd.ms-excel.person+xml"/>
  <Override PartName="/xl/persons/person37.xml" ContentType="application/vnd.ms-excel.person+xml"/>
  <Override PartName="/xl/persons/person34.xml" ContentType="application/vnd.ms-excel.person+xml"/>
  <Override PartName="/xl/persons/person25.xml" ContentType="application/vnd.ms-excel.person+xml"/>
  <Override PartName="/xl/persons/person20.xml" ContentType="application/vnd.ms-excel.person+xml"/>
  <Override PartName="/xl/persons/person16.xml" ContentType="application/vnd.ms-excel.person+xml"/>
  <Override PartName="/xl/persons/person12.xml" ContentType="application/vnd.ms-excel.person+xml"/>
  <Override PartName="/xl/persons/person42.xml" ContentType="application/vnd.ms-excel.person+xml"/>
  <Override PartName="/xl/persons/person3.xml" ContentType="application/vnd.ms-excel.person+xml"/>
  <Override PartName="/xl/persons/person47.xml" ContentType="application/vnd.ms-excel.person+xml"/>
  <Override PartName="/xl/persons/person33.xml" ContentType="application/vnd.ms-excel.person+xml"/>
  <Override PartName="/xl/persons/person4.xml" ContentType="application/vnd.ms-excel.person+xml"/>
  <Override PartName="/xl/persons/person11.xml" ContentType="application/vnd.ms-excel.person+xml"/>
  <Override PartName="/xl/persons/person19.xml" ContentType="application/vnd.ms-excel.person+xml"/>
  <Override PartName="/xl/persons/person24.xml" ContentType="application/vnd.ms-excel.person+xml"/>
  <Override PartName="/xl/persons/person41.xml" ContentType="application/vnd.ms-excel.person+xml"/>
  <Override PartName="/xl/persons/person6.xml" ContentType="application/vnd.ms-excel.person+xml"/>
  <Override PartName="/xl/persons/person27.xml" ContentType="application/vnd.ms-excel.person+xml"/>
  <Override PartName="/xl/persons/person44.xml" ContentType="application/vnd.ms-excel.person+xml"/>
  <Override PartName="/xl/persons/person1.xml" ContentType="application/vnd.ms-excel.person+xml"/>
  <Override PartName="/xl/persons/person9.xml" ContentType="application/vnd.ms-excel.person+xml"/>
  <Override PartName="/xl/persons/person14.xml" ContentType="application/vnd.ms-excel.person+xml"/>
  <Override PartName="/xl/persons/person22.xml" ContentType="application/vnd.ms-excel.person+xml"/>
  <Override PartName="/xl/persons/person35.xml" ContentType="application/vnd.ms-excel.person+xml"/>
  <Override PartName="/xl/persons/person46.xml" ContentType="application/vnd.ms-excel.person+xml"/>
  <Override PartName="/xl/persons/person17.xml" ContentType="application/vnd.ms-excel.person+xml"/>
  <Override PartName="/xl/persons/person30.xml" ContentType="application/vnd.ms-excel.person+xml"/>
  <Override PartName="/xl/persons/person38.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60b50b129b2afd37/Documents/R/elden-ring-invasions/"/>
    </mc:Choice>
  </mc:AlternateContent>
  <xr:revisionPtr revIDLastSave="3402" documentId="8_{F43309FA-0D4C-49C6-AB02-756C2A35FCC7}" xr6:coauthVersionLast="47" xr6:coauthVersionMax="47" xr10:uidLastSave="{BEB9C1E8-D49B-4070-AFF0-88C0E6173285}"/>
  <bookViews>
    <workbookView xWindow="-23205" yWindow="0" windowWidth="23190" windowHeight="15600" xr2:uid="{8F7DC90B-5790-4AB0-B4B8-24BC0711501F}"/>
  </bookViews>
  <sheets>
    <sheet name="Invasions" sheetId="5" r:id="rId1"/>
    <sheet name="Recommended Levels" sheetId="8" r:id="rId2"/>
    <sheet name="Map" sheetId="6" r:id="rId3"/>
    <sheet name="Location Order" sheetId="7" r:id="rId4"/>
    <sheet name="TT" sheetId="1" r:id="rId5"/>
    <sheet name="Stats" sheetId="4" r:id="rId6"/>
  </sheets>
  <calcPr calcId="181029"/>
  <pivotCaches>
    <pivotCache cacheId="19" r:id="rId7"/>
    <pivotCache cacheId="2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06" i="5" l="1"/>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05" i="5"/>
  <c r="G704" i="5"/>
  <c r="G703" i="5"/>
  <c r="G702" i="5"/>
  <c r="G699" i="5"/>
  <c r="G30" i="8"/>
  <c r="D30" i="8"/>
  <c r="G29" i="8"/>
  <c r="D29" i="8"/>
  <c r="E28" i="8"/>
  <c r="G28" i="8" s="1"/>
  <c r="D28" i="8"/>
  <c r="E27" i="8"/>
  <c r="G27" i="8" s="1"/>
  <c r="D27" i="8"/>
  <c r="E26" i="8"/>
  <c r="G26" i="8" s="1"/>
  <c r="D26" i="8"/>
  <c r="E25" i="8"/>
  <c r="G25" i="8" s="1"/>
  <c r="D25" i="8"/>
  <c r="E24" i="8"/>
  <c r="G24" i="8" s="1"/>
  <c r="D24" i="8"/>
  <c r="G23" i="8"/>
  <c r="E23" i="8"/>
  <c r="D23" i="8"/>
  <c r="G22" i="8"/>
  <c r="E22" i="8"/>
  <c r="D22" i="8"/>
  <c r="E21" i="8"/>
  <c r="G21" i="8" s="1"/>
  <c r="D21" i="8"/>
  <c r="E20" i="8"/>
  <c r="G20" i="8" s="1"/>
  <c r="D20" i="8"/>
  <c r="E19" i="8"/>
  <c r="G19" i="8" s="1"/>
  <c r="D19" i="8"/>
  <c r="E18" i="8"/>
  <c r="G18" i="8" s="1"/>
  <c r="D18" i="8"/>
  <c r="E17" i="8"/>
  <c r="G17" i="8" s="1"/>
  <c r="D17" i="8"/>
  <c r="G16" i="8"/>
  <c r="E16" i="8"/>
  <c r="D16" i="8"/>
  <c r="E15" i="8"/>
  <c r="G15" i="8" s="1"/>
  <c r="D15" i="8"/>
  <c r="G14" i="8"/>
  <c r="E14" i="8"/>
  <c r="D14" i="8"/>
  <c r="E13" i="8"/>
  <c r="G13" i="8" s="1"/>
  <c r="D13" i="8"/>
  <c r="E12" i="8"/>
  <c r="G12" i="8" s="1"/>
  <c r="D12" i="8"/>
  <c r="E11" i="8"/>
  <c r="G11" i="8" s="1"/>
  <c r="D11" i="8"/>
  <c r="E10" i="8"/>
  <c r="G10" i="8" s="1"/>
  <c r="D10" i="8"/>
  <c r="E9" i="8"/>
  <c r="G9" i="8" s="1"/>
  <c r="D9" i="8"/>
  <c r="G8" i="8"/>
  <c r="E8" i="8"/>
  <c r="D8" i="8"/>
  <c r="E7" i="8"/>
  <c r="G7" i="8" s="1"/>
  <c r="D7" i="8"/>
  <c r="E6" i="8"/>
  <c r="G6" i="8" s="1"/>
  <c r="D6" i="8"/>
  <c r="G5" i="8"/>
  <c r="D5" i="8"/>
  <c r="G4" i="8"/>
  <c r="D4" i="8"/>
  <c r="E3" i="8"/>
  <c r="G3" i="8" s="1"/>
  <c r="D3" i="8"/>
  <c r="E2" i="8"/>
  <c r="G2" i="8" s="1"/>
  <c r="D2" i="8"/>
  <c r="G576" i="5"/>
  <c r="G499" i="5"/>
  <c r="G500" i="5"/>
  <c r="G501" i="5"/>
  <c r="G502"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700" i="5"/>
  <c r="G701" i="5"/>
  <c r="G503" i="5"/>
  <c r="G504" i="5"/>
  <c r="G505" i="5"/>
  <c r="G506" i="5"/>
  <c r="G507" i="5"/>
  <c r="G508" i="5"/>
  <c r="G509" i="5"/>
  <c r="G510" i="5"/>
  <c r="G511" i="5"/>
  <c r="G512" i="5"/>
  <c r="G513" i="5"/>
  <c r="G514" i="5"/>
  <c r="G515" i="5"/>
  <c r="G516" i="5"/>
  <c r="G490" i="5"/>
  <c r="G491" i="5"/>
  <c r="G492" i="5"/>
  <c r="G493" i="5"/>
  <c r="G494" i="5"/>
  <c r="G495" i="5"/>
  <c r="G496" i="5"/>
  <c r="G497" i="5"/>
  <c r="G498" i="5"/>
  <c r="G488" i="5"/>
  <c r="G489" i="5"/>
  <c r="G487"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28" i="5" l="1"/>
  <c r="G427" i="5"/>
  <c r="G426" i="5"/>
  <c r="G425" i="5"/>
  <c r="G424" i="5"/>
  <c r="G410" i="5"/>
  <c r="G411" i="5"/>
  <c r="G412" i="5"/>
  <c r="G413" i="5"/>
  <c r="G414" i="5"/>
  <c r="G415" i="5"/>
  <c r="G416" i="5"/>
  <c r="G417" i="5"/>
  <c r="G418" i="5"/>
  <c r="G419" i="5"/>
  <c r="G420" i="5"/>
  <c r="G421" i="5"/>
  <c r="G422" i="5"/>
  <c r="G423" i="5"/>
  <c r="G402" i="5"/>
  <c r="G403" i="5"/>
  <c r="G404" i="5"/>
  <c r="G405" i="5"/>
  <c r="G406" i="5"/>
  <c r="G407" i="5"/>
  <c r="G408" i="5"/>
  <c r="G409" i="5"/>
  <c r="G399" i="5" l="1"/>
  <c r="G400" i="5"/>
  <c r="G401" i="5"/>
  <c r="G397" i="5"/>
  <c r="G384" i="5"/>
  <c r="G385" i="5"/>
  <c r="G386" i="5"/>
  <c r="G387" i="5"/>
  <c r="G388" i="5"/>
  <c r="G389" i="5"/>
  <c r="G390" i="5"/>
  <c r="G391" i="5"/>
  <c r="G392" i="5"/>
  <c r="G393" i="5"/>
  <c r="G394" i="5"/>
  <c r="G395" i="5"/>
  <c r="G396" i="5"/>
  <c r="G398" i="5"/>
  <c r="G254" i="5" l="1"/>
  <c r="G383" i="5"/>
  <c r="G382" i="5"/>
  <c r="G373" i="5"/>
  <c r="G374" i="5"/>
  <c r="G375" i="5"/>
  <c r="G376" i="5"/>
  <c r="G377" i="5"/>
  <c r="G378" i="5"/>
  <c r="G379" i="5"/>
  <c r="G380" i="5"/>
  <c r="G381" i="5"/>
  <c r="G372" i="5"/>
  <c r="G371" i="5"/>
  <c r="G370" i="5"/>
  <c r="G369" i="5"/>
  <c r="G368" i="5"/>
  <c r="G367" i="5"/>
  <c r="G366" i="5"/>
  <c r="G365" i="5"/>
  <c r="G364" i="5"/>
  <c r="G363" i="5"/>
  <c r="G362" i="5"/>
  <c r="G361" i="5"/>
  <c r="G360" i="5"/>
  <c r="G359" i="5"/>
  <c r="G358" i="5"/>
  <c r="G357" i="5"/>
  <c r="G356" i="5"/>
  <c r="G355" i="5"/>
  <c r="G354" i="5"/>
  <c r="G353" i="5"/>
  <c r="G352" i="5"/>
  <c r="G351" i="5"/>
  <c r="G40" i="5"/>
  <c r="G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Pan</author>
  </authors>
  <commentList>
    <comment ref="I1" authorId="0" shapeId="0" xr:uid="{55DB80CD-621E-402C-B2C8-9CD56EB8D72D}">
      <text>
        <r>
          <rPr>
            <b/>
            <sz val="11"/>
            <color indexed="81"/>
            <rFont val="Tahoma"/>
            <family val="2"/>
          </rPr>
          <t>Alex Pan:</t>
        </r>
        <r>
          <rPr>
            <sz val="11"/>
            <color indexed="81"/>
            <rFont val="Tahoma"/>
            <family val="2"/>
          </rPr>
          <t xml:space="preserve">
Definition:
Nostart: Did not fight host. Most commonly fogwall or connection error. Sometimes they died or I could not reach them.
Reg: Regular invasion. E.g., It looks like the player progressing through the world. Sometimes they are in the open world without nearby PvE but it doesn't look or feel like a gank.
Duel: A regular invasion except players fight me 1 at a time without intentionally involving PvE.
Meme: Joke invasion where players don't fight normally.
Fight club: TT host watches invaders fight phantoms, hunters, or each other.
Bonfire: TT host waiting at a grace for duels.
2v2: TT host who does not 2v1 until a 2nd invader arrives. 
Gank: Either a 2/3 person party or a TT host with blue ring intentionally waiting to be invaded and fight invaders outnumbered.
Gankish: Probably not an intentional gank but still feels like a gank because of the spawn location (limited space, lack of PvE or PvE cleared out) and numbers advantage. E.g., Radahn's beach or Radagon's hallway.</t>
        </r>
      </text>
    </comment>
    <comment ref="J1" authorId="0" shapeId="0" xr:uid="{0C49556B-6496-4420-95EA-B841C2D5D8ED}">
      <text>
        <r>
          <rPr>
            <b/>
            <sz val="9"/>
            <color indexed="81"/>
            <rFont val="Tahoma"/>
            <family val="2"/>
          </rPr>
          <t>Alex Pan:</t>
        </r>
        <r>
          <rPr>
            <sz val="9"/>
            <color indexed="81"/>
            <rFont val="Tahoma"/>
            <family val="2"/>
          </rPr>
          <t xml:space="preserve">
Noob: Player does something that signals to me they are new to the game / PvP: very low vigor (2-3 hits), fatrolling, doesn't dodge or extremely bad timing, doesn't adapt at all throughout fights.
Intermediate: Not a noob but possibly still new to the game (e.g., decent player on their 1st playthrough or someone with more hours but not as PvP focused).
Veteran: Can tell by their build and/or playstyle that they understand the game. Not necessarily an exceptionally good player but doesn't make repeated blunders.
Cringe: Did something super cringe. E.g., chugging or buff-stacking rune-arc'd bonfire duelist; using hacked consumables (e.g., sleep arrows, starlight shards) when the situation does not call for it; trying to lure invaders into a gank; status-build up build with some extra gimmick (e.g., BHS)</t>
        </r>
      </text>
    </comment>
    <comment ref="C2" authorId="0" shapeId="0" xr:uid="{405448A7-5BE1-42DB-BC24-6BE6CAA49463}">
      <text>
        <r>
          <rPr>
            <b/>
            <sz val="9"/>
            <color indexed="81"/>
            <rFont val="Tahoma"/>
            <family val="2"/>
          </rPr>
          <t>Alex Pan:</t>
        </r>
        <r>
          <rPr>
            <sz val="9"/>
            <color indexed="81"/>
            <rFont val="Tahoma"/>
            <family val="2"/>
          </rPr>
          <t xml:space="preserve">
6 Flasks
Uncovered up to Mountaintops
Generally crappy talismans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 Pan</author>
  </authors>
  <commentList>
    <comment ref="G1" authorId="0" shapeId="0" xr:uid="{61944D98-44A6-4A18-9910-27B96B4DDDA5}">
      <text>
        <r>
          <rPr>
            <sz val="9"/>
            <color indexed="81"/>
            <rFont val="Tahoma"/>
            <family val="2"/>
          </rPr>
          <t xml:space="preserve">1 Items obtained in areas with recommended level within 20 levels
2 Items obtained in areas with recommended level within 35 levels
3 Items obtained in areas with recommended level within 50 levels
4 Items obtained in areas with recommended level within 70 levels
5 Items obtained in areas with recommended level within 100 levels; NG+ / Trade / Hack
</t>
        </r>
      </text>
    </comment>
  </commentList>
</comments>
</file>

<file path=xl/sharedStrings.xml><?xml version="1.0" encoding="utf-8"?>
<sst xmlns="http://schemas.openxmlformats.org/spreadsheetml/2006/main" count="7773" uniqueCount="1716">
  <si>
    <t>Level</t>
  </si>
  <si>
    <t>Build</t>
  </si>
  <si>
    <t>Catch flame halberd</t>
  </si>
  <si>
    <t>No</t>
  </si>
  <si>
    <t>Yes</t>
  </si>
  <si>
    <t xml:space="preserve">Emote at start </t>
  </si>
  <si>
    <t>Emote at end</t>
  </si>
  <si>
    <t>Name</t>
  </si>
  <si>
    <t>KANYE WEST</t>
  </si>
  <si>
    <t>8==D MIKE DONG</t>
  </si>
  <si>
    <t>Selina</t>
  </si>
  <si>
    <t>Twinked 1-5</t>
  </si>
  <si>
    <t>Wave</t>
  </si>
  <si>
    <t>Mimic veil</t>
  </si>
  <si>
    <t>Dual spear / Magic</t>
  </si>
  <si>
    <t>Dual Vykes / madness</t>
  </si>
  <si>
    <t>W/L</t>
  </si>
  <si>
    <t>L</t>
  </si>
  <si>
    <t>Phantom?</t>
  </si>
  <si>
    <t>N</t>
  </si>
  <si>
    <t>Location</t>
  </si>
  <si>
    <t>Limgrave</t>
  </si>
  <si>
    <t>DistortReality</t>
  </si>
  <si>
    <t>BHF / Reduvia</t>
  </si>
  <si>
    <t>Note</t>
  </si>
  <si>
    <t>The London Exp</t>
  </si>
  <si>
    <t>Dual Dagger / Reduvia</t>
  </si>
  <si>
    <t>W</t>
  </si>
  <si>
    <t>Upgrade</t>
  </si>
  <si>
    <t>Sinfully</t>
  </si>
  <si>
    <t>Antspur/cleanrot</t>
  </si>
  <si>
    <t>--</t>
  </si>
  <si>
    <t>Bloodhound Claws</t>
  </si>
  <si>
    <t>Weeping</t>
  </si>
  <si>
    <t>Sorceress</t>
  </si>
  <si>
    <t>Bloody Mary</t>
  </si>
  <si>
    <t>Eros</t>
  </si>
  <si>
    <t>Qatars</t>
  </si>
  <si>
    <t>Zweihander</t>
  </si>
  <si>
    <t>Duel</t>
  </si>
  <si>
    <t>Divine Bridge</t>
  </si>
  <si>
    <t>Albinauric Guide</t>
  </si>
  <si>
    <t>Meme</t>
  </si>
  <si>
    <t>Watched me fight the golem</t>
  </si>
  <si>
    <t>Suffering</t>
  </si>
  <si>
    <t>Duel (re-invaded)</t>
  </si>
  <si>
    <t>M.O.F.O Tarnished</t>
  </si>
  <si>
    <t>Misericorde/Buckler</t>
  </si>
  <si>
    <t>Bow</t>
  </si>
  <si>
    <t>unkindled Ash</t>
  </si>
  <si>
    <t>Bleed Dagger/Parry Fist</t>
  </si>
  <si>
    <t>Draden</t>
  </si>
  <si>
    <t>Vulgar Militia Halberd / incants</t>
  </si>
  <si>
    <t>Pumpkin N1ght</t>
  </si>
  <si>
    <t>Ice shamshir</t>
  </si>
  <si>
    <t>Cardinal ******</t>
  </si>
  <si>
    <t>Zweihander/Cleanrot</t>
  </si>
  <si>
    <t>D</t>
  </si>
  <si>
    <t>Dragon Halberd</t>
  </si>
  <si>
    <t>Y</t>
  </si>
  <si>
    <t>Phantom fell down a hole immediately and died</t>
  </si>
  <si>
    <t>Highroad Cave</t>
  </si>
  <si>
    <t>Immediately fell off a ledge and died</t>
  </si>
  <si>
    <t>Fringefolk Hero's Grave</t>
  </si>
  <si>
    <t>Claymore/Inescapable Frenzy</t>
  </si>
  <si>
    <t>Duel; didn’t heal in 1v1 but also used rot pots?</t>
  </si>
  <si>
    <t>Lance / Shield</t>
  </si>
  <si>
    <t>Fought for like 3 seconds before both died to chariot</t>
  </si>
  <si>
    <t>Played Ring-around-Dragon-Agheel with BHS until I died but didn't actually attack</t>
  </si>
  <si>
    <t>Silver tear mask / recusant finger</t>
  </si>
  <si>
    <t>Pretty bad player but had ~2k HP?</t>
  </si>
  <si>
    <t>Morne Tunnel</t>
  </si>
  <si>
    <t>Im so ichy</t>
  </si>
  <si>
    <t>Poison Antspur/rotpots</t>
  </si>
  <si>
    <t>Orsus</t>
  </si>
  <si>
    <t>hold my beerith</t>
  </si>
  <si>
    <t>Stormveil</t>
  </si>
  <si>
    <t>Not an invader. MVP sunbro who took me to all the hidden rooms in stormveil</t>
  </si>
  <si>
    <t>Reduvia</t>
  </si>
  <si>
    <t>Fought alongside the troll</t>
  </si>
  <si>
    <t>Liurnia</t>
  </si>
  <si>
    <t>Shishkabobbel</t>
  </si>
  <si>
    <t>Immediately left</t>
  </si>
  <si>
    <t>Re-invaded. Immediately left</t>
  </si>
  <si>
    <t>Re-invaded. Spawned next to me but still immediately left</t>
  </si>
  <si>
    <t>Moarah Loux</t>
  </si>
  <si>
    <t>8 (3)</t>
  </si>
  <si>
    <t>missing texture</t>
  </si>
  <si>
    <t>Cold Katana / Parrying dagger</t>
  </si>
  <si>
    <t>QAQ</t>
  </si>
  <si>
    <t>Failed to connect</t>
  </si>
  <si>
    <t>PS Katanas / Bleed</t>
  </si>
  <si>
    <t>Insane packet loss</t>
  </si>
  <si>
    <t>4for4</t>
  </si>
  <si>
    <t>Waved and left</t>
  </si>
  <si>
    <t>Yako-Mage</t>
  </si>
  <si>
    <t>Sorcerer</t>
  </si>
  <si>
    <t>Bet</t>
  </si>
  <si>
    <t>Light roll claws</t>
  </si>
  <si>
    <t>Re-invasion. Died to wandering mausoleum</t>
  </si>
  <si>
    <t>Raya Lucaria Crystal Tunnel</t>
  </si>
  <si>
    <t>BHF / Shield</t>
  </si>
  <si>
    <t>amba sing</t>
  </si>
  <si>
    <t>Spawned in after I entered boss room</t>
  </si>
  <si>
    <t>Ciaran</t>
  </si>
  <si>
    <t>Re-invaded. Died during 1v1 due to rolling off a cliff</t>
  </si>
  <si>
    <t>Maggot</t>
  </si>
  <si>
    <t>Greatsword (colossal)</t>
  </si>
  <si>
    <t>The Ring</t>
  </si>
  <si>
    <t>Malak the Magi</t>
  </si>
  <si>
    <t>Spellblade</t>
  </si>
  <si>
    <t>Lady Maria</t>
  </si>
  <si>
    <t>Malignius</t>
  </si>
  <si>
    <t>Not particularly good (kept trying to parry jump attacks) but they had &gt;1500HP and I had 2 HP pots.</t>
  </si>
  <si>
    <t>Sanguine Adept</t>
  </si>
  <si>
    <t>Mohgwyn's Sacred Spear</t>
  </si>
  <si>
    <t>Ash of war spam</t>
  </si>
  <si>
    <t>Legitimately good player</t>
  </si>
  <si>
    <t>8 (5)</t>
  </si>
  <si>
    <t>Palash Enjoyer</t>
  </si>
  <si>
    <t>PS Straight swords</t>
  </si>
  <si>
    <t>Greify</t>
  </si>
  <si>
    <t>Greatsword (colossal) / Greatshield</t>
  </si>
  <si>
    <t>Shpappi</t>
  </si>
  <si>
    <t>Firillu</t>
  </si>
  <si>
    <t>Sovah</t>
  </si>
  <si>
    <t>Great Epee / Greatsheild</t>
  </si>
  <si>
    <t>Jumped off cliff</t>
  </si>
  <si>
    <t>Knocked me off ledge</t>
  </si>
  <si>
    <t>Lakeside Crystal Cave</t>
  </si>
  <si>
    <t>1v1'd my phantom Szczap (claws) and lost</t>
  </si>
  <si>
    <t>Raymond</t>
  </si>
  <si>
    <t>Watched me get beat up by 3 lobsters and then left</t>
  </si>
  <si>
    <t>Zenya</t>
  </si>
  <si>
    <t>Serenity</t>
  </si>
  <si>
    <t>Bloody Slash Katana</t>
  </si>
  <si>
    <t>Haiero</t>
  </si>
  <si>
    <t>Jumped me while I was fighting grafted scion</t>
  </si>
  <si>
    <t>Jumped me while I was fighting a lobster (which turned into a grafted scion)</t>
  </si>
  <si>
    <t>Faith (Cipher Pada / Lightning Spear spam)</t>
  </si>
  <si>
    <t>Re-invaded</t>
  </si>
  <si>
    <t>Boi</t>
  </si>
  <si>
    <t>BHF / Rift shield</t>
  </si>
  <si>
    <t>DC'd</t>
  </si>
  <si>
    <t>phalange</t>
  </si>
  <si>
    <t>Lilith</t>
  </si>
  <si>
    <t>Jumped me while talking to Varre</t>
  </si>
  <si>
    <t>Bloodflame blade Scythe</t>
  </si>
  <si>
    <t>Ariana</t>
  </si>
  <si>
    <t>Bloody Slash 1H Claymore and straight sword</t>
  </si>
  <si>
    <t>ago</t>
  </si>
  <si>
    <t>Winged Scythe / Fire ball</t>
  </si>
  <si>
    <t>Juel</t>
  </si>
  <si>
    <t>Katana</t>
  </si>
  <si>
    <t>Jumped me while I was fighting a lobster but got smashed by lobster</t>
  </si>
  <si>
    <t>vrg</t>
  </si>
  <si>
    <t>1H Katana / Torch</t>
  </si>
  <si>
    <t>I died to an NPC as he spawned in (Cuckoo soldier)</t>
  </si>
  <si>
    <t>Re-invaded. Watched as I died to NPCs (Carian Knight sword troll caravan)</t>
  </si>
  <si>
    <t>YourWifeMalenia</t>
  </si>
  <si>
    <t>PS Katanas</t>
  </si>
  <si>
    <t>Duel. Wearing Malenia gear but just used regular attacks</t>
  </si>
  <si>
    <t>Fringilla</t>
  </si>
  <si>
    <t>Winged Scythe</t>
  </si>
  <si>
    <t>Invaded while me+2 phantoms were fighting Dragon Smarag. They didn't attack but my phantoms (hey &amp; Prisoner) killed them. Then we all died to Smarag</t>
  </si>
  <si>
    <t>WongGundam</t>
  </si>
  <si>
    <t>Twinblade</t>
  </si>
  <si>
    <t>Ran circles</t>
  </si>
  <si>
    <t>Naked fist fighted / parried until he pulled out a twinblade</t>
  </si>
  <si>
    <t>Academy Crystal Cave</t>
  </si>
  <si>
    <t>LadySlap</t>
  </si>
  <si>
    <t>I died to an NPC as he spawned in (Raya Lucaria Sorcerer)</t>
  </si>
  <si>
    <t>John</t>
  </si>
  <si>
    <t>BHF</t>
  </si>
  <si>
    <t>Crouch</t>
  </si>
  <si>
    <t>1v1 under a Mausoleum. I eventually got stepped on</t>
  </si>
  <si>
    <t>Madam Lorelia</t>
  </si>
  <si>
    <t>Dismounter / Brass Shield</t>
  </si>
  <si>
    <t>Deathtouched Catacombs</t>
  </si>
  <si>
    <t>York'Infatryman</t>
  </si>
  <si>
    <t>Spear</t>
  </si>
  <si>
    <t>Bob</t>
  </si>
  <si>
    <t>PS Greatswords</t>
  </si>
  <si>
    <t>Lily &lt;3</t>
  </si>
  <si>
    <t>Selica</t>
  </si>
  <si>
    <t>I died to an NPC as they spawned in (Poison blob things)</t>
  </si>
  <si>
    <t>I died to an NPC as they spawned in (Crab)</t>
  </si>
  <si>
    <t>2H Lightning Dagger</t>
  </si>
  <si>
    <t>Killjin</t>
  </si>
  <si>
    <t>Didn't dodge once</t>
  </si>
  <si>
    <t>Re-invaded. Still didn't dodge once--Just R1'd to death</t>
  </si>
  <si>
    <t>Re-invaded. Dodged this time but still got stuck trying to R1 out of hitstun and got R1'd to death.</t>
  </si>
  <si>
    <t>Bloodflame Naginata</t>
  </si>
  <si>
    <t>Fazuelly</t>
  </si>
  <si>
    <t>Beaky Snas****</t>
  </si>
  <si>
    <t>ash wipe</t>
  </si>
  <si>
    <t>T bag</t>
  </si>
  <si>
    <t>Ashen One</t>
  </si>
  <si>
    <t>Dismounter</t>
  </si>
  <si>
    <t>Point downwards</t>
  </si>
  <si>
    <t>x</t>
  </si>
  <si>
    <t>Jumped or fell off a cliff</t>
  </si>
  <si>
    <t>Luo Tianyi</t>
  </si>
  <si>
    <t>Girl-next-door</t>
  </si>
  <si>
    <t>Torches</t>
  </si>
  <si>
    <t>Moon</t>
  </si>
  <si>
    <t>Moonveil</t>
  </si>
  <si>
    <t>Azabar Durhim</t>
  </si>
  <si>
    <t>kiv</t>
  </si>
  <si>
    <t>Faith (Incants)</t>
  </si>
  <si>
    <t>Packet loss. They had like 600hp</t>
  </si>
  <si>
    <t>Moongrum cosplayer. Phantom (Doyle) died in 2 hits.</t>
  </si>
  <si>
    <t>Academy of Raya Lucaria</t>
  </si>
  <si>
    <t>Kratos de Sparta</t>
  </si>
  <si>
    <t>Spear / shield</t>
  </si>
  <si>
    <t>Spartan cosplay. Phantom (Maena) 1v1d them.</t>
  </si>
  <si>
    <t>No****i</t>
  </si>
  <si>
    <t>Spear / parry dagger</t>
  </si>
  <si>
    <t>Migumi</t>
  </si>
  <si>
    <t>Scythe / Incants</t>
  </si>
  <si>
    <t>Jumped me while fighting mad soldiers at Frenzied Flame Village</t>
  </si>
  <si>
    <t xml:space="preserve"> yes </t>
  </si>
  <si>
    <t>Didn't find me for like 10 minutes and Ruin-Strewn Precipice was cut-off so I jumped off a cliff</t>
  </si>
  <si>
    <t>Ruin-Strewn Precipice</t>
  </si>
  <si>
    <t>Reed Jacket</t>
  </si>
  <si>
    <t>best scout</t>
  </si>
  <si>
    <t>Parry battle</t>
  </si>
  <si>
    <t>Row Labels</t>
  </si>
  <si>
    <t>Grand Total</t>
  </si>
  <si>
    <t>Parry battle (didn't kill; eventually left)</t>
  </si>
  <si>
    <t>Miquellan Knight's Sword</t>
  </si>
  <si>
    <t>Altus Plateau</t>
  </si>
  <si>
    <t>Ed Sylvestre 50</t>
  </si>
  <si>
    <t>yes</t>
  </si>
  <si>
    <t>Naked / Zweihander w/ roped lightning grease</t>
  </si>
  <si>
    <t>Clap</t>
  </si>
  <si>
    <t>Pick One 2 Duel</t>
  </si>
  <si>
    <t>DC'd during fight</t>
  </si>
  <si>
    <t>Cold Claymore</t>
  </si>
  <si>
    <t>into the flood</t>
  </si>
  <si>
    <t>Sealed Tunnel</t>
  </si>
  <si>
    <t>10 (5)</t>
  </si>
  <si>
    <t>Caelid</t>
  </si>
  <si>
    <t>I do not drink</t>
  </si>
  <si>
    <t>war pick / shield</t>
  </si>
  <si>
    <t>Fat rolling and had no vigor. Had a parry battle.</t>
  </si>
  <si>
    <t>Ben</t>
  </si>
  <si>
    <t>KGS / Shield</t>
  </si>
  <si>
    <t>Jumped me while fighting Caelid Erdtree avatar. Godrick Knight cosplay?</t>
  </si>
  <si>
    <t>Pyro Knight</t>
  </si>
  <si>
    <t>Straight sword / fire incants</t>
  </si>
  <si>
    <t>bruh</t>
  </si>
  <si>
    <t>Jumped me while fighting Leyndell footmen.</t>
  </si>
  <si>
    <t>Antsput / Greatshield poke</t>
  </si>
  <si>
    <t>HUJAK SL 50</t>
  </si>
  <si>
    <t>PS Katanas + several swaps</t>
  </si>
  <si>
    <t>Duel. Several hardswaps (Flamestrike halberd, great epee, blue-feathered branchsword)</t>
  </si>
  <si>
    <t>Zeke of Vinheim</t>
  </si>
  <si>
    <t>Erudition</t>
  </si>
  <si>
    <t>Don't give up skull</t>
  </si>
  <si>
    <t>KGS / Sacred Blade</t>
  </si>
  <si>
    <t>'</t>
  </si>
  <si>
    <t>Claws / Crossbow</t>
  </si>
  <si>
    <t>Rot/fire bolts</t>
  </si>
  <si>
    <t>Claymore/Impaling Thrust</t>
  </si>
  <si>
    <t>I died to an NPC as they watched (Gargoyle)</t>
  </si>
  <si>
    <t>Capital Outskirts</t>
  </si>
  <si>
    <t>10 (7)</t>
  </si>
  <si>
    <t>****</t>
  </si>
  <si>
    <t>Katana / Lightning spear</t>
  </si>
  <si>
    <t>Kazakh</t>
  </si>
  <si>
    <t>KEI-OS</t>
  </si>
  <si>
    <t>fk u NVIDIA</t>
  </si>
  <si>
    <t>Giant club</t>
  </si>
  <si>
    <t>Naviki</t>
  </si>
  <si>
    <t>Co-invaded. I died to fk u NVIDIA before they appeared.</t>
  </si>
  <si>
    <t>Alan</t>
  </si>
  <si>
    <t>Jumped me while fighting giant bird. Killed my phantom (ogre)</t>
  </si>
  <si>
    <t>Got 2v1'd by me and phantom (nona)</t>
  </si>
  <si>
    <t>M****War</t>
  </si>
  <si>
    <t>PS Whip and Claws</t>
  </si>
  <si>
    <t>Got me with a backstab</t>
  </si>
  <si>
    <t>yen</t>
  </si>
  <si>
    <t>Gatsuga</t>
  </si>
  <si>
    <t>Juhamanjii</t>
  </si>
  <si>
    <t>Final Dourado</t>
  </si>
  <si>
    <t>Great stars</t>
  </si>
  <si>
    <t>Claymore</t>
  </si>
  <si>
    <t>1v1'd by phantom (Level Vigor Noob)</t>
  </si>
  <si>
    <t>Jumped me while fighting giant bird. Killed by my phantom (Level Vigor Noob)</t>
  </si>
  <si>
    <t>Jumped me while fighting pests.</t>
  </si>
  <si>
    <t>Level Vigor Noob</t>
  </si>
  <si>
    <t>nona</t>
  </si>
  <si>
    <t>ogre</t>
  </si>
  <si>
    <t>Maena</t>
  </si>
  <si>
    <t>Doyle</t>
  </si>
  <si>
    <t>hey, Prisoner</t>
  </si>
  <si>
    <t>Szczap</t>
  </si>
  <si>
    <t>Luna</t>
  </si>
  <si>
    <t>PS greatswords</t>
  </si>
  <si>
    <t>Sir Squid</t>
  </si>
  <si>
    <t>Tarroteniente</t>
  </si>
  <si>
    <t>dickREAL</t>
  </si>
  <si>
    <t>BHF/swield</t>
  </si>
  <si>
    <t>Kunai</t>
  </si>
  <si>
    <t>Rex The Warrior</t>
  </si>
  <si>
    <t>Executioners axe / Flame strike</t>
  </si>
  <si>
    <t>L3GOM4N</t>
  </si>
  <si>
    <t>Left after a while (couldn't find me?)</t>
  </si>
  <si>
    <t>Got 2v1'd by me and phantom</t>
  </si>
  <si>
    <t>Jumped me while fighting pests. Killed phantom</t>
  </si>
  <si>
    <t>Cipher pata</t>
  </si>
  <si>
    <t>Great axe</t>
  </si>
  <si>
    <t>Minor Miner</t>
  </si>
  <si>
    <t>Rapture</t>
  </si>
  <si>
    <t>glorfindel</t>
  </si>
  <si>
    <t>spellblade/moonveil</t>
  </si>
  <si>
    <t>Enchantress</t>
  </si>
  <si>
    <t>Lost Loyce</t>
  </si>
  <si>
    <t>Shadow</t>
  </si>
  <si>
    <t>Voltron</t>
  </si>
  <si>
    <t>northernlion</t>
  </si>
  <si>
    <t>Ashen Wolf</t>
  </si>
  <si>
    <t>Banished Knight Sword</t>
  </si>
  <si>
    <t>Morgott's Sword</t>
  </si>
  <si>
    <t>Hoslow's Oath</t>
  </si>
  <si>
    <t>Gaga bond</t>
  </si>
  <si>
    <t>Outsider</t>
  </si>
  <si>
    <t>Frank</t>
  </si>
  <si>
    <t>A_Big_Fork</t>
  </si>
  <si>
    <t>The ***ght Man</t>
  </si>
  <si>
    <t>WW</t>
  </si>
  <si>
    <t>Flail + shield</t>
  </si>
  <si>
    <t>Leave It 2 Me</t>
  </si>
  <si>
    <t>1v1'd by phantom</t>
  </si>
  <si>
    <t>PS Greatswords and Naked</t>
  </si>
  <si>
    <t>I fell off a cliff before they found me</t>
  </si>
  <si>
    <t>Vickys</t>
  </si>
  <si>
    <t>Invader Zim</t>
  </si>
  <si>
    <t>Perfumer Mel</t>
  </si>
  <si>
    <t>Str build - many hardswaps</t>
  </si>
  <si>
    <t>Flail / blackflame</t>
  </si>
  <si>
    <t>Katana / Crossbow (poison)</t>
  </si>
  <si>
    <t>Jump for Joy</t>
  </si>
  <si>
    <t>Uriri</t>
  </si>
  <si>
    <t>Katana / BHS</t>
  </si>
  <si>
    <t>Ernesto Uzumaki</t>
  </si>
  <si>
    <t>Meth Mom</t>
  </si>
  <si>
    <t>Ghost of Zeus</t>
  </si>
  <si>
    <t>Sword of Milos</t>
  </si>
  <si>
    <t>Vykes / Stormhawk</t>
  </si>
  <si>
    <t>Had a million consumes and spammed starlight shards &amp; uplifting aromatic</t>
  </si>
  <si>
    <t>Rot pots / lightning pots. I did 82 damage with a running R1. Did more than 600 damage with a lightning pot?</t>
  </si>
  <si>
    <t>Greatsword (Colossal) w/ Bloodflame</t>
  </si>
  <si>
    <t>PS Katana w/ Bloodflame</t>
  </si>
  <si>
    <t>Karl</t>
  </si>
  <si>
    <t>Spellblade / Moonveil</t>
  </si>
  <si>
    <t>Mad Vizier A'zar</t>
  </si>
  <si>
    <t>Dagger (Bloodflame) / incants</t>
  </si>
  <si>
    <t>Hyrule_K</t>
  </si>
  <si>
    <t>Tsunami Katana</t>
  </si>
  <si>
    <t>Died to swamp rot</t>
  </si>
  <si>
    <t>BulliIshtar</t>
  </si>
  <si>
    <t>Beam Enjoyer</t>
  </si>
  <si>
    <t>Incants</t>
  </si>
  <si>
    <t>Sellia Town of Sorcery</t>
  </si>
  <si>
    <t>Co-invaded with Karl but killed him</t>
  </si>
  <si>
    <t>Co-invaded with Mad Vizier A'zar but was killed by him</t>
  </si>
  <si>
    <t>10 (8)</t>
  </si>
  <si>
    <t>Co-invaded with Ashen Wolf</t>
  </si>
  <si>
    <t>Co-invaded with 12345</t>
  </si>
  <si>
    <t>Co-invaded with Frank</t>
  </si>
  <si>
    <t>Co-invaded with Outsider</t>
  </si>
  <si>
    <t>Co-invaded with Perfumer Mel</t>
  </si>
  <si>
    <t>Co-invaded with Invader Zim.</t>
  </si>
  <si>
    <t>Co-invaded with Beam Enjoyer</t>
  </si>
  <si>
    <t>Co-invaded with Mad Vizier A'zar</t>
  </si>
  <si>
    <t>(blank)</t>
  </si>
  <si>
    <t>digger daryl</t>
  </si>
  <si>
    <t>mrmann</t>
  </si>
  <si>
    <t>Katana / Bloodyslash</t>
  </si>
  <si>
    <t>Ran out of HP pots and emoted to surrender</t>
  </si>
  <si>
    <t>Daphne</t>
  </si>
  <si>
    <t>Sangwyn</t>
  </si>
  <si>
    <t>Halberd</t>
  </si>
  <si>
    <t>Beastman cleaver</t>
  </si>
  <si>
    <t>Edward</t>
  </si>
  <si>
    <t>Co-invaded with Sangwyn.</t>
  </si>
  <si>
    <t>Co-invaded with Daphne. Killed phantom almost instantly</t>
  </si>
  <si>
    <t>Freya Firahel</t>
  </si>
  <si>
    <t>Caria Manor</t>
  </si>
  <si>
    <t>Bored</t>
  </si>
  <si>
    <t>Greatsword</t>
  </si>
  <si>
    <t>Zweihander / Greatshield</t>
  </si>
  <si>
    <t>Co-invaded with Freya Firahel. Died pretty quickly though.</t>
  </si>
  <si>
    <t>Co-invaded with Bored. Killed phantom pretty quickly. During 1v1 kept retreating behind big hands (must have killed 3-4 before killing the invader).</t>
  </si>
  <si>
    <t>Althea?</t>
  </si>
  <si>
    <t>Dallas</t>
  </si>
  <si>
    <t>Winged Scythe / Lightning spear</t>
  </si>
  <si>
    <t>Boosie</t>
  </si>
  <si>
    <t>Sharos</t>
  </si>
  <si>
    <t>***</t>
  </si>
  <si>
    <t>simp</t>
  </si>
  <si>
    <t>Duel. Watched me fight ***. Started with Shunter but switched to claymore to mirror</t>
  </si>
  <si>
    <t>Greatsword (Colossal)</t>
  </si>
  <si>
    <t>G</t>
  </si>
  <si>
    <t>Fell off cliff before we saw them</t>
  </si>
  <si>
    <t>Phantom died to gravity before we saw him.</t>
  </si>
  <si>
    <t>Duel.</t>
  </si>
  <si>
    <t>Mastercutter Yui</t>
  </si>
  <si>
    <t>1v1'd by my phantom</t>
  </si>
  <si>
    <t>Ckore</t>
  </si>
  <si>
    <t>Golden Order</t>
  </si>
  <si>
    <t>Better player. I did land a parry but missed it because I dodged :(</t>
  </si>
  <si>
    <t>Artoria</t>
  </si>
  <si>
    <t>Nothing</t>
  </si>
  <si>
    <t>Didn't attack</t>
  </si>
  <si>
    <t>Gael Tunnel</t>
  </si>
  <si>
    <t>Geralt</t>
  </si>
  <si>
    <t>Tinky Winky</t>
  </si>
  <si>
    <t>Spellblade / thrusting sword</t>
  </si>
  <si>
    <t>Lordy</t>
  </si>
  <si>
    <t>Co-invaded with Geralt. Killed my phantom.</t>
  </si>
  <si>
    <t>Co-invaded with Tinky Winky. Initially attacked co-invader but 1v1'd me after I attacked him.</t>
  </si>
  <si>
    <t>2v1'd by me and phantom</t>
  </si>
  <si>
    <t>chumbuck 2</t>
  </si>
  <si>
    <t>Naked and didn't fight back when my phantom killed him.</t>
  </si>
  <si>
    <t>Silence</t>
  </si>
  <si>
    <t>Died to swamp rot?</t>
  </si>
  <si>
    <t>Syra of Selkath</t>
  </si>
  <si>
    <t>GandalF</t>
  </si>
  <si>
    <t>spellblade</t>
  </si>
  <si>
    <t>Didn't really fight back? Sat around and cast a few spells</t>
  </si>
  <si>
    <t>Willis</t>
  </si>
  <si>
    <t>Straight sword / shield</t>
  </si>
  <si>
    <t>Fat rolling. Tried to parry him a bunch but missed them all.</t>
  </si>
  <si>
    <t>Mei Chaos</t>
  </si>
  <si>
    <t>One-handed Cross-Naginata / Madness</t>
  </si>
  <si>
    <t>Gaol Cave</t>
  </si>
  <si>
    <t>Jumped me while I was fighting a caelid dog but ended in 1v1.</t>
  </si>
  <si>
    <t>Twinked to kill phantom (e.g., Hoarah Loux) and then 1v1ed with claymore. Better player</t>
  </si>
  <si>
    <t>Igneous</t>
  </si>
  <si>
    <t>Naked Ninja</t>
  </si>
  <si>
    <t>Fire Monk Cosplay</t>
  </si>
  <si>
    <t>size</t>
  </si>
  <si>
    <t>Abandoned Cave</t>
  </si>
  <si>
    <t>Hulking Hash</t>
  </si>
  <si>
    <t>O</t>
  </si>
  <si>
    <t>Fogwalled as I loaded in</t>
  </si>
  <si>
    <t>Subterranean Shunning Grounds</t>
  </si>
  <si>
    <t>s**odoobop</t>
  </si>
  <si>
    <t>Died to PvE (giant crayfish)</t>
  </si>
  <si>
    <t>Leyndell</t>
  </si>
  <si>
    <t>YoungNB</t>
  </si>
  <si>
    <t>emote_1</t>
  </si>
  <si>
    <t>emote_2</t>
  </si>
  <si>
    <t>emote_end</t>
  </si>
  <si>
    <t>Probably would have lost but aggroed erdtree avatar</t>
  </si>
  <si>
    <t>Boogeyman</t>
  </si>
  <si>
    <t>Baited host into thinking I was friendly</t>
  </si>
  <si>
    <t>Alexandri</t>
  </si>
  <si>
    <t>zVeNoM</t>
  </si>
  <si>
    <t>Deeproot Depths</t>
  </si>
  <si>
    <t>Stinkball</t>
  </si>
  <si>
    <t>Reg</t>
  </si>
  <si>
    <t>Clubgirl</t>
  </si>
  <si>
    <t>Gank</t>
  </si>
  <si>
    <t>Siofra Aquaduct</t>
  </si>
  <si>
    <t>Sakeryx</t>
  </si>
  <si>
    <t>Host pretends to be solo TT and baits to a friend hiding behind a corner</t>
  </si>
  <si>
    <t>Mrglrlgrlgl</t>
  </si>
  <si>
    <t>Looked like a Church of Elleh gank at first and I kept my distance with jar cannon. Host sent phantom home and then we had a duel? Except he died pretty quickly so I'm not sure if it was meant to be a duel.</t>
  </si>
  <si>
    <t>Fought 2v1 at the grave right before Mohg. Felt like a gank but I saw this guy PvEing earlier so probably just bad timing.</t>
  </si>
  <si>
    <t>Squidly</t>
  </si>
  <si>
    <t>Friendly host</t>
  </si>
  <si>
    <t>Marcie</t>
  </si>
  <si>
    <t>Jar cannon'd phantom off a tree.</t>
  </si>
  <si>
    <t>Crimson</t>
  </si>
  <si>
    <t>"Wonderful"</t>
  </si>
  <si>
    <t>Ellie</t>
  </si>
  <si>
    <t>Died to PvE (page) before I could arrive</t>
  </si>
  <si>
    <t>Simus</t>
  </si>
  <si>
    <t>Was clearing PvE and fatrolling. Very unlikely a TT host. Maybe phantom died while I was loading</t>
  </si>
  <si>
    <t>TT host progressing through game but high latency</t>
  </si>
  <si>
    <t>Negin</t>
  </si>
  <si>
    <t>Spawned next to a dragon that they were fighting. Phantoms died to a dragon and host ran. We 1v1'd and I eventually lost</t>
  </si>
  <si>
    <t>Dragonbarrow</t>
  </si>
  <si>
    <t>Raya Lucaria</t>
  </si>
  <si>
    <t>LiShangMvM</t>
  </si>
  <si>
    <t>Felt like a gank because of 1v3 spell/ash spam but they were clearing PvE before I arrived</t>
  </si>
  <si>
    <t>Tobias</t>
  </si>
  <si>
    <t>TT host? But seemed afraid of me and like a new player</t>
  </si>
  <si>
    <t>Mt Gelmir</t>
  </si>
  <si>
    <t>Autin</t>
  </si>
  <si>
    <t>Kind of felt like a gank but probably legit</t>
  </si>
  <si>
    <t>Queen's Bedchamber</t>
  </si>
  <si>
    <t>Saeko Busujama</t>
  </si>
  <si>
    <t>Leif</t>
  </si>
  <si>
    <t>Had 1v1 with phantom and then host</t>
  </si>
  <si>
    <t>Redmane Castle</t>
  </si>
  <si>
    <t>Dez</t>
  </si>
  <si>
    <t>Host had like 400 HP</t>
  </si>
  <si>
    <t>Stryx</t>
  </si>
  <si>
    <t>Jinx from Arcane</t>
  </si>
  <si>
    <t>Newbie</t>
  </si>
  <si>
    <t>Aggroed runebear. Host died to runebear</t>
  </si>
  <si>
    <t>KoopsnaM</t>
  </si>
  <si>
    <t>Chaotic. Aggroed to the troll that throws bombs outside Sellia Gateway</t>
  </si>
  <si>
    <t>Nokron</t>
  </si>
  <si>
    <t>bigdongle</t>
  </si>
  <si>
    <t>Host was running some sort of fight club for their friend. 1v1'd the same phantom twice</t>
  </si>
  <si>
    <t>Owain Blackgate</t>
  </si>
  <si>
    <t>Was clearly losing to OLP but host had low HP. Lured them into the room with the big axe traps and the host got 1 shot by one.</t>
  </si>
  <si>
    <t>That*****</t>
  </si>
  <si>
    <t>Supported by golem archer</t>
  </si>
  <si>
    <t>Nostart</t>
  </si>
  <si>
    <t>WHERE'S MOLLY</t>
  </si>
  <si>
    <t>Siofra River</t>
  </si>
  <si>
    <t>TT Host 1v1</t>
  </si>
  <si>
    <t>Ivy the Tanky</t>
  </si>
  <si>
    <t>Both mimic veiled. 1v1'd host in a "duel" but I'm pretty sure it was intended to be a gank as the phantom unmimic'd when the host was within 1 shot (host died before phantom was involved)</t>
  </si>
  <si>
    <t>sekiro</t>
  </si>
  <si>
    <t>I was tabbed out writing the previous entry when I loaded into an invasion. I hit dodge to refocus the window and I backstepped off a cliff :')</t>
  </si>
  <si>
    <t>Jovan</t>
  </si>
  <si>
    <t>Both had no vigor</t>
  </si>
  <si>
    <t>Ainsel River</t>
  </si>
  <si>
    <t>Rafragon</t>
  </si>
  <si>
    <t>Anya</t>
  </si>
  <si>
    <t>Bonfire duel. Rune arc'd. High latency / packet loss. Flask chugging</t>
  </si>
  <si>
    <t>Nokstella</t>
  </si>
  <si>
    <t>Host died as I loaded in</t>
  </si>
  <si>
    <t>M</t>
  </si>
  <si>
    <t>Noob</t>
  </si>
  <si>
    <t>Intermediate</t>
  </si>
  <si>
    <t>Veteran</t>
  </si>
  <si>
    <t>Altus Tunnel</t>
  </si>
  <si>
    <t>anakin the newt</t>
  </si>
  <si>
    <t>Blendered</t>
  </si>
  <si>
    <t>Luo Cha</t>
  </si>
  <si>
    <t>2v2</t>
  </si>
  <si>
    <t>LaHemroidBigDady</t>
  </si>
  <si>
    <t>Host kept running. 1v1'd hunter then phantom. Host ran for a few minutes and eventually got cornered in the sewer. Got eaten by a black dumpling.</t>
  </si>
  <si>
    <t>Sellia Crystal Tunnel</t>
  </si>
  <si>
    <t>Say</t>
  </si>
  <si>
    <t>Mountaintops of the Giants</t>
  </si>
  <si>
    <t>Harold da great</t>
  </si>
  <si>
    <t>Fight club</t>
  </si>
  <si>
    <t>Fought phantom and then invader</t>
  </si>
  <si>
    <t>Connection Error</t>
  </si>
  <si>
    <t>Radahn Beach</t>
  </si>
  <si>
    <t>Gloof</t>
  </si>
  <si>
    <t>Host had high latency but also 3 shot</t>
  </si>
  <si>
    <t>Da******</t>
  </si>
  <si>
    <t>Bonfire</t>
  </si>
  <si>
    <t>TT Host 1v1. Fat rolling.</t>
  </si>
  <si>
    <t>Haran</t>
  </si>
  <si>
    <t>Bow; T bag</t>
  </si>
  <si>
    <t>Chacal</t>
  </si>
  <si>
    <t>Nod in thought</t>
  </si>
  <si>
    <t>Rune arc'd host. Host and phantom had unlimited rot bolts. Another phantom had a madness greatshield. Tried to involve Night's Cavalry, which killed one phantom but it despawned.</t>
  </si>
  <si>
    <t>Nokron (Pre-mimic)</t>
  </si>
  <si>
    <t>Sergio Moro</t>
  </si>
  <si>
    <t>Host could be killed in 4 hits but both host and phantom had colossal weapons and I could not get a follow-up.</t>
  </si>
  <si>
    <t>Fiona Bellvine</t>
  </si>
  <si>
    <t>Lost 1v1 to phantom</t>
  </si>
  <si>
    <t>****** ****</t>
  </si>
  <si>
    <t>ninja</t>
  </si>
  <si>
    <t>Radahn cosplay host. Fatrolled and died in 2 hits.</t>
  </si>
  <si>
    <t>grannyboy</t>
  </si>
  <si>
    <t>Phantom and host both died in 3 hits</t>
  </si>
  <si>
    <t>3 Shot by Night's Cavalry cosplay phantom</t>
  </si>
  <si>
    <t>Shaded Castle</t>
  </si>
  <si>
    <t>ToxicTurtleTuniz</t>
  </si>
  <si>
    <t>CrypticEagle</t>
  </si>
  <si>
    <t>Firus Firulais co-invader. I fought the phantom. Host died in 2 seconds to other red</t>
  </si>
  <si>
    <t>Firus Firulais co-invader. They were initially getting 2v1'd. Rune arc'd host I fought host and they fought the hunter. Host died first.</t>
  </si>
  <si>
    <t>Sword of Azur</t>
  </si>
  <si>
    <t>Basically naked but medium roll.</t>
  </si>
  <si>
    <t>Firus Firulais co-invader. Co-invader was 1v1ing the host. A blue spawned and I 1v1'd them and then 1v1'd the host. Host was nice but running storm stomp/bleed claws in a duel</t>
  </si>
  <si>
    <t>DarkREMBO</t>
  </si>
  <si>
    <t>Sellia Hideaway</t>
  </si>
  <si>
    <t>PhanHueMan</t>
  </si>
  <si>
    <t>Melted by phantoms. Pulled them to the revenant but it died in like 3 hits.</t>
  </si>
  <si>
    <t>Limshui</t>
  </si>
  <si>
    <t>Lightness</t>
  </si>
  <si>
    <t>They both died to a giant Caelid bird. I didn't attack. Still counting it as a win because I could have easily picked off the free kill :)</t>
  </si>
  <si>
    <t>Host was new. OLP spamming incantations (giant's flame, holy rings) with infinite FP. Host spell spammed and ran away any time I engaged until phantom got close enough. Almost lost but luckily host had no vigor.</t>
  </si>
  <si>
    <t>Fennec</t>
  </si>
  <si>
    <t>Could not finish off host because one fist phantom would kept staggering me. Pulled them to the Astel/claymen and they split up. Found host alone.</t>
  </si>
  <si>
    <t>Dydonas</t>
  </si>
  <si>
    <t>Radahn cosplay host. Low vigor.</t>
  </si>
  <si>
    <t>Same host and phantom as before</t>
  </si>
  <si>
    <t>Naitving</t>
  </si>
  <si>
    <t>OLP Moonveil &amp; dragonbreath spam. Used starlight shards and warming stones to go on forever. I ran out of flasks and eventually ran and hid out of pettiness. Host died to some PvE randomly after a few minutes.</t>
  </si>
  <si>
    <t>Artakh</t>
  </si>
  <si>
    <t>Somewhat of a duel somewhat of a gank? 1v1'd the blue while phantom was watching. 1v1'd phantom but then host came to 2v1. Host was a noob so I focused on killing the phantom first.</t>
  </si>
  <si>
    <t>Divine Tower of Caelid</t>
  </si>
  <si>
    <t>Fenice</t>
  </si>
  <si>
    <t>Rina</t>
  </si>
  <si>
    <t>Host died in 3 hits</t>
  </si>
  <si>
    <t>Melted by phantom's PS katanas</t>
  </si>
  <si>
    <t>Emotional Damage</t>
  </si>
  <si>
    <t>Sent home a hunter. Rune arc buff stack host</t>
  </si>
  <si>
    <t>SmugGAVI</t>
  </si>
  <si>
    <t>OLDER 68+12</t>
  </si>
  <si>
    <t>Got lucky that none of them had &gt;=40 vigor so was able to pressure them all and snipe a kill on a phantom and the host.</t>
  </si>
  <si>
    <t>Co-invader died in a separate 1v1. Meme duel with dagger/shield</t>
  </si>
  <si>
    <t>William White</t>
  </si>
  <si>
    <t>Host ran to fogwall as soon as I approached.</t>
  </si>
  <si>
    <t>Editorial</t>
  </si>
  <si>
    <t>Phantom lvl 148. Got lucky that the phantom ran out of flasks.</t>
  </si>
  <si>
    <t>Kaysama</t>
  </si>
  <si>
    <t>Biggus Dickus</t>
  </si>
  <si>
    <t>Phanrom was spell spamming but host was too aggressive and died quickly.</t>
  </si>
  <si>
    <t>Pntx</t>
  </si>
  <si>
    <t>RMT_Air</t>
  </si>
  <si>
    <t>Phantom died to a Leyndell Knight. Host may have actually had brain damage and gave me free parry practice.</t>
  </si>
  <si>
    <t>sorceror</t>
  </si>
  <si>
    <t>Spawned as they were fighting erdtree avatar. They killed it before I could kill the host.</t>
  </si>
  <si>
    <t>Vyphelvel</t>
  </si>
  <si>
    <t>Rune arc'd host. Spawned as they were fighting the ulcerated tree spirit. Phantom (Sunmaiden Nia) was pretty good. Hunter died to the tree spirit. 1v1'd host while Phantom was fighting tree spirit</t>
  </si>
  <si>
    <t>Pearl Yoshikia</t>
  </si>
  <si>
    <t>Pulled them to Astel/claymen. One of the phantoms (Graverobber Seth) was very good. I was definitely about to lose but the host was very new. I got them low and they died to the Astel.</t>
  </si>
  <si>
    <t>***bertGoldstein</t>
  </si>
  <si>
    <t>Sellia</t>
  </si>
  <si>
    <t>***rre</t>
  </si>
  <si>
    <t>Phantom and host died to PvE before I got there (batwoman grab attack)</t>
  </si>
  <si>
    <t>Matriarh</t>
  </si>
  <si>
    <t>Rune arc'd host. Phantoms were trying to 1v1.  Host was a sorceress and did not want 1v1s. After killing 1 phantom I 1v1'd the host and the other phantom watched.</t>
  </si>
  <si>
    <t>Host was spamming Comet Azur. Phantom had UGS and was so overlevelled it would take 20 claymore hits to kill. Hunter spawned in with rot breath.</t>
  </si>
  <si>
    <t>Cosplay host</t>
  </si>
  <si>
    <t>Sister Mary</t>
  </si>
  <si>
    <t>Snowy Pilgrim</t>
  </si>
  <si>
    <t>Black Knife Catacombs</t>
  </si>
  <si>
    <t>Played with the axes &amp; ledge in the axe room. 1 Phantom and host died to the axes.</t>
  </si>
  <si>
    <t>Played with elevators for a while but limited space and eventually stuck in a 1v3 vs. solid players.</t>
  </si>
  <si>
    <t>sendam</t>
  </si>
  <si>
    <t>Wilfred Wyrmbane</t>
  </si>
  <si>
    <t>Phantom left world. Host was getting beat up by the Omenkiller but eventually got away. Host and I 1v1d.</t>
  </si>
  <si>
    <t>Krystal B Drago</t>
  </si>
  <si>
    <t>Spawn outside Rennala's room. Host was waiting at the bottom of the elevator. Did some elevator shenanigans to 1v1 the phantom. Host fought for 5 seconds before just trying to run away.</t>
  </si>
  <si>
    <t>DemonHunterX</t>
  </si>
  <si>
    <t>1v1'd naked phantom who still only took 200 damage from KGS and 3 shot me with PS katanas</t>
  </si>
  <si>
    <t>Guiji</t>
  </si>
  <si>
    <t>Claymore duel. Technically a draw as we both died, but I died first &amp; host started with some HP missing.</t>
  </si>
  <si>
    <t>Hidden Path to the Haligtree</t>
  </si>
  <si>
    <t>Counterclockwise</t>
  </si>
  <si>
    <t>They didn't attack me so I ran around with them in the dungeon. Accidentally killed the host at the end.</t>
  </si>
  <si>
    <t>Sussest Amogus</t>
  </si>
  <si>
    <t>Co-invader (Ariel) killed phantom but died to host. Was 1v1ing the host but had to take a call during the fight and went afk.</t>
  </si>
  <si>
    <t>Giants' Mountaintop Catacombs</t>
  </si>
  <si>
    <t>Oda Nobunaga</t>
  </si>
  <si>
    <t>Phantom was out of flasks and 1 shot when I arrived. I got host low and a small jar roll caught them for the last hit.</t>
  </si>
  <si>
    <t>Yelough Anix Tunnel</t>
  </si>
  <si>
    <t>Leyndell (Ashen)</t>
  </si>
  <si>
    <t>Forbidden Lands</t>
  </si>
  <si>
    <t>Guys</t>
  </si>
  <si>
    <t>Rune arc'd</t>
  </si>
  <si>
    <t>Rune arc'd. Naked/lightroll phantom but died in 2 hits.</t>
  </si>
  <si>
    <t>Volcano Manor</t>
  </si>
  <si>
    <t>Ciri</t>
  </si>
  <si>
    <t>Rune arc'd. TT host. Respectful and maybe waiting for 2v2s but still tried to 2v1 me. Host died first.</t>
  </si>
  <si>
    <t>Just_Human</t>
  </si>
  <si>
    <t>Godfrey's room. Host let me 1v1 the first phantom but then 2v1ed with the second phantom. Killed second phantom and 1v1'd host. Host was 1 handing Godslayer's sword and giving free parry opportunities.</t>
  </si>
  <si>
    <t>Elphael</t>
  </si>
  <si>
    <t>Tilban</t>
  </si>
  <si>
    <t>3 casters. Killed 1 phantom. Ran out of flasks. Co-invader spawned in (****ile Mushroom) but I had very low HP and eventually died.</t>
  </si>
  <si>
    <t>AREA</t>
  </si>
  <si>
    <t>Yeti</t>
  </si>
  <si>
    <t>Farum Azula</t>
  </si>
  <si>
    <t>Spawned in an rea where I could not access the host (under Dragon Temple Rooftop grace). Host icon was moving so probably not an AFK farmer. Killed phantom and waited 10 minutes for host to drop before severing.</t>
  </si>
  <si>
    <t>Davinelulivexa</t>
  </si>
  <si>
    <t>Cave of the Forlorn</t>
  </si>
  <si>
    <t>DOOMO</t>
  </si>
  <si>
    <t>grognak</t>
  </si>
  <si>
    <t>Accidentally walked off a ledge before any engagement</t>
  </si>
  <si>
    <t>SUSEJ</t>
  </si>
  <si>
    <t>Abyss Raider</t>
  </si>
  <si>
    <t>Lake of Rot</t>
  </si>
  <si>
    <t>Rune arc'd host. Host was sitting on top of a pillar in the lake with the jar cannon. Phantom died as I loaded in. 2 more hunters loaded in but 1 severed and 1 died to rot. Eventually the host (Night's cavalry cosplay) came down and died after repeatedly trying to trade with phantom slash.</t>
  </si>
  <si>
    <t>Rye</t>
  </si>
  <si>
    <t>Host got impaled by a cleanrot knight. w</t>
  </si>
  <si>
    <t>Moghwyn Palace</t>
  </si>
  <si>
    <t>PrinceOf2Thrones</t>
  </si>
  <si>
    <t>Link</t>
  </si>
  <si>
    <t>Spellblade. Had like 1300 hp</t>
  </si>
  <si>
    <t>White</t>
  </si>
  <si>
    <t>I mostly 1v1d the host. Co-invader (tuya) mostly fought phantom. Host died first.</t>
  </si>
  <si>
    <t>TheZero</t>
  </si>
  <si>
    <t>Rune arc'd. Waiting on the frozen lake with friend.</t>
  </si>
  <si>
    <t>Rune arc'd host with BHS and antspur poke only. Co-invader (Secunda) was fighting a blue when I arrived. I "duelled" the host.</t>
  </si>
  <si>
    <t>Orc</t>
  </si>
  <si>
    <t>Cosplay host with "Goblin" phantom.  I 1v1'd the host (flask chugger) while Goblin threw rocks. When they got low Goblin started attacking me. I started 1v1ing Goblin and lost. Good chance this was meant to be a gank because they were hiding in bushes, and phantom interrupted when host got low, but never got fully 2v1'd.</t>
  </si>
  <si>
    <t>Xtrim</t>
  </si>
  <si>
    <t>Host was trading to their friend. Phantom had 400hp. Didn't get any items :(</t>
  </si>
  <si>
    <t>Phantom died as I loaded in. I watched co-invader (____) kill the host.</t>
  </si>
  <si>
    <t>David</t>
  </si>
  <si>
    <t>Didn't aggro and PvE but used the Miranda blossom to deter them when I needed to heal. Couldn't tell if host was a good player or not because they acted super afraid but had good spacing, had a thunderbolt swap, and landed a (easy) backstab.</t>
  </si>
  <si>
    <t>Lil_Poisson</t>
  </si>
  <si>
    <t>TT host</t>
  </si>
  <si>
    <t>Block spam</t>
  </si>
  <si>
    <t>Rune arc'd. But didn't make a difference because the dungeon was cleared when I spawned in and I got blendered.</t>
  </si>
  <si>
    <t>Hades</t>
  </si>
  <si>
    <t>Stone Platform</t>
  </si>
  <si>
    <t>CANGLAN</t>
  </si>
  <si>
    <t>Thera</t>
  </si>
  <si>
    <t>Wave; Clap</t>
  </si>
  <si>
    <t>Invaded as they were fighting the dragon. Phantom parried me. Spent most of the time dodging cast spam. Dragon died shortly after and then I got blendered.</t>
  </si>
  <si>
    <t>Montresa theMad</t>
  </si>
  <si>
    <t>Co-invader (leym uchi) was 1v2ing. I took phantom. Afterward I went for the host. Red started attacking me after the host died.</t>
  </si>
  <si>
    <t>p7t</t>
  </si>
  <si>
    <t xml:space="preserve">One phantom was casting thunderbolt / crossbowing from the back and it was impossible to </t>
  </si>
  <si>
    <t>YerAHarryWizard</t>
  </si>
  <si>
    <t>Hunter (Loucura Loucura) was a bad blue man. Ran around the host/phantom and didn't attack me. Managed to juke the phantom to jump off a ledge and 1v1'd the host.</t>
  </si>
  <si>
    <t>Haligtree knight was my co-invader</t>
  </si>
  <si>
    <t>Sauron II</t>
  </si>
  <si>
    <t>Got on elevator with the host and phantom and host jumped off to escape the 2v1. Phantom followed and jumped off and died to fall damage. Host was trying to sneak past me and get on the elevator but I jumped on with him.</t>
  </si>
  <si>
    <t>Freya`</t>
  </si>
  <si>
    <t>Lightroll mage. Thought she was out of FP and played too aggressive.</t>
  </si>
  <si>
    <t>| Prazite |</t>
  </si>
  <si>
    <t>Rune arc'd host. Co-invader (Jack Tarnished) was getting 2v1d. I killed phantom. Host killed co-invader and then me.</t>
  </si>
  <si>
    <t>Rune arc'd host. Very good player w/ smooth hardswaps. Difficult to land a claymore hit without trading (which I always lose bc of rune arc). Killed phantom. During duel with host another invader spawned in and host nuked them.</t>
  </si>
  <si>
    <t>Makima</t>
  </si>
  <si>
    <t>Dejection</t>
  </si>
  <si>
    <t xml:space="preserve">Host had Lightroll Zweihander. Stopped 1v1 when hunter spawned in. Died in a 1v1 to a hunter. </t>
  </si>
  <si>
    <t>Quaken</t>
  </si>
  <si>
    <t>Point down</t>
  </si>
  <si>
    <t>Rune arc'd. Host and phantom were both good players. I fought phantom. Host killed co-invader (Jack Tarnished). I ran from the 2v1 until a new co-invader spawned in (Prophet) but they also died and I got 2v1ed.</t>
  </si>
  <si>
    <t>Moon K***ght</t>
  </si>
  <si>
    <t>Sanian</t>
  </si>
  <si>
    <t>Healed &gt;10 times. Started using meat dumplings.</t>
  </si>
  <si>
    <t>Caught in a small room with moonveil and Bloodboon Ritual</t>
  </si>
  <si>
    <t>Witch Alessa</t>
  </si>
  <si>
    <t>Pulled them to the Abductor Virgin building. Phantom got forced outside and co-invader (Pres) spawned in and killed them. I was getting clapped by the host and ran upstairs to the PvE and the host got 1 shot by dudes throwing poison pots.</t>
  </si>
  <si>
    <t>Imax</t>
  </si>
  <si>
    <t>1v1'd hunter then phantom then host</t>
  </si>
  <si>
    <t>Demon Slayer</t>
  </si>
  <si>
    <t>Lucian</t>
  </si>
  <si>
    <t>Madness gank. First co-invader watched me getting ganked and attacked me before getting 1 shot by frenzyflame thrust. A second co-invader joined for 2v2 but I got 100-0'd by a frenzyflame thrust combo.</t>
  </si>
  <si>
    <t>Chris1krr</t>
  </si>
  <si>
    <t>T bag; bow</t>
  </si>
  <si>
    <t>Mushashi</t>
  </si>
  <si>
    <t>1v1ing phantom. Killed by a giant dog who was aiming for the phantom.</t>
  </si>
  <si>
    <t>The Good Guy</t>
  </si>
  <si>
    <t>Extreme repentance; bow</t>
  </si>
  <si>
    <t>Died to host in 1v1</t>
  </si>
  <si>
    <t xml:space="preserve">Killed phantom and hunter. 1 hunter left. Host played passive until more hunters spawned in. Eventually had to </t>
  </si>
  <si>
    <t>Golber</t>
  </si>
  <si>
    <t>There was a co-invader but he sat on the side. 1v1'd phantom and then host. Host started chugging.</t>
  </si>
  <si>
    <t>Picle Jax</t>
  </si>
  <si>
    <t>Shin Yuna</t>
  </si>
  <si>
    <t>Albus Snifidor</t>
  </si>
  <si>
    <t>Gankish</t>
  </si>
  <si>
    <t>Spawned in front of Radagon's fogwall. Immediately blendered.</t>
  </si>
  <si>
    <t>Had TT but was very afraid of me and died in 2 hits (caster).</t>
  </si>
  <si>
    <t>Ada</t>
  </si>
  <si>
    <t>**** NO BARBARO</t>
  </si>
  <si>
    <t>Host was spamming Ruin greatsword ash. Pulled them to the dancing Windmill village ladies who did work keeping them distracted.</t>
  </si>
  <si>
    <t>Re-invaded in Radagon hallway. It was a 1v1 because the phantom hadn't loaded in yet. Felt good. Almost died because I was playing super aggressive to kill the host before phantoms spawned in.</t>
  </si>
  <si>
    <t>7X1 FOI POUCO</t>
  </si>
  <si>
    <t>PawcioChmiel 139</t>
  </si>
  <si>
    <t>Co-invader (Lost soul) killed the phantom and we 2v1'd host.</t>
  </si>
  <si>
    <t>Silver Harmony</t>
  </si>
  <si>
    <t>Caught them fighting pests outside the church. Phantom died to PvE. 2nd phantom (named glass cannon) died to a single jar cannon shot. Host was out of flasks and would probably die to PvE and rolled off the cliff.</t>
  </si>
  <si>
    <t>Castle Sol</t>
  </si>
  <si>
    <t>Felt like a gank but there was PvE alive, which I used to retreat to to avoid the 2v1. Phantom was spamming sleep pots. Co-invader (Amana) solo'd the host.</t>
  </si>
  <si>
    <t>TTV:Ag47EdgeLord</t>
  </si>
  <si>
    <t>Y0ung H0llow</t>
  </si>
  <si>
    <t>Rune arc'd. Parried me</t>
  </si>
  <si>
    <t>Rune arc'd. Level was cleared of all PvE. Host was using occult fingerprint shield. Phantom running bloodflame blade spinning slash. I had no clarifying boluses on this character. Co-invader (Amana) arrived partway  through but I died during the 2v2.</t>
  </si>
  <si>
    <t>Rune arc'd. Host / phantom played well and used narrow ledges and small rooms to their advantage to threaten friendly fire. Got messed up by spinning slash with bloodflame blade.</t>
  </si>
  <si>
    <t>Bow ; Bow</t>
  </si>
  <si>
    <t>Most PvE cleared out. Some remained to help me.</t>
  </si>
  <si>
    <t>Karl Havoc</t>
  </si>
  <si>
    <t>Host pretends to be bare first punching only and then takes out katanas when you engage his friend. I suspected a gank at first and tried to pull them to the hole but they would not leave a small radius around First Step. Turns out that they didn't kill the Tree Sentinel so I got low and baited them to the sentinel, who came in handy. Phantom ran out of flasks and hid to warming stone so I was able to 1v1 the host.</t>
  </si>
  <si>
    <t>Wasn't sure whether it was a gank until this invasion. All the PvE that helped me in the previous invasion was cleared out. Used waves of darkness A co-invader (Amana) loaded in and phantom died. Host did parkour until a hunter was summoned and turned of TT. Eventually they died. I T bagged</t>
  </si>
  <si>
    <t>monki</t>
  </si>
  <si>
    <t>Tosen</t>
  </si>
  <si>
    <t>Seemed like an honest duelist</t>
  </si>
  <si>
    <t>By my sword</t>
  </si>
  <si>
    <t>FTX</t>
  </si>
  <si>
    <t>Host looked like a noob looking to summon for Ekyzykes. Started hitting me while I was standing still and was surprisingly good at timing and punishing heals with backstabs with a short sword. I was perma-stuck at low HP and could not recover.</t>
  </si>
  <si>
    <t>Didn't even see host. 1v2'd the phantoms and lost. Between the stormblade spam and twinblade R1s I couldn't get a follow-up on anyone when they got low.</t>
  </si>
  <si>
    <t>1 Phantom was spamming elden stars. Host was spamming ROB. Would have lost for sure but host had super low vigor and we traded out.</t>
  </si>
  <si>
    <t>beans</t>
  </si>
  <si>
    <t>Duelled phantom and barely won. Host tried to finish me with flame pots. I 1v1'd the host and lost brainlessly trading out vs. Ordovis' vortex spam.</t>
  </si>
  <si>
    <t>Hansi San</t>
  </si>
  <si>
    <t>Wave; block spam</t>
  </si>
  <si>
    <t>I was typing out the previous entry and wasted my spawn I-frames. Blendered as soon as I tabbed back in.</t>
  </si>
  <si>
    <t>Rune arc'd. Co-invader (Aldebaran) was 1v2ing when I arrived. I fought host. Co-invader killed hunter and then watched me 1v1 host.</t>
  </si>
  <si>
    <t>They waited for a second invader to start attacking. Phantom was spamming dragon breath in the small tunnel leading to Malenia's fogwall. Co-invader (a sorceror?) played pretty well but got me killed with a friendly fire hit/stagger into a dragon breath.</t>
  </si>
  <si>
    <t>Trade</t>
  </si>
  <si>
    <t>Ferb</t>
  </si>
  <si>
    <t>Twirl; inner order</t>
  </si>
  <si>
    <t>Judd</t>
  </si>
  <si>
    <t>Blendered by a combination of storm stomp and  Eleonora's poleblade</t>
  </si>
  <si>
    <t>Rune arc'd. Played well together as a team and very aggressive. Couldn't get a heal/reset because of death's rancor spam.</t>
  </si>
  <si>
    <t>Sunshine</t>
  </si>
  <si>
    <t>1v1'd phantom. Host gave up.</t>
  </si>
  <si>
    <t>kingslayer**</t>
  </si>
  <si>
    <t>Host chased me aggressively and got 2 shot from 2/3 hp.</t>
  </si>
  <si>
    <t>Archer Emiya</t>
  </si>
  <si>
    <t>Mad King Harlus</t>
  </si>
  <si>
    <t>Cooked Caarnt</t>
  </si>
  <si>
    <t>Was going to lose and was trying to make a gravity play but I stepped over the edge.</t>
  </si>
  <si>
    <t>tarrofobico</t>
  </si>
  <si>
    <t>Madness gank. Rune arc'd. Co-invader (Catch My Hands) was 2v1'ing when I loaded in. Basically impossible to 2v2 effectively with 2 melee builds because they would target 1 person and spam frenzyflame thrust to control the area.</t>
  </si>
  <si>
    <t>Clap; point down</t>
  </si>
  <si>
    <t>Warming stone</t>
  </si>
  <si>
    <t>BruteJustice</t>
  </si>
  <si>
    <t>uric acid</t>
  </si>
  <si>
    <t>Invaded in the mini-dungeon. 1v1'd the hunter. Fought the host and phantom in the room with stairs and a pit and I got bonked into the pit.</t>
  </si>
  <si>
    <t>Was probably going to lose anyway but I got blendered.</t>
  </si>
  <si>
    <t>Monke</t>
  </si>
  <si>
    <t>Rolled off a ledge.</t>
  </si>
  <si>
    <t>Bumbling Wizard</t>
  </si>
  <si>
    <t>Got pretty lucky that they were slightly split up and managed to get very quick kills</t>
  </si>
  <si>
    <t>Had a different build this time (double urumi + Raptors of the mist)</t>
  </si>
  <si>
    <t>Ran for fogwall</t>
  </si>
  <si>
    <t>Death Dream</t>
  </si>
  <si>
    <t>Count of Type</t>
  </si>
  <si>
    <t>Watched host die to PvE without getting involved.</t>
  </si>
  <si>
    <t>Haligtree</t>
  </si>
  <si>
    <t>Trouble</t>
  </si>
  <si>
    <t>gerald</t>
  </si>
  <si>
    <t>Cdoggy</t>
  </si>
  <si>
    <t>Host died in 2 hits</t>
  </si>
  <si>
    <t>Bitcoin.t.t.Moon</t>
  </si>
  <si>
    <t>Heavily relied on PvE (erdtree avatar and 2 knights) to deal with hunters. Host had high latency and it was impossible to rollcatch in a 1v1.</t>
  </si>
  <si>
    <t>1 Phantom was spamming magic. 1 phantom had a UGS and was super latent. Host was a ROB user but extremely passive. Tried to pull them to the troll that throws exploding pots but they would not really commit. Had a super laggy fight with phantom who appeared to stand still and when packets were received again my HP was 0.</t>
  </si>
  <si>
    <t>Kuarula</t>
  </si>
  <si>
    <t>Talaria</t>
  </si>
  <si>
    <t>Both casters. They chased me down the hall with omens and the host took significant damage from the omen.</t>
  </si>
  <si>
    <t>Merlin</t>
  </si>
  <si>
    <t>Blasphemous blade</t>
  </si>
  <si>
    <t>Antspur</t>
  </si>
  <si>
    <t>qwq</t>
  </si>
  <si>
    <t>Host panic rolled off the ledge.</t>
  </si>
  <si>
    <t>Mer</t>
  </si>
  <si>
    <t>TT Host. Spellblade. Bad connection (third invasion in a row so its probably my internet). 2 Hunters got summoned but they didn't make it in time.</t>
  </si>
  <si>
    <t>Started chugging when they were low hp.</t>
  </si>
  <si>
    <t>Skoll</t>
  </si>
  <si>
    <t>Pulled them to the ulcerated tree spirit. Super chaotic. Host somehow pulled the Leyndell knight as well and died to it.</t>
  </si>
  <si>
    <t>Nerae</t>
  </si>
  <si>
    <t>Rune arc'd. Seemed newish and legitimately excited to duel someone</t>
  </si>
  <si>
    <t>Lord Ulric</t>
  </si>
  <si>
    <t>Grimace 2.0</t>
  </si>
  <si>
    <t>2v1 in small tunnel. Had several chances but messed up converting low HP to kills.</t>
  </si>
  <si>
    <t xml:space="preserve">Red Blaidd helped kill the host. </t>
  </si>
  <si>
    <t>TriablePrism</t>
  </si>
  <si>
    <t>Phantom randomly fell off a ledge.</t>
  </si>
  <si>
    <t>eric</t>
  </si>
  <si>
    <t>Anastasios</t>
  </si>
  <si>
    <t>Killed phantom in 2 hits during iframes. Host had super low vigor. I let him run away until he fell into a pit with PvE and died to them.</t>
  </si>
  <si>
    <t>Host and phantom were speedrunning past all PvE. Both of them were Radahn cosplayers. I was afraid of them running forever so I played really aggressive in the blight area to try to kill the host with blight. Played too aggressively and got 3 shot by the phantom + host moonveil + bleed proc.</t>
  </si>
  <si>
    <t>Orne</t>
  </si>
  <si>
    <t>Fire spur me</t>
  </si>
  <si>
    <t>Sir Selrykar</t>
  </si>
  <si>
    <t>Died because I tried to emote. Let them get too close and got stuck in a dodging loop because host was reduvia spamming and phantom was dual vykes.</t>
  </si>
  <si>
    <t>Rune arc'd. Played too relaxed and got caught in high damage spells.</t>
  </si>
  <si>
    <t>Neg</t>
  </si>
  <si>
    <t>Phantom had like 900hp</t>
  </si>
  <si>
    <t>elperrorata</t>
  </si>
  <si>
    <t>Co-invader was RedeemedChad. Host and phantom were waiting behind the sealed wall and not crossing. I used the phantom finger and when I loaded back in the co-invader was dead. I 2v1'd in the abductor virgin pit and lost. Abductor virgin managed to hit me 3 times while chasing them without hitting them.</t>
  </si>
  <si>
    <t>hehe</t>
  </si>
  <si>
    <t>Walked off a ledge before reaching the host</t>
  </si>
  <si>
    <t>Kurapyura</t>
  </si>
  <si>
    <t>Host died shortly after I loaded in.</t>
  </si>
  <si>
    <t>Host died before I loaded in.</t>
  </si>
  <si>
    <t>knightes</t>
  </si>
  <si>
    <t>carnation</t>
  </si>
  <si>
    <t>Alexzi</t>
  </si>
  <si>
    <t>Had some good chances but got roll-caught by phantom into ruin greatsword 1 shot.</t>
  </si>
  <si>
    <t>Managed to get them to aggro the Gargoygle, who did work splitting them up. Had it down to host (hiding inside the sanctum) and phantom 1v1ing outside. I got worried the caster host might kill the gargoyle so I went back and killed them.</t>
  </si>
  <si>
    <t>spacecowboy3310</t>
  </si>
  <si>
    <t>Killed phantom (Grimace 2.0) in 3 hits. Host was r1 spamming so I was trying to land a parry. He panic rolled off a cliff.</t>
  </si>
  <si>
    <t>Kallin</t>
  </si>
  <si>
    <t>Re-invaded the same pair as before (elperrorata) with a co-invader (Grug). It seems they are looking for 2v2s in Sealed Tunnel. They are both heavily stacking bleed builds that blender hard 2v1 but are much weaker in 1v1s.</t>
  </si>
  <si>
    <t>reltiH flodA</t>
  </si>
  <si>
    <t>Rune Arc'd. Ran to fogwall before I got to them.</t>
  </si>
  <si>
    <t>KK Yoki</t>
  </si>
  <si>
    <t>Clap; bow</t>
  </si>
  <si>
    <t>Phantom was named KK Yoki's ****** and hidden with mimic veil next to host. Both were running bleed. Had a number of good opportunities where I got one low but got staggered out of a follow-up.</t>
  </si>
  <si>
    <t>Dragonbarrow Cave</t>
  </si>
  <si>
    <t>ZEUS</t>
  </si>
  <si>
    <t>Fighting rune bear when I loaded in. Phantom died right away and host ran. I followed the host around and eventually he died to the rune bear as well.</t>
  </si>
  <si>
    <t>Teresa Calcuta</t>
  </si>
  <si>
    <t>Both had very low vigor</t>
  </si>
  <si>
    <t>You're beautiful; what do you want</t>
  </si>
  <si>
    <t>Zukaro</t>
  </si>
  <si>
    <t>Host was spamming madness / lightning spear in the back. Probably had 500 hp so I didn't want to kill him first. Got phantom down to 0 flasks but the hunter got resummoned and I was out of flasks.</t>
  </si>
  <si>
    <t>ExecutionerX</t>
  </si>
  <si>
    <t>Rune Arc'd. Let him solo the runebear and he lost.</t>
  </si>
  <si>
    <t>Mendoza</t>
  </si>
  <si>
    <t>QUEEN MARIKA</t>
  </si>
  <si>
    <t>o</t>
  </si>
  <si>
    <t>Jason</t>
  </si>
  <si>
    <t>Didn't even see the host. 1v1'd a phantom and we killed each other at the same time.</t>
  </si>
  <si>
    <t>Bandit</t>
  </si>
  <si>
    <t>Host was AFK so phantom and I punched each other. Host eventually started attacking me and I pulled them to the cartwheeling albinaurics who did work.</t>
  </si>
  <si>
    <t>NoFatMaidens</t>
  </si>
  <si>
    <t>Tried to hard to get an emote off.</t>
  </si>
  <si>
    <t>K***ghtless</t>
  </si>
  <si>
    <t>Smol blade</t>
  </si>
  <si>
    <t>BCT Oompa Loompa</t>
  </si>
  <si>
    <t>Dueled the phantom. Got absolutely messed up by the unexpected endure with dual hoslow whip.</t>
  </si>
  <si>
    <t>Squeeble</t>
  </si>
  <si>
    <t xml:space="preserve">Tried to go for a sneaky play off the chariots but I got blasted by the chariots instead </t>
  </si>
  <si>
    <t>Heart</t>
  </si>
  <si>
    <t>Rune arc'd. They were fighting the erdtree avatar. I managed to kill a phantom but got killed by Loretta's greatbow shortly after.</t>
  </si>
  <si>
    <t>They managed to aggro every mob in Elphael, including 2 cleanrot knights, 2 revenants, and a bunch of soldiers.</t>
  </si>
  <si>
    <t>Seethewater Cave</t>
  </si>
  <si>
    <t>Very fun cat and mouse invasion with 2 decent phantoms. But at some point everyone DC'd. Don't think it was intentional though because they were still casting when the DCs happened.</t>
  </si>
  <si>
    <t>Step Pro</t>
  </si>
  <si>
    <t>1v1'd hunter. Then 1v1'd host. Host was like 10hp and started chugging (should have just used fan daggers).</t>
  </si>
  <si>
    <t>Roll</t>
  </si>
  <si>
    <t>Rune Arc'd. Fought in Fort Gael.</t>
  </si>
  <si>
    <t>Prayer Warrior</t>
  </si>
  <si>
    <t>Ashi</t>
  </si>
  <si>
    <t>Jar cannon'd the host off a ledge and then claymore poked him off a cliff.</t>
  </si>
  <si>
    <t>Host was normal but phantom was level 324 using UGS with sleep bolts.</t>
  </si>
  <si>
    <t>SirOnionKn***ght</t>
  </si>
  <si>
    <t>Felt like a gank at the top of the Divine Bridge elevator but it could have been bad luck, because after I died the host picked up an item from a corpse in the courtyard (before getting blasted by an abductor virgin)</t>
  </si>
  <si>
    <t>Ishumra</t>
  </si>
  <si>
    <t>Loaded in while they were fighting the ulcerated tree spirit. I mostly ran from the phantoms and got a few hits on them here and there. Host died to the ulcerated tree spirit.</t>
  </si>
  <si>
    <t>Lore</t>
  </si>
  <si>
    <t>Got stuck in a corner</t>
  </si>
  <si>
    <t>Sage's Cave</t>
  </si>
  <si>
    <t>Kitty Rose</t>
  </si>
  <si>
    <t>Killed phantom and host died to the wizards.</t>
  </si>
  <si>
    <t>YUGNUG</t>
  </si>
  <si>
    <t>Cliffbottom Catacombs</t>
  </si>
  <si>
    <t>Clap; clap</t>
  </si>
  <si>
    <t>Van Diego</t>
  </si>
  <si>
    <t>Host was super laggy</t>
  </si>
  <si>
    <t>Professor ****us</t>
  </si>
  <si>
    <t>Crucible Carl</t>
  </si>
  <si>
    <t>One phantom was using sleep pots. Split up the phantoms and killed them with the help of PvE. Host was hiding until hunters joined. Host barely fought at all.</t>
  </si>
  <si>
    <t>Exact same squad as before.</t>
  </si>
  <si>
    <t>sorcerio</t>
  </si>
  <si>
    <t>Fran</t>
  </si>
  <si>
    <t>Phantom died to a knight before I got there.</t>
  </si>
  <si>
    <t>Rune arc'd. Laggy</t>
  </si>
  <si>
    <t>Crowley</t>
  </si>
  <si>
    <t>Blendered. Tried to use the omen killer but it died in 2 seconds.</t>
  </si>
  <si>
    <t>Lightnia</t>
  </si>
  <si>
    <t>Tried to use the erdtree avatar. It died very quickly.</t>
  </si>
  <si>
    <t>Re-invaded but this time I 1v1'd them at grace. Phantom was level ~160</t>
  </si>
  <si>
    <t>Te**m</t>
  </si>
  <si>
    <t>Blendered in 2 seconds while I was emoting. Probably OLPs but can't confirm</t>
  </si>
  <si>
    <t>Hwabing</t>
  </si>
  <si>
    <t>Host died to PvE before I arrived</t>
  </si>
  <si>
    <t>Host ran away and fogwalled</t>
  </si>
  <si>
    <t>Rallying Cry; Fire spur me</t>
  </si>
  <si>
    <t>Aeros</t>
  </si>
  <si>
    <t xml:space="preserve">Queen's Bedchamber </t>
  </si>
  <si>
    <t>Roy</t>
  </si>
  <si>
    <t>Rune arc'd. TT host summoned 2 reds to gank Melina and blues</t>
  </si>
  <si>
    <t>Rune arc'd. Fought hunters and then the host.</t>
  </si>
  <si>
    <t>Gonsu</t>
  </si>
  <si>
    <t>Lv80+15+6---003</t>
  </si>
  <si>
    <t>Rune arc'd. Attacked me while I was emoting and crouch poke spam shunter. Almost had them despite it.</t>
  </si>
  <si>
    <t>Invaded these guys before. Bleed gank with BFB so you can't reliably roll the bleed proc.</t>
  </si>
  <si>
    <t>Curtsy</t>
  </si>
  <si>
    <t>Beat them a few times before so I was trying to meme a bit and lost</t>
  </si>
  <si>
    <t>Extreme repentance</t>
  </si>
  <si>
    <t>Re-invaded this person. The host ran away. I killed the 2 phantoms, one had low vigor and one was level 275. Host begged for life at grace so I severed.</t>
  </si>
  <si>
    <t>Chungusito</t>
  </si>
  <si>
    <t>Dueled the phantom who was ~RL150. They were chugging and we killed each other at the same time. Host was a TT host and killed some other red that loaded in.</t>
  </si>
  <si>
    <t>Spinning 2.0</t>
  </si>
  <si>
    <t>Dropped down into the pit and they wouldn't follow. Jar cannon'd the mage off the ledge and killed them. The host got piled on by Leyndell knights.</t>
  </si>
  <si>
    <t>gianmister</t>
  </si>
  <si>
    <t>Caught them fighting Gurranq in the Bestial Sanctum. 1v1'd the phantom. Host died to Gurranq.</t>
  </si>
  <si>
    <t>ds3 pvp enjoyer</t>
  </si>
  <si>
    <t>Beat 2 hunters and lost to the host</t>
  </si>
  <si>
    <t>Drakharius</t>
  </si>
  <si>
    <t>Host died to a cleanrot knight</t>
  </si>
  <si>
    <t>Masamune</t>
  </si>
  <si>
    <t>OLP was over-aggressive and died. Host had very low vigor</t>
  </si>
  <si>
    <t>Tio Raya</t>
  </si>
  <si>
    <t>Host was fighting the mature falling star beast. I got messed up by a stray hit from the beast.</t>
  </si>
  <si>
    <t>pip and his band</t>
  </si>
  <si>
    <t>Fighting the tree sentinel. Phantom died as I loaded in. The host had super low vigor and ran off a cliff when I got close. Counting that as a win by intimidation.</t>
  </si>
  <si>
    <t>Loloan</t>
  </si>
  <si>
    <t>Rune arc'd. Looks like a bonfire duelist but has blue ring and ganks with hunters.</t>
  </si>
  <si>
    <t>EscorpioZ</t>
  </si>
  <si>
    <t>Host and phantom both died to PvE while fighting me.</t>
  </si>
  <si>
    <t>***gabond</t>
  </si>
  <si>
    <t>Fighting crucible knight. Host was fat rolling and 1 shot when I arrived.</t>
  </si>
  <si>
    <t>Xion</t>
  </si>
  <si>
    <t>Co-invader was Noh! Hunter died first.</t>
  </si>
  <si>
    <t>I like turtles</t>
  </si>
  <si>
    <t>Definitely looked like a gank. w/ 3 people sitting in a cave at the top of a waterfall. I was probably going to lose but accidentally fell off a ledge and died prematurely.</t>
  </si>
  <si>
    <t>Eldenbtch</t>
  </si>
  <si>
    <t>Gelmir Hero's Grave</t>
  </si>
  <si>
    <t>Sainted Hero's Grave</t>
  </si>
  <si>
    <t>Auriza Hero's Grave</t>
  </si>
  <si>
    <t>Zou D. Klein</t>
  </si>
  <si>
    <t>Fell to my death trying to take the shortcut.</t>
  </si>
  <si>
    <t>Forlorn</t>
  </si>
  <si>
    <t>Punched host off ledge</t>
  </si>
  <si>
    <t>Spellblade Sven</t>
  </si>
  <si>
    <t>Tamoe</t>
  </si>
  <si>
    <t>Both had fairly low vigor. Killed phantom first and practiced parrying on the host</t>
  </si>
  <si>
    <t>Lindinha</t>
  </si>
  <si>
    <t>HURT ME DADDY</t>
  </si>
  <si>
    <t>Bow; Jump for joy</t>
  </si>
  <si>
    <t>DD THE GREAT</t>
  </si>
  <si>
    <t>Kept running so I pulled out the jar cannon and it turns out they only had ~700 hp.</t>
  </si>
  <si>
    <t>TT host. Initially I was getting 2v1'd but a co-invader spawned in. They were afk but the host left to kill the afk invader and I killed the phantom and then 1v1'd the host.</t>
  </si>
  <si>
    <t>LeroyJenkins</t>
  </si>
  <si>
    <t>1v1'd the hunter early on. Host and phantom were camping the end of a tunnel and I eventually got bored and Yolo'd in. Several misplays later I died.</t>
  </si>
  <si>
    <t>Snap</t>
  </si>
  <si>
    <t>JoerInferno</t>
  </si>
  <si>
    <t>Started out normally but went from 90%-0 in a bleed blender in under 2 seconds</t>
  </si>
  <si>
    <t>RL165 phantom</t>
  </si>
  <si>
    <t>Halberd Crusader</t>
  </si>
  <si>
    <t>Invaded in the Roundtable Courtyard. Had an abductor virgin on my side. One phantom was PS cross naginatas and another was Blaidd cosplay. Was 2v1ing the phantoms but Blaidd left to fight the abductor virgin and I killed the other; then Blaidd died to the virgin. 1v1'd host afterward.</t>
  </si>
  <si>
    <t>Papa Romuld</t>
  </si>
  <si>
    <t>Watched host and phantom die to Night's Cavalry</t>
  </si>
  <si>
    <t>Sukuru Setsumei</t>
  </si>
  <si>
    <t>Anmut</t>
  </si>
  <si>
    <t>Duelled phantom</t>
  </si>
  <si>
    <t>Old Altus Tunnel</t>
  </si>
  <si>
    <t>Unsightly Catacombs</t>
  </si>
  <si>
    <t>Perfumer's Grotto</t>
  </si>
  <si>
    <t>Wyndham Catacombs</t>
  </si>
  <si>
    <t>Volcano Cave</t>
  </si>
  <si>
    <t>Auriza Side Tomb</t>
  </si>
  <si>
    <t>Leyndell Catacombs</t>
  </si>
  <si>
    <t>Consecrated Snowfield Catacombs</t>
  </si>
  <si>
    <t>Spiritcaller's Cave</t>
  </si>
  <si>
    <t>Giant-Conquering Hero's Grave</t>
  </si>
  <si>
    <t>Consecrated Snowfield</t>
  </si>
  <si>
    <t>War-Dead Catacombs</t>
  </si>
  <si>
    <t>date</t>
  </si>
  <si>
    <t>n</t>
  </si>
  <si>
    <t>level</t>
  </si>
  <si>
    <t>upgrade</t>
  </si>
  <si>
    <t>location</t>
  </si>
  <si>
    <t>host</t>
  </si>
  <si>
    <t>type</t>
  </si>
  <si>
    <t>olp</t>
  </si>
  <si>
    <t>hunter</t>
  </si>
  <si>
    <t>co</t>
  </si>
  <si>
    <t>pve</t>
  </si>
  <si>
    <t>win</t>
  </si>
  <si>
    <t>note</t>
  </si>
  <si>
    <t>BLEEEEEEED</t>
  </si>
  <si>
    <t>Jobron</t>
  </si>
  <si>
    <t>Riwa Salad</t>
  </si>
  <si>
    <t>Phantom was a sweat but the host was a fatrolling dragonbreather and died in 3 hits</t>
  </si>
  <si>
    <t>yookie</t>
  </si>
  <si>
    <t>Pulled them to the gargoyle.</t>
  </si>
  <si>
    <t>Gokuchan</t>
  </si>
  <si>
    <t>Host would only cast star shower in the back. Pulled them to the golem on the frozen river who helped split up the group and killed the phantom.</t>
  </si>
  <si>
    <t>Tank</t>
  </si>
  <si>
    <t>Fighting tree sentinel. Killed the phantom separately and the host ran away from the tree sentinel and we 1v1'd.</t>
  </si>
  <si>
    <t>Z</t>
  </si>
  <si>
    <t>Solo host. Let him clear the PvE and then 1v1'd.</t>
  </si>
  <si>
    <t>Leftraru</t>
  </si>
  <si>
    <t>Used dragon halberd L2 to kill the first phantom. The other phantom was a bow user. Host just used great hammer jumping attacks</t>
  </si>
  <si>
    <t>JuninhoCacado</t>
  </si>
  <si>
    <t>Pulled them to the room that spawns 2 banished knights. Host died to a banished knight.</t>
  </si>
  <si>
    <t>Saaj</t>
  </si>
  <si>
    <t>Zungha</t>
  </si>
  <si>
    <t>Point down; poop pots</t>
  </si>
  <si>
    <t>Phantom was dual cross-nagis and so laggy that their character never left the idol pose. Got suddenly 1 shot by bleed.</t>
  </si>
  <si>
    <t>Killed phantoms while they were fighting the harpies. 1v1'd the host.</t>
  </si>
  <si>
    <t>Evelyn</t>
  </si>
  <si>
    <t>TT host. Started drinking pots so I played more aggressively and she died in a trade.</t>
  </si>
  <si>
    <t>Rune arc'd. Phantom was doing half my hp with each BHF swing</t>
  </si>
  <si>
    <t>Gabcer05</t>
  </si>
  <si>
    <t>Pulled them to the Fire Prelate at the fort. Was trying to kill the OLP but Host got 1 shot by a stray Fire Prelate fireball</t>
  </si>
  <si>
    <t>Ainsel River, Lake of Rot</t>
  </si>
  <si>
    <t>sublocation</t>
  </si>
  <si>
    <t>green</t>
  </si>
  <si>
    <t>yellow</t>
  </si>
  <si>
    <t>brown</t>
  </si>
  <si>
    <t>orange</t>
  </si>
  <si>
    <t>grey</t>
  </si>
  <si>
    <t>#999999</t>
  </si>
  <si>
    <t>light orange</t>
  </si>
  <si>
    <t>#E69F00</t>
  </si>
  <si>
    <t>light blue</t>
  </si>
  <si>
    <t>#56B4E9</t>
  </si>
  <si>
    <t>dark blue</t>
  </si>
  <si>
    <t>#009E73</t>
  </si>
  <si>
    <t>#F0E442</t>
  </si>
  <si>
    <t>#0072B2</t>
  </si>
  <si>
    <t>#D55E00</t>
  </si>
  <si>
    <t>#CC79A7</t>
  </si>
  <si>
    <t>pink</t>
  </si>
  <si>
    <t>#955C3E</t>
  </si>
  <si>
    <t>Stormfoot Catacombs</t>
  </si>
  <si>
    <t>Stillwater Cave</t>
  </si>
  <si>
    <t>Caelid Catacombs</t>
  </si>
  <si>
    <t>Castle Morne</t>
  </si>
  <si>
    <t>Coastal Cave</t>
  </si>
  <si>
    <t>Earthbore Cave</t>
  </si>
  <si>
    <t>Groveside Cave</t>
  </si>
  <si>
    <t>Impaler's Catacombs</t>
  </si>
  <si>
    <t>Limgrave Tunnels</t>
  </si>
  <si>
    <t>Minor Erdtree Catacombs</t>
  </si>
  <si>
    <t>Murkwater Catacombs</t>
  </si>
  <si>
    <t>Murkwater Cave</t>
  </si>
  <si>
    <t>Road's End Catacombs</t>
  </si>
  <si>
    <t>Tombsward Catacombs</t>
  </si>
  <si>
    <t>Tombsward Cave</t>
  </si>
  <si>
    <t>Queeneko</t>
  </si>
  <si>
    <t>Host died to fire trap as I loaded in</t>
  </si>
  <si>
    <t>Kallen</t>
  </si>
  <si>
    <t xml:space="preserve">Spawned in the room with the ulcerated tree spirit (it was cleared out) and they were waiting at the top of the ladder. Killed a hunter that loaded in to the same room as me. The host and phantom came down and </t>
  </si>
  <si>
    <t>Duzboro**nada</t>
  </si>
  <si>
    <t>Solid 2v1 but I rolled off a cliff</t>
  </si>
  <si>
    <t>Mary Deth</t>
  </si>
  <si>
    <t>Trapped host against the phantom in the small corridor.</t>
  </si>
  <si>
    <t>Piercoddio</t>
  </si>
  <si>
    <t>Phantom was casting triple rings and chunked me for 1/3 of my HP per hit. Host played well and very aggressively.</t>
  </si>
  <si>
    <t>Drfanz</t>
  </si>
  <si>
    <t>One phantom sat out and I 2v1'd the other phantom + host. After I killed one phantom the host left and I 1v1'd the phantom that was waiting. Afterward I followed the host and he ran away from me and accidently jumped off a cliff.</t>
  </si>
  <si>
    <t>Bow; Rallying Cry</t>
  </si>
  <si>
    <t>Web***emblyDev</t>
  </si>
  <si>
    <t>Most likely bad timing but they were just sitting next to a grace with no PvE around.</t>
  </si>
  <si>
    <t>Jerry Finkle****</t>
  </si>
  <si>
    <t>Pretending to AFK near grace. Host pretended to let me 1v1 the phantom but interrupted when I started winning. Host has a jar hat and moonveil at level 20.</t>
  </si>
  <si>
    <t>Siegmeyer</t>
  </si>
  <si>
    <t>TT host. Host was meming with co-invader (Pants off Dance Off). After a while the co-invader drank an exploding physick and killed the host and me.</t>
  </si>
  <si>
    <t>Gerald</t>
  </si>
  <si>
    <t>Host looked like a noob so I dagger dueled the phantom (Melina at Home)</t>
  </si>
  <si>
    <t>La veneno</t>
  </si>
  <si>
    <t>Host died to tree spirit before I got to them.</t>
  </si>
  <si>
    <t>dandy</t>
  </si>
  <si>
    <t>Host was alone and acting like such a noob I honestly thought it was a gank. They were fat rolling and ran for a good 5 minutes before running out of places to go and running off the end of a beach. Would have let them win if they just fought back :/</t>
  </si>
  <si>
    <t>Haz</t>
  </si>
  <si>
    <t>Phantom was sent home. Host was alone and afraid. Dueled for a bit and they tried running away.</t>
  </si>
  <si>
    <t>****er Dink</t>
  </si>
  <si>
    <t>Killed hunter and phantom and host password summoned a phantom. Host was running St. Trina's sword.</t>
  </si>
  <si>
    <t>Timeworn Hero</t>
  </si>
  <si>
    <t>Lightrolling with Lightning cleanrot sword with Carian retaliation.</t>
  </si>
  <si>
    <t>Agahylde</t>
  </si>
  <si>
    <t>lilbet nekked</t>
  </si>
  <si>
    <t>Host died in 3 hits.</t>
  </si>
  <si>
    <t>Host was healing phantom and I used up all my flasks killing the phantom. Died to the hunter.</t>
  </si>
  <si>
    <t>Osvalda STI</t>
  </si>
  <si>
    <t>Zurale</t>
  </si>
  <si>
    <t>Host had St. Trina's sword and very high packet loss. Was near impossible to engage without getting sleep'd because it only takes 2 hits to sleep and hits on them would not register until it was too late. Phantom had Moonveil with PS katanas.</t>
  </si>
  <si>
    <t>Phantom was moonveil dragonbreath.</t>
  </si>
  <si>
    <t>Bagres</t>
  </si>
  <si>
    <t>They got stuck in the room between a narrow hallway and fire trap.</t>
  </si>
  <si>
    <t>Chambo</t>
  </si>
  <si>
    <t>Sulvai</t>
  </si>
  <si>
    <t>mismo juan</t>
  </si>
  <si>
    <t>1v1'd the phantom initially and host intervened when the phantom started losing. PvE was just footmen but served as a distraction.</t>
  </si>
  <si>
    <t>One phantom sat off to the side. Host had storm stomp I got stuck in a blender with twinblade bleed.</t>
  </si>
  <si>
    <t>papa</t>
  </si>
  <si>
    <t>We didn't attack each other. They looked like they were struggling so I just followed them around and they eventually died to PvE.</t>
  </si>
  <si>
    <t>Loli</t>
  </si>
  <si>
    <t>Twinked up and running a meta build. Flaming strike banished knight's halberd + offhand cleanrot sword with scaled armor and omen smirk mask</t>
  </si>
  <si>
    <t>ByMuni4</t>
  </si>
  <si>
    <t>By my sword; Bow</t>
  </si>
  <si>
    <t>Hiding in grace room to ambush with phantom pretending to AFK. Pretty obvious, but the phantom hit me for &gt;50% hp with one hit and bleed proc.</t>
  </si>
  <si>
    <t>Isaire</t>
  </si>
  <si>
    <t>Super long invasion. Same pair as before (Agahylde). The phantom heals the host. I killed the phantom and host ran to resummon. I killed the phantom again and new hunters spawned in. I think the host ran out of flasks and just ran off a cliff while I was fighting the 3rd hunter.</t>
  </si>
  <si>
    <t>feets30</t>
  </si>
  <si>
    <t>Host was extremely laggy. Phantom was obviously overleveled but did limit the amount of overleveled cheese. Ended up using stormcalled to finish of host when they were low and stayed to trade.</t>
  </si>
  <si>
    <t>Phantom was RL162 and spammed RoB. Host appeared to be out of flasks so I focused the phantom. Phantom seemed to have 2 or 3 flasks only, which allowed me to kill the phantom. Caught both of them in a stormcalled when they were both low HP and out of flasks.</t>
  </si>
  <si>
    <t>Mini Dungeon</t>
  </si>
  <si>
    <t>Open World</t>
  </si>
  <si>
    <t>Legacy Dungeon</t>
  </si>
  <si>
    <t>Hybrid</t>
  </si>
  <si>
    <t>Other</t>
  </si>
  <si>
    <t>Dawid Jasper</t>
  </si>
  <si>
    <t>TT host. Healed during duel.</t>
  </si>
  <si>
    <t>Patches</t>
  </si>
  <si>
    <t>Barbarian</t>
  </si>
  <si>
    <t>Dejected</t>
  </si>
  <si>
    <t>Stood around a while and memed.</t>
  </si>
  <si>
    <t>Dueled phantom then host. Light roll host</t>
  </si>
  <si>
    <t>Darkness</t>
  </si>
  <si>
    <t>Sir Cumalot</t>
  </si>
  <si>
    <t>Host and phantom were fighting PvE and had no flasks and low hp. Killed phantom in 1 hit and host back up into ballista fire.</t>
  </si>
  <si>
    <t>Fram',tha maste</t>
  </si>
  <si>
    <t>Host was chasing aggressively while phantom was trailing behind and got punished.</t>
  </si>
  <si>
    <t>Grank Longrod</t>
  </si>
  <si>
    <t>Host disconnected. Pretty sure it was meant to be a gank because it was initially just the host on a rock and a phantom came out of hiding.</t>
  </si>
  <si>
    <t>Core OS</t>
  </si>
  <si>
    <t>Calidor</t>
  </si>
  <si>
    <t>Gh**st</t>
  </si>
  <si>
    <t>Probably gifted a bunch of stuff from phantom because host was running around in Snow Witch armor. Host ran off somewhere and I fougth phantom. Phantom was UGS in Radahn armor. My claymore R1s hit him for 87 damage and he healed to full hp from near 0 with each flask. Got him low several times but got outlasted.</t>
  </si>
  <si>
    <t>Beatrix Vizzirim</t>
  </si>
  <si>
    <t>Used stormcalled to kill host. Phantom killed me after I killed host.</t>
  </si>
  <si>
    <t>Camping at the grace in front of Stormveil Castle with the gate closed. Phantom was running antspur &amp; rot breath; host was lightroll katana. Used stormcaller to get out of being blendered.</t>
  </si>
  <si>
    <t>Percy</t>
  </si>
  <si>
    <t>Cheesburger</t>
  </si>
  <si>
    <t>Fought with the banished knight who distracted them for a bit but died.</t>
  </si>
  <si>
    <t>location_type</t>
  </si>
  <si>
    <t>colour</t>
  </si>
  <si>
    <t>hex</t>
  </si>
  <si>
    <t>Utopiau</t>
  </si>
  <si>
    <t>Ser Balls</t>
  </si>
  <si>
    <t>Duelled host and OLP jumped in when host got low but then let me continue dueling the host. At one point PvE got aggroed and the phantom went to clear it and I killed the host.</t>
  </si>
  <si>
    <t>jp</t>
  </si>
  <si>
    <t>Duelled phantom and lost</t>
  </si>
  <si>
    <t>Escanor</t>
  </si>
  <si>
    <t>Rune arc'd. Looked to be progressing through level but phantom was hiding behind a brazier and jumped out when I started dueling the host.</t>
  </si>
  <si>
    <t>Duny</t>
  </si>
  <si>
    <t>adjorin</t>
  </si>
  <si>
    <t>Used dragon halberd L2 to prevent host from fogwalling. Got killed by phantom while trying to chase down host.</t>
  </si>
  <si>
    <t>FXTU</t>
  </si>
  <si>
    <t>Was dueling the host (chugger) and another red invaded. Host started fighting that red and died.</t>
  </si>
  <si>
    <t>Killed each other with the same hit but counting it as a win since I got the arc :D (Also their body hit the ground first)</t>
  </si>
  <si>
    <t>1v1'd hunter then phantom then host. Host and I died at the same time but I count that as a win since I got an arc :)</t>
  </si>
  <si>
    <t>Karen</t>
  </si>
  <si>
    <t>TT Host. Duelled host (chugger) and then hunters got summoned. Duelled the hunters and then the host again.</t>
  </si>
  <si>
    <t>***ghtsinger</t>
  </si>
  <si>
    <t>Host ran for fogwall</t>
  </si>
  <si>
    <t>Nonsense</t>
  </si>
  <si>
    <t>Keybinds were messed up and couldn't sprint</t>
  </si>
  <si>
    <t>Slyphiette</t>
  </si>
  <si>
    <t>Insanely laggy. Looked like the host and phantom were AFK but then I took a ton of damage all at once and died.</t>
  </si>
  <si>
    <t>Bow; By my sword</t>
  </si>
  <si>
    <t>Rune arc'd. Originally started in Caria Manor but they ran all the way back to Iji to 2v1 without PvE. Both players were decent.</t>
  </si>
  <si>
    <t>Beef Quesarito</t>
  </si>
  <si>
    <t>Griffin</t>
  </si>
  <si>
    <t>Immediately blendered by Dragon halberd, stormhawk axe, and talons.</t>
  </si>
  <si>
    <t>Squigward</t>
  </si>
  <si>
    <t>Host immediately died in rot puddles</t>
  </si>
  <si>
    <t>Yuriko</t>
  </si>
  <si>
    <t>Pulled an omen. I was fighting phantom and host died to the omen.</t>
  </si>
  <si>
    <t>Sten of Balder</t>
  </si>
  <si>
    <t>T bag; T bag</t>
  </si>
  <si>
    <t>Griffith</t>
  </si>
  <si>
    <t>Juno</t>
  </si>
  <si>
    <t>None of them were particularly good and I pulled them to the 4 mages. Killed one phantom and then got overly aggressive trying to kill the phantom and host together :'(</t>
  </si>
  <si>
    <t>Serena</t>
  </si>
  <si>
    <t>Killed phantom and the host ran and went to resummon. Killed host before the phantom loaded in again.</t>
  </si>
  <si>
    <t>Snake</t>
  </si>
  <si>
    <t>Host was the phantom from the last invasion. They were fighting PvE and the host died in 1 hit.</t>
  </si>
  <si>
    <t>Keitsu</t>
  </si>
  <si>
    <t>Dismounter. Kept rollcatching me with the R2</t>
  </si>
  <si>
    <t>Trafalgar D Gold</t>
  </si>
  <si>
    <t>Three Sisters</t>
  </si>
  <si>
    <t>Moonveil host and dragon halberd phantom</t>
  </si>
  <si>
    <t>Host fogwalled before I arrived</t>
  </si>
  <si>
    <t>XxjoseastxX</t>
  </si>
  <si>
    <t>They started off fighting the gargoyle but backed way off to 2v1. Used Dragon Halberd L2 but didn't catch anyone.</t>
  </si>
  <si>
    <t>big_**** hunter</t>
  </si>
  <si>
    <t>Host was madness; phantom was sleep. Got caught in a status blender.</t>
  </si>
  <si>
    <t>GigaSalt</t>
  </si>
  <si>
    <t>VoidWojak</t>
  </si>
  <si>
    <t>TT Host maybe. Was on the tree branch with the Astel. I used endure Caestus and he rolled off the branch.</t>
  </si>
  <si>
    <t>Xxato</t>
  </si>
  <si>
    <t>link</t>
  </si>
  <si>
    <t>Rune arc'd. Didn't realize that I spawned in at the edge of a cliff. Spawned in front of host and phantom. I rolled backward off a cliff.</t>
  </si>
  <si>
    <t>Archibald</t>
  </si>
  <si>
    <t>Beleg</t>
  </si>
  <si>
    <t>DrearLake</t>
  </si>
  <si>
    <t>Co-invader started attacking me. Host pretends to be alone in a narrow area (leading to Siofra Aquaduct) and an OLP emerges with comet azur.</t>
  </si>
  <si>
    <t>Serpico</t>
  </si>
  <si>
    <t>TT host. Seemed like an honest host with estoc/buckler.</t>
  </si>
  <si>
    <t>fingers</t>
  </si>
  <si>
    <t>golden dragon</t>
  </si>
  <si>
    <t>Phantom let me 1v1 host. Host was twinked with moonveil and zamor armor, but otherwise pretty chill.</t>
  </si>
  <si>
    <t>Olive</t>
  </si>
  <si>
    <t>They were waiting in Gostoc's room</t>
  </si>
  <si>
    <t>Hell</t>
  </si>
  <si>
    <t>a1</t>
  </si>
  <si>
    <t xml:space="preserve">Phantoms seemed overleveled/twinked but not 100% sure. Got blendered too quickly. </t>
  </si>
  <si>
    <t>AnaIExplorer</t>
  </si>
  <si>
    <t>Fought the phantom while host ran off. Killed phantom but host fogwalled.</t>
  </si>
  <si>
    <t>Xu Tianxiao</t>
  </si>
  <si>
    <t>One of the phantoms had &gt;2k HP which I suppose is very possible but they were likely higher level.</t>
  </si>
  <si>
    <t>Host was hiding while phantom fought.</t>
  </si>
  <si>
    <t>Tonyno</t>
  </si>
  <si>
    <t>Fought alongside a page. Killed host in 3 hits and phantom died to the page.</t>
  </si>
  <si>
    <t>Samurai Super</t>
  </si>
  <si>
    <t>D Stain</t>
  </si>
  <si>
    <t>Worm Food</t>
  </si>
  <si>
    <t>Fat rolling host who died in 2 hits</t>
  </si>
  <si>
    <t>Paladin ****ers</t>
  </si>
  <si>
    <t>Triumphant Delight</t>
  </si>
  <si>
    <t>1v1'd phantom and lost.</t>
  </si>
  <si>
    <t>Kaido</t>
  </si>
  <si>
    <t>Host ran off and I 1v1'd phantom, then the host.</t>
  </si>
  <si>
    <t>Corelus</t>
  </si>
  <si>
    <t>MJSD</t>
  </si>
  <si>
    <t>Zyinth</t>
  </si>
  <si>
    <t>TT host. Act like they don't see you and then turn and burn</t>
  </si>
  <si>
    <t>grisshaw</t>
  </si>
  <si>
    <t>Duelled phantom and ate moonveil 3 times</t>
  </si>
  <si>
    <t>AHanser</t>
  </si>
  <si>
    <t>Host died to the furry trolls</t>
  </si>
  <si>
    <t>TT host. Sword and board.</t>
  </si>
  <si>
    <t>TT host. Sword and board. Got parried.</t>
  </si>
  <si>
    <t>Strelizia</t>
  </si>
  <si>
    <t>*******7</t>
  </si>
  <si>
    <t>Phantom died to abductor virgin before I arrived. Rune arc'd host.</t>
  </si>
  <si>
    <t>Gr4ve</t>
  </si>
  <si>
    <t>Pulled out the Dragon Halberd L2 because host was camping and point down</t>
  </si>
  <si>
    <t>Mr **** ******</t>
  </si>
  <si>
    <t>Pulled them to the ulcerated tree spirit. Tree spirit grabbed me twice :(</t>
  </si>
  <si>
    <t>Wave; You're Gorgeous</t>
  </si>
  <si>
    <t>Sekiro</t>
  </si>
  <si>
    <t>Phantom died to abductor virgin before I arrived. Rune arc'd host. Killed 1 hunter. Abductor virgin killed me with a charge.</t>
  </si>
  <si>
    <t>Host fell off a cliff. I was still in I-frames</t>
  </si>
  <si>
    <t>Phantom was low and I killed him in 2 hits. Host kinda just gave up.</t>
  </si>
  <si>
    <t>TT host. Dueled phantom. Only used sword dance on scythe and offhand antspur.</t>
  </si>
  <si>
    <t>Dueled 2 OLPs (RL 390, 526). Co-invader loaded in and killed the host who was kind of a noob.</t>
  </si>
  <si>
    <t>Rahthema</t>
  </si>
  <si>
    <t>Wave; Bow</t>
  </si>
  <si>
    <t>Fort Gael</t>
  </si>
  <si>
    <t>Moonlight Altar</t>
  </si>
  <si>
    <t>******er</t>
  </si>
  <si>
    <t>TT Host. Rune arc'd</t>
  </si>
  <si>
    <t>They were Fogwalled (Rennala's room) but I didn't get kicked out. Couldn't phantom finger or anything so I severed.</t>
  </si>
  <si>
    <t>Ury</t>
  </si>
  <si>
    <t>PaBrav</t>
  </si>
  <si>
    <t>TT Host. Rune arc'd.</t>
  </si>
  <si>
    <t>Bips</t>
  </si>
  <si>
    <t>Gank waiting at top of Weeping Peninsula watch tower and would not come down. Host is using rejection (and has Marais Executioner Sword). Used fire pots to damage them through the floor.</t>
  </si>
  <si>
    <t>Sc**lar of All</t>
  </si>
  <si>
    <t>Felt like a gank but phantom had low hp and didn't heal so I guess they were progressing and then just sat in one spot for 10 minutes for me to arrive.</t>
  </si>
  <si>
    <t>foxalive</t>
  </si>
  <si>
    <t>Killed phantom and host ran and resummoned. Pulled them to the pumpkin head and was able to kill them.</t>
  </si>
  <si>
    <t>Dove</t>
  </si>
  <si>
    <t>Bow; Desperate Prayer</t>
  </si>
  <si>
    <t>Host hid. 1 phantom was dual giant crushers and waves of gold spam. Other phantom was Waterfowl/ROB. They weren't particularly good so I wanted to pull them to the Rune Bears and see what level they were but I got blendered.</t>
  </si>
  <si>
    <t>Bandit Rakka</t>
  </si>
  <si>
    <t>Twinked up with rot pots, ancient lightning pots, drawstring grease on nagakiba.</t>
  </si>
  <si>
    <t>cunshu</t>
  </si>
  <si>
    <t>They wouldn't leave the room with the grace so I entered and ate a moonveil, which led to getting stagger locked by glintstone pebble and another moonveil.</t>
  </si>
  <si>
    <t>Sister Freya</t>
  </si>
  <si>
    <t>Killed the 2 phantoms in 1v1s. Ate too much damage trying to parry fish against the host and died since we weren't healing.</t>
  </si>
  <si>
    <t>Killed hunter and then memed with host. Erdtree was burning and host dropped me 999 stacks of a bunch of crafting items.</t>
  </si>
  <si>
    <t>LAIDO</t>
  </si>
  <si>
    <t>Host was fighting Tree Sentinel with Tragoth NPC Summon. Host died to the tree sentinel.</t>
  </si>
  <si>
    <t>jodery2</t>
  </si>
  <si>
    <t>PvE was cleared and I got blendered.</t>
  </si>
  <si>
    <t>Rune arc'd. TT host. Was dueling host and a hunter spawned in.</t>
  </si>
  <si>
    <t>Rune arc'd. TT host. 1v1'd in tiny hallway vs. UGS and got messed up.</t>
  </si>
  <si>
    <t>DungEater</t>
  </si>
  <si>
    <t>Rune arc'd. Fought for a bit and then they ran for the fog wall.</t>
  </si>
  <si>
    <t>Sycari</t>
  </si>
  <si>
    <t>Mimic veil gank in Rya's room in Volcano Manor. After I caught on and started Jar Canon'ing from outside they DC'd. I take that as a W.</t>
  </si>
  <si>
    <t>Claudison</t>
  </si>
  <si>
    <t>Both died to the 2 Leyndell Knights,</t>
  </si>
  <si>
    <t>Audience Pathway</t>
  </si>
  <si>
    <t>Sent home a hunter. Phantom left world and it became a 1v1. I landed a parry when they were at half HP and emoted instead of killing them. Then later lost the duel.</t>
  </si>
  <si>
    <t>Michaela</t>
  </si>
  <si>
    <t>3 Shot by a BHF hit and 2 Adulla moonblade hits</t>
  </si>
  <si>
    <t>Hyago</t>
  </si>
  <si>
    <t>One of the phantoms didn't attack me.</t>
  </si>
  <si>
    <t>Moriarty</t>
  </si>
  <si>
    <t>LEONAM</t>
  </si>
  <si>
    <t>Spawned on the platform with the Fallingstar Beast. Was going to let them just fight it but they kept attacking me instead.</t>
  </si>
  <si>
    <t>Charlemagne</t>
  </si>
  <si>
    <t>Hunter spawned next to me and I 1v1'd them. Host and phantom were waiting outside a mini dungeon. They played well together but were extremely passive and would only attack if I went in to attack one of them.</t>
  </si>
  <si>
    <t>Tahlia</t>
  </si>
  <si>
    <t>Both had low vigor.</t>
  </si>
  <si>
    <t>Jesus Christ</t>
  </si>
  <si>
    <t>Had 2 OLPs but luckily they were all super aggressive. I pulled them to 2 Caelid birds and the host died to them.</t>
  </si>
  <si>
    <t>The Royal Aegis</t>
  </si>
  <si>
    <t>Spinning slash nagakiba and off-hand cleanrot.</t>
  </si>
  <si>
    <t>William</t>
  </si>
  <si>
    <t>str enthusiast</t>
  </si>
  <si>
    <t>Rotten Greataxe and antspur</t>
  </si>
  <si>
    <t>Ottaner Grimm</t>
  </si>
  <si>
    <t>Claril</t>
  </si>
  <si>
    <t>Killed phantom and a hunter and died to an invader.</t>
  </si>
  <si>
    <t>Ashenbark</t>
  </si>
  <si>
    <t>D*** Appendix</t>
  </si>
  <si>
    <t>Host was obviously a noob. Was just going to duel the OLP but the host kept randomly joining the fight. Since I was not healing, when I was low and host was chasing I just turned and killed him.</t>
  </si>
  <si>
    <t>Douglas Oliveira</t>
  </si>
  <si>
    <t>Ninsianna</t>
  </si>
  <si>
    <t>Quickstep Zwei</t>
  </si>
  <si>
    <t>Justin Ayuso</t>
  </si>
  <si>
    <t>Duelled Phantom and lost. Morgott's sword / cleanrot offhand</t>
  </si>
  <si>
    <t>Genevieve</t>
  </si>
  <si>
    <t>Waiting at the top of an elevator and phantom was hiding behind the door. All PvE in the area was cleared.</t>
  </si>
  <si>
    <t>Sharp</t>
  </si>
  <si>
    <t>Chugger. Nagakiba bleed build.</t>
  </si>
  <si>
    <t>Black Crystal</t>
  </si>
  <si>
    <t>Grovel for Mercy; Rallying Cry</t>
  </si>
  <si>
    <t>Phantom was BFB Nagakiba with sword dance. Host was Moonveil mage</t>
  </si>
  <si>
    <t>Chonk</t>
  </si>
  <si>
    <t>Spawned right next to the fog wall. Fought host a little bit and then they fogwalled.</t>
  </si>
  <si>
    <t>Sin of Wrath</t>
  </si>
  <si>
    <t>1v1'd host while phantom watched.</t>
  </si>
  <si>
    <t>Star Lord</t>
  </si>
  <si>
    <t>TT host. Rune arc'd</t>
  </si>
  <si>
    <t>Block spam; point down; bow</t>
  </si>
  <si>
    <t>Mediveh</t>
  </si>
  <si>
    <t>City Airlines</t>
  </si>
  <si>
    <t>Stoney Spark</t>
  </si>
  <si>
    <t>Fought in the entrance area with all of the scarlet rot pools. Host died to scarlet rot.</t>
  </si>
  <si>
    <t>Spawned next to host and phantom in the tower. Fought in a narrow hallway and got blendered.</t>
  </si>
  <si>
    <t>NANIMOMO</t>
  </si>
  <si>
    <t>Bow; wave; prayer</t>
  </si>
  <si>
    <t>Host died before I arrived.</t>
  </si>
  <si>
    <t>RL159 phantom died to PvE. Played too casually after that and then an experienced hunter loaded in.</t>
  </si>
  <si>
    <t>E-YFY</t>
  </si>
  <si>
    <t>Karma2</t>
  </si>
  <si>
    <t>Phantom was madness PSGS. Managed to pull host to the area with the falling balls and the phantom didn't want to follow, so I 1v1'd the host.</t>
  </si>
  <si>
    <t>STR</t>
  </si>
  <si>
    <t>Tried to pull them to the Astel + tree branch area but I missed the jump and died.</t>
  </si>
  <si>
    <t>Level was mostly clear of PvE and got stuck in a 2v1. Hunter spawned in and threw warming stones and pulled some zombies (that unfortunately did nothing). Eventually ran out of flasks.</t>
  </si>
  <si>
    <t>Taka</t>
  </si>
  <si>
    <t>Phantom was a password summon RL83 but I think that's within the summon range. No PvE got involved but the threat of hitting Gurranq allowed me to retreat to heal etc.</t>
  </si>
  <si>
    <t>mister Man crack</t>
  </si>
  <si>
    <t>Phantom jumped me. BFB claws. Host sat and watched.</t>
  </si>
  <si>
    <t>SIRKEEBS</t>
  </si>
  <si>
    <t>Host and phantom were separated by the claymen. I 1v1'd the phantom (RL170) and then host.</t>
  </si>
  <si>
    <t>Inner Order</t>
  </si>
  <si>
    <t>Sum ****</t>
  </si>
  <si>
    <t>Gank squad. I just AFK'd and let them kill me</t>
  </si>
  <si>
    <t>Re-invaded. This time the host also attacked. Phantom was difficult to kill because they are overleveled and experienced and using zwei. Killed host instead.</t>
  </si>
  <si>
    <t>K***ght</t>
  </si>
  <si>
    <t>TT Host. Sword and board. Parried me off the bat but didn't riposte</t>
  </si>
  <si>
    <t>TT Host. Halberd duel</t>
  </si>
  <si>
    <t>Alex</t>
  </si>
  <si>
    <t>TT Host. Sword and board duel</t>
  </si>
  <si>
    <t>averageplayer</t>
  </si>
  <si>
    <t>Rallying Cry</t>
  </si>
  <si>
    <t>Duelled Phantom and lost.</t>
  </si>
  <si>
    <t>Morbius</t>
  </si>
  <si>
    <t>Rune arc'd. Host was light roll UGS and used the incant that hides the weapon. Phantom was cleanrot/halberd. Hunter was spinning slash nagakiba. Ran out of flasks and I was definitely going down but caught host in a Dragon Halberd L2.</t>
  </si>
  <si>
    <t>Dungeon Master</t>
  </si>
  <si>
    <t>Fun 2v2 in the level. Host was using the verticality to drop down and bomb invaders with Marika's hammer. Host and phantom got low at one point and jumped to a pillar. I chased with a jump attack and gimped my jump too much and fell to my death.</t>
  </si>
  <si>
    <t>Re-invaded. Host dropped me a Marika's hammer. Killed a hunter and then wacthed host fight co-invader. Went to fight a phantom that was newly summoned and died.</t>
  </si>
  <si>
    <t>jane</t>
  </si>
  <si>
    <t>Big Chad</t>
  </si>
  <si>
    <t>Dejection; T bag; T bag</t>
  </si>
  <si>
    <t>Host and phantom were killing the ancient dragon. I was duelling another phantom. The dragon apparently died instantly and the other 2 came over and killed me.</t>
  </si>
  <si>
    <t>Kruella</t>
  </si>
  <si>
    <t>911didnthappen</t>
  </si>
  <si>
    <t>Fought for a short while and then they ran for the fog wall.</t>
  </si>
  <si>
    <t>Killed phantom. Host ran away and I fought a hunter. One hunter waited on the side to duel. Host resummoned phantom. Host was a shield poker but I broke his guard and killed him in 1 riposte.</t>
  </si>
  <si>
    <t>Terence</t>
  </si>
  <si>
    <t>Both phantom and host died in 2 hits.</t>
  </si>
  <si>
    <t>the4threich</t>
  </si>
  <si>
    <t>Host was light roll poison halberd and phantom had matching name and they instantly ran and chased aggressively so assuming it was a gank.</t>
  </si>
  <si>
    <t>Vacoo</t>
  </si>
  <si>
    <t>Stinky Pete</t>
  </si>
  <si>
    <t>Wave; Point down</t>
  </si>
  <si>
    <t>Muller</t>
  </si>
  <si>
    <t>Phantom was AFK. Duelled host and he died pretty quickly.</t>
  </si>
  <si>
    <t>Phantom was a mage with very high damage. Wasn't able to separate them as they waited near grace and wouldn't aggress unless I did first.</t>
  </si>
  <si>
    <t>down</t>
  </si>
  <si>
    <t>Tomathon</t>
  </si>
  <si>
    <t>Belzebu</t>
  </si>
  <si>
    <t>Re-invaded. Had the same phantom so I suppose they are friends.</t>
  </si>
  <si>
    <t>Phantom was Halberd/cleanrot. Host was PS katanas. Loaded in while they were fighting co-invader. Co-invader was fighting aggressively with GUGS in a narrow alley which made it impossible for me to help. He died and then I got blendered right after.</t>
  </si>
  <si>
    <t>Captain Armenia</t>
  </si>
  <si>
    <t>1v1d phantom then host. Lost to host.</t>
  </si>
  <si>
    <t>Frida</t>
  </si>
  <si>
    <t>Ainz</t>
  </si>
  <si>
    <t>Host rolled off the ledge and fell to his death.</t>
  </si>
  <si>
    <t>1v1 Me Olvide</t>
  </si>
  <si>
    <t>Voidsong</t>
  </si>
  <si>
    <t>Heal</t>
  </si>
  <si>
    <t>Host repeatedly ran behind the fog wall but did not initiate the boss fight.</t>
  </si>
  <si>
    <t>Saltatine</t>
  </si>
  <si>
    <t>Point down; Thank you</t>
  </si>
  <si>
    <t>OLP was spamming stars of ruin and night sorceries while I was getting chased by the hunter and host</t>
  </si>
  <si>
    <t>Dragua Zoteri</t>
  </si>
  <si>
    <t>Was initially dueling the host and a hunter spawned in. Host decided to 2v1 with the hunter. A co-invader spawned in and killed them both while they were chasing me.</t>
  </si>
  <si>
    <t>VisorF42</t>
  </si>
  <si>
    <t>Nepenthe</t>
  </si>
  <si>
    <t>Phantom was fat rolling</t>
  </si>
  <si>
    <t>Sick Ducker</t>
  </si>
  <si>
    <t>TT Host. Twinked.</t>
  </si>
  <si>
    <t>***abond Mason</t>
  </si>
  <si>
    <t>Was kind of a duel but host kept butting.</t>
  </si>
  <si>
    <t>Juvnor</t>
  </si>
  <si>
    <t>Was initially a duel but phantom started poking when host was losing. I managed to kill the host anyway.</t>
  </si>
  <si>
    <t>PleasGivWeapon</t>
  </si>
  <si>
    <t>Just begged for items</t>
  </si>
  <si>
    <t>Uriel</t>
  </si>
  <si>
    <t>Co-invader (Carolus) was getting 2v1ed. I fought the hunter and killed them at the same time that the co-invader killed the host.</t>
  </si>
  <si>
    <t>Draconis</t>
  </si>
  <si>
    <t>Got knocked off the edge by a chariot.</t>
  </si>
  <si>
    <t>ZelosTheCrow</t>
  </si>
  <si>
    <t>All 3 were solid players with good set ups and the only PvE available were the Miranda Blooms</t>
  </si>
  <si>
    <t>Host died to a watch dog while I was fighting the phantom</t>
  </si>
  <si>
    <t>Teuton</t>
  </si>
  <si>
    <t>Rune arc'd. Host wasn't attacking that much it was mostly the phantoms. Not 100% sure it was intended to be a gank or a fight club.</t>
  </si>
  <si>
    <t>Erza</t>
  </si>
  <si>
    <t>Killed hunter. Host was extremely laggy and would slide / hits would register 5 seconds late</t>
  </si>
  <si>
    <t>High Witch MaryJ</t>
  </si>
  <si>
    <t>Got blendered by daggers and magic</t>
  </si>
  <si>
    <t>Hunter with coded sword and light roll. Both were using 1H straight swords and I could not poise trade or space properly because of the small area. Co-invader spawned in while I was 2v1ing and died instantly.</t>
  </si>
  <si>
    <t>Leonidas</t>
  </si>
  <si>
    <t>Arthas</t>
  </si>
  <si>
    <t>Saloupe e Thausma</t>
  </si>
  <si>
    <t>Hunter was just killing PvE. Host was a spell caster and probably had no HP pots. Just spammed dragon breath and star spells. Eventually the host jumped off a cliff.</t>
  </si>
  <si>
    <t>Moonveil host</t>
  </si>
  <si>
    <t>Alkayuda</t>
  </si>
  <si>
    <t>Almost died but managed to kill the phantom with a sliver of HP left and heal</t>
  </si>
  <si>
    <t>Rheanyyr</t>
  </si>
  <si>
    <t>Phantom died as I loaded in. Host was super new so I let him win</t>
  </si>
  <si>
    <t>newt</t>
  </si>
  <si>
    <t>Phantom was dual katanas / ROB. Host had dual curved swords. Pull the tree sentinel which helped with aggro. Neither were amazing but were obviously in a discord call and host would always back off until the phantom arrived. Tried to dragon halberd L2 at the very end but I got deleted during my spinning slash before host died.</t>
  </si>
  <si>
    <t>Youtube fights</t>
  </si>
  <si>
    <t>Morgenmuffel</t>
  </si>
  <si>
    <t>Phantom was decent KGS player. Host was literally just using blood tax over and over but I couldn't punish because both were very aggressive</t>
  </si>
  <si>
    <t>kurt</t>
  </si>
  <si>
    <t>Galer</t>
  </si>
  <si>
    <t>Danisco</t>
  </si>
  <si>
    <t>Rune arc'd. Dueled host and lost</t>
  </si>
  <si>
    <t>Rawdog</t>
  </si>
  <si>
    <t>Killed RL 169 phantom with dragon halberd L2. Hunter died to PvE. Host ran to resummon the phantom. I had the host 1 shot from death when the phantom spawned in again and killed me in 2 hits.</t>
  </si>
  <si>
    <t>MindfulMeynard</t>
  </si>
  <si>
    <t>Maidenless</t>
  </si>
  <si>
    <t>Bordering on Maidenless but not quite there. Buff stacking, Dual vykes crouch poke only.</t>
  </si>
  <si>
    <t xml:space="preserve">Host was 1v1'ing a red (Dragonbolt Acolyte) when I loaded in. I duelled the phantom and won. Host was running a Maidenless bullgoat BHS dagger status build. Both red and host were healing but red outplayed and won. </t>
  </si>
  <si>
    <t>(All)</t>
  </si>
  <si>
    <t>host_type</t>
  </si>
  <si>
    <t>Bonk PoiseBreaker</t>
  </si>
  <si>
    <t>Hayazad</t>
  </si>
  <si>
    <t>Spawned right next to the fog wall and fought them. Host didn't run for the fog wall :'). Phantom was fatrolling</t>
  </si>
  <si>
    <t>lol</t>
  </si>
  <si>
    <t>Phantom and Blue were cool and we were trying to duel but host kept interrupting. Killed the host. They were fatrolling.</t>
  </si>
  <si>
    <t>Saige</t>
  </si>
  <si>
    <t>Freya</t>
  </si>
  <si>
    <t>Lorewyn</t>
  </si>
  <si>
    <t>They were just waiting by the grace at Ordina but there was still PvE around so not sure what the intent was.</t>
  </si>
  <si>
    <t>*****ainstorm</t>
  </si>
  <si>
    <t>Host was summoning a phantom but it failed.</t>
  </si>
  <si>
    <t>All 3 were waiting at the bottom of the ladder and would not come up. 1 was mimic veiled. Used greatbow L2 but didn't get any kills. They came up and I got overrun.</t>
  </si>
  <si>
    <t>Briar</t>
  </si>
  <si>
    <t>Dueled phantom (RL115) then host.</t>
  </si>
  <si>
    <t>Palal Payong</t>
  </si>
  <si>
    <t>Was dueling phantom when host joined in. Host died in 3 hits.</t>
  </si>
  <si>
    <t>The Snow Queen</t>
  </si>
  <si>
    <t>SleepyNotHigh</t>
  </si>
  <si>
    <t>Fought 3v1 for a bit before dropping off the wall and using the bloody finger. Waited for them at the rat pit and the host died to the PvE.</t>
  </si>
  <si>
    <t>Chin Chin</t>
  </si>
  <si>
    <t>shuita</t>
  </si>
  <si>
    <t>RL 175 phantom. Host was extremely laggy / packet loss</t>
  </si>
  <si>
    <t>Sora</t>
  </si>
  <si>
    <t>Acknowledged each other but host just ran off for a fog wall.</t>
  </si>
  <si>
    <t>Claire</t>
  </si>
  <si>
    <t>vanya</t>
  </si>
  <si>
    <t>Host died to the chariot before I arrived</t>
  </si>
  <si>
    <t>Curtsy; block spam</t>
  </si>
  <si>
    <t>Invisible phantom</t>
  </si>
  <si>
    <t>Karasawa</t>
  </si>
  <si>
    <t>Shinamo</t>
  </si>
  <si>
    <t>Host was extremely packet lossy. Ended up spamming R1s on them and then the host died instantly when the packets caught up</t>
  </si>
  <si>
    <t>Anore</t>
  </si>
  <si>
    <t>Phantom let me 1v1 host.</t>
  </si>
  <si>
    <t>Krustenkaese</t>
  </si>
  <si>
    <t>Host died to dragon</t>
  </si>
  <si>
    <t>HUA</t>
  </si>
  <si>
    <t>Bullgoat host with dual cross naginatas</t>
  </si>
  <si>
    <t>qishi.poban</t>
  </si>
  <si>
    <t>Rune arc'd host . UGS with lightning grease. Used dragon halberd L2 to outtrade and do a chunk of damage.</t>
  </si>
  <si>
    <t>Orthorad</t>
  </si>
  <si>
    <t>-_-</t>
  </si>
  <si>
    <t xml:space="preserve">Co-invader </t>
  </si>
  <si>
    <t>Orin</t>
  </si>
  <si>
    <t>TT host. Halberd duel</t>
  </si>
  <si>
    <t>Sirena</t>
  </si>
  <si>
    <t>Dueled phantom then host.</t>
  </si>
  <si>
    <t>Nora</t>
  </si>
  <si>
    <t>Phantom was PS katanas. Host was super laggy.</t>
  </si>
  <si>
    <t>Deus Vult Emilou</t>
  </si>
  <si>
    <t>Got stuck in a corner after riposting phantom. RIP</t>
  </si>
  <si>
    <t>Marco</t>
  </si>
  <si>
    <t xml:space="preserve">Dueled phantom and lost. Phantom was darkmoon greatsword and high FP spells. Used dragon halberd L2 </t>
  </si>
  <si>
    <t>LEIF</t>
  </si>
  <si>
    <t>Poison pots and antspur with mushroom crown.</t>
  </si>
  <si>
    <t>Tangerino</t>
  </si>
  <si>
    <t>Killed phantom 1v1. Host got naked and I dropped him some items.</t>
  </si>
  <si>
    <t>Host sat back and let me 1v1 phantom. Hunter spawned in and joined after. Phantom was very laggy. Dodge input dropped or something and I got stagger locked and died.</t>
  </si>
  <si>
    <t>Charangod</t>
  </si>
  <si>
    <t>***s McGee</t>
  </si>
  <si>
    <t>Host fell off a cliff and died on his own.</t>
  </si>
  <si>
    <t>iTzMatt</t>
  </si>
  <si>
    <t>Phantom started spamming dragon incants while I was emoting. Other phantom went for backstab rollcatch.</t>
  </si>
  <si>
    <t>tenweeks</t>
  </si>
  <si>
    <t>Lightning</t>
  </si>
  <si>
    <t>They were fighting the erdtree avatar. Both had extremely low vigor and died to the erdtree Golden Land lasers while running away from me.</t>
  </si>
  <si>
    <t>They were at the bottom of the pit. I jar cannoned the phantom and then 1v1'd the host.</t>
  </si>
  <si>
    <t>In the rotten tree part of Elphael. Phantom is anti-lock exploit and antspur and gravity pull. Host is using greatbow.</t>
  </si>
  <si>
    <t>Rune arc'd host. Uses anti-lock exploit and sleep arrows, BHS spam and antspur poke. Also had blue ring so maybe it’s a gank. Remembered him from before and considered severing but stayed for data.</t>
  </si>
  <si>
    <t>Bourn</t>
  </si>
  <si>
    <t>Host got stuck between 2 beastmen and me.</t>
  </si>
  <si>
    <t>******</t>
  </si>
  <si>
    <t>Emmeline</t>
  </si>
  <si>
    <t>pipo</t>
  </si>
  <si>
    <t>Bordering on Maidenless. Bonfire duelist and attacks on site. Swapped to power-stanced spears w/ quickstep.</t>
  </si>
  <si>
    <t>Rainbow Stone</t>
  </si>
  <si>
    <t>Rune arc'd. Got parried and outmatched and started chugging. Didn't want to deal with it so I just went down.</t>
  </si>
  <si>
    <t>Julia, The Mage</t>
  </si>
  <si>
    <t>DC? Used phantom finger and spawned in Redmane Castle</t>
  </si>
  <si>
    <t>Street Fighter</t>
  </si>
  <si>
    <t>Ryu cosplay. Fists with light roll.</t>
  </si>
  <si>
    <t>yotta</t>
  </si>
  <si>
    <t>runaway lil red</t>
  </si>
  <si>
    <t>They all had really low HP.</t>
  </si>
  <si>
    <t>Father Malder</t>
  </si>
  <si>
    <t>Sin</t>
  </si>
  <si>
    <t>Khaleesi</t>
  </si>
  <si>
    <t>They were fighting the dragon on the ice field. Phantom and host died to the dragon.</t>
  </si>
  <si>
    <t>Valis</t>
  </si>
  <si>
    <t>Rune arc'd. White mask that starts off as a bonfire duelist that doesn't emote and chugs. Then hunters spawned in and it became a gank. Host started using starlight shards &amp; rot pots. Once it became a gank I swapped to dragon halberd and used the L2 to kill the hunter and later the host.</t>
  </si>
  <si>
    <t>2h mace with some blood incants. Humblest build I have seen.</t>
  </si>
  <si>
    <t>level_min</t>
  </si>
  <si>
    <t>level_max</t>
  </si>
  <si>
    <t>level_mid</t>
  </si>
  <si>
    <t>weapon_min</t>
  </si>
  <si>
    <t>weapon_max</t>
  </si>
  <si>
    <t>weapon_mid</t>
  </si>
  <si>
    <t>Limgrave West</t>
  </si>
  <si>
    <t>Stormhill</t>
  </si>
  <si>
    <t>Limgrave East</t>
  </si>
  <si>
    <t>Weeping Peninsula</t>
  </si>
  <si>
    <t>Stormveil Castle</t>
  </si>
  <si>
    <t>Liurnia of the Lakes (South)</t>
  </si>
  <si>
    <t>Liurnia of the Lakes (East)</t>
  </si>
  <si>
    <t>Liurnia of the Lakes (West)</t>
  </si>
  <si>
    <t>Caelid South</t>
  </si>
  <si>
    <t>Nokron, Eternal City</t>
  </si>
  <si>
    <t>Siofra Aqueduct</t>
  </si>
  <si>
    <t>Leyndell, Royal Capital</t>
  </si>
  <si>
    <t>Mohgwyn Palace</t>
  </si>
  <si>
    <t>Miquella's Haligtree</t>
  </si>
  <si>
    <t>Crumbling Farum Azula</t>
  </si>
  <si>
    <t>Leyndell, Ashen Capital</t>
  </si>
  <si>
    <t>Endings</t>
  </si>
  <si>
    <t>Billie</t>
  </si>
  <si>
    <t>Couldn't dodge for some reason and just ate a full RoB and died.</t>
  </si>
  <si>
    <t>Daddy Issues</t>
  </si>
  <si>
    <t>Bow; Wave</t>
  </si>
  <si>
    <t>Started off 1v1ing host and then phantoms joined in when host was losing.</t>
  </si>
  <si>
    <t>Alan_Evs</t>
  </si>
  <si>
    <t>Trany X</t>
  </si>
  <si>
    <t>Probably a password phantom but not sure.</t>
  </si>
  <si>
    <t>Rifle</t>
  </si>
  <si>
    <t>*******</t>
  </si>
  <si>
    <t>TCXP</t>
  </si>
  <si>
    <t>Phantom was experienced and was backstab fishing which made it very annoying to fight since he could just follow me and punish any attacks vs. the host. I used dragon halberd L2 to kill the host and then killed the phantom.</t>
  </si>
  <si>
    <t>BARBIE</t>
  </si>
  <si>
    <t>I duelled a phantom and lost. They were running a dual twinblade bleed build that could 3 shot me and build up full bleed in like 3 hits.</t>
  </si>
  <si>
    <t>King</t>
  </si>
  <si>
    <t>Host didn't fight. First 2 blues were summoned and I killed them. Then later a blue and a red spawned in and we 2v2'd.</t>
  </si>
  <si>
    <t>7b7b</t>
  </si>
  <si>
    <t>Gennadi' Hertz</t>
  </si>
  <si>
    <t>Jumped them while they were fighting the beastmen where Bernahl invades. Super laggy but I think it was on my end.</t>
  </si>
  <si>
    <t>Laggy invasion that ended in a DC. Might have been on my end.</t>
  </si>
  <si>
    <t>Scarface</t>
  </si>
  <si>
    <t>Phantom was RL151</t>
  </si>
  <si>
    <t>Lambe Lambe</t>
  </si>
  <si>
    <t>One of the phantoms pulled the night's cavalry, which instantly obliterated the other phantom.</t>
  </si>
  <si>
    <t>ng+1Invasion**st</t>
  </si>
  <si>
    <t>By the time I arrived the phantom and co-invader died.</t>
  </si>
  <si>
    <t>Nathaniel</t>
  </si>
  <si>
    <t>Phantom let me duel the host.</t>
  </si>
  <si>
    <t>Bandolera</t>
  </si>
  <si>
    <t>Host was twinked out. OLP was dual whips and could trigger bleed in 2 phantom hits. Originally invaded in Castle Morne but they left and fought the deathrite bird. I was chasing the host but he just ran/rolled while the phantom fought the bird and killed it.</t>
  </si>
  <si>
    <t>Crow</t>
  </si>
  <si>
    <t>Rune arc'd. Host was BFB claws. Hunter was lightroll mage with estoc. Co-invader had Godslayer's sword. Initially was dueling the host when a hunter spawned in. Host stopped attacking. Then co-invader spawned in.</t>
  </si>
  <si>
    <t>Gandalf</t>
  </si>
  <si>
    <t>Phantom suffered gravity death (~RL80).</t>
  </si>
  <si>
    <t>sky</t>
  </si>
  <si>
    <t>They were both legit AFK. Phantom was RL421.</t>
  </si>
  <si>
    <t>Mokitta</t>
  </si>
  <si>
    <t>Shrock</t>
  </si>
  <si>
    <t>Was trying to get a duel but host ran for fogwall.</t>
  </si>
  <si>
    <t>Extreme Repentance</t>
  </si>
  <si>
    <t>Bart**olomieu III</t>
  </si>
  <si>
    <t>Both UGS users</t>
  </si>
  <si>
    <t>Accidently jumped down an elevator shaft (before reaching host)</t>
  </si>
  <si>
    <t>Gnelf</t>
  </si>
  <si>
    <t>Team waited for co-invader to spawn in before attacking. I was fighting the phantom and while at low HP I got frame drops while I was trying to dodge and ended up eating a hit.</t>
  </si>
  <si>
    <t>Oh Pee</t>
  </si>
  <si>
    <t>Rune arc'd. Phantom was spamming uplifting aromatics for him and the host. After I killed the phantom the host ran back to resummon the phantom but I caught up to him before he got away on the elevator. He died in 2 hits.</t>
  </si>
  <si>
    <t>Fun invasion with greatswords all around. Turns out phantom was RL190.</t>
  </si>
  <si>
    <t>Terra Sora</t>
  </si>
  <si>
    <t>Phantom fell off a ledge for no reason. I spawned above them and jar cannon'd the host to death while they were surrounded by zombie beastment.</t>
  </si>
  <si>
    <t>killekis</t>
  </si>
  <si>
    <t>Host had Mogh's spear and just spammed the ash even when I was not remotely in range.</t>
  </si>
  <si>
    <t>Rune arc'd. Maidenless behaviour again. Uses uplifting aromatic and runs around a corner to use the Mogh's spear ash. Killed 1 co-invader this way. When a hunter spawns in he swaps to a more "honourable" weapon. After I killed a hunter and a new co-invader arrived he ran away and when he started getting caught he DC'd.</t>
  </si>
  <si>
    <t>Killed 1 phantom but wrecked by phantom's dragon halberd ash that did &gt;50% HP per hit.</t>
  </si>
  <si>
    <t>Same phantom as last invasion with the dragon halberd. Got 1 shot by Dragon halberd ash.</t>
  </si>
  <si>
    <t>Rune arc'd. Phantom was RL 232. Used the room with the giant ball and monk to split up the host and phantom.</t>
  </si>
  <si>
    <t>Bonfire dueling at ~RL 20. Stacks 4 buffs and 3 shots vs. 29 vigor.</t>
  </si>
  <si>
    <t>Host only used BHF Ash (the first part). Phantom had dual shamshirs, which melted my HP. Caught the host in a dragon halberd L2.</t>
  </si>
  <si>
    <t>Spawned next to OLP (RL 192) and host. Immediately used Dragon halberd L2 and trapped phantom in a corner. Was playing with host when a hunter spawned in and I almost died. Used the trap floors against them and killed the hunter.</t>
  </si>
  <si>
    <t>Phantom was RL 267 with madness shield poke. After I switched to scythe they switched to BHS and dragon incants. Used dragon halberd L2 to finish them. Host was mage.</t>
  </si>
  <si>
    <t>Phantom was RL 135 spamming darkmoon greatsword and host was spamming dragon breath. Finished off phantom with Dragon Halberd L2 and then killed host.</t>
  </si>
  <si>
    <t>They were fighting the ancient dragon. I dueled the phantom (RL 245) and then just jar cannoned the host as they fought the dragon (sorry).</t>
  </si>
  <si>
    <t>Used Stormhawk L2 (didn't get any kills). Rune arc'd host and reduvia spam host. Dragon halberd phantom. Led to Agheel from Church of Elleh and played off him. All of us ran out of flasks. Hunter used meat dumplings after running out of flasks. Host eventually died on their own to Agheel.</t>
  </si>
  <si>
    <t>Ran out of flasks. Used stormhawk axe L2 but got no kills. Tried to involve the black knife assassin but they would not engage with it. Eventually got bored and gave up.</t>
  </si>
  <si>
    <t>Host was new but played passive. Phantom was spamming moonveil and I could not get a good follow-up to kill the host when they were low. Used stormhawk axe L2 but got no kills. Host and phantom played well together and I eventually ran out of flasks.</t>
  </si>
  <si>
    <t>Rune arc'd. Caster with misericorde. Phantom was Beeg Blade (dual Zweis). Used stormhawk axe L2 but whiffed. Had a few missed opportunities and it was not looking good but the phantom got overly aggressive and died while the host was killing the Swordswoman.</t>
  </si>
  <si>
    <t>Had the host super low several times but could never convert with the phantom on me. Eventually I pulled out the stormhawk axe L2 and trapped the host in a corner.</t>
  </si>
  <si>
    <t>This was in the area before the entrance with no PvE. Host was very passive. I kept trying to split them up with the elevator but they wouldn't bite. I took the elevator up and used a phantom finger to respawn behind them and dragon halberd L2'd them.</t>
  </si>
  <si>
    <t>Was going to lose. They were waiting on a platform and just casting incants unless I walked in to them. Had to use dragon halberd L2 to 1 shot them :/</t>
  </si>
  <si>
    <t>Rune arc'd. Walked with them to a grace and then fought. Was initially dueling the phantom but the host jumped in. Went for a risky trade with the host at low HP but mis-input a light attack instead of the follow-up on Dragon halberd L2.</t>
  </si>
  <si>
    <t>Rune arc'd. There was no PvE so I used dragon halberd L2 for the 3v1. Killed one phantom but couldn't get any others.</t>
  </si>
  <si>
    <t>Led them into PvE which helped kill the phantom. Host had dragon halberd and I swapped to dragon halberd L2 but got no kills. Got one hunter low several times but wasn't able to convert.</t>
  </si>
  <si>
    <t>Used Dragon Halberd L2 since I got blendered last time. Was able to fight them separately.</t>
  </si>
  <si>
    <t>wqsoodo</t>
  </si>
  <si>
    <t>Antspur + Bow/sleep arrow host. Fought alongside Erdtree avatar but they killed it.</t>
  </si>
  <si>
    <t>Elena</t>
  </si>
  <si>
    <t>First invasion on Dex Build; They were fighting Malenia but it didn't kick me out.</t>
  </si>
  <si>
    <t>Garden</t>
  </si>
  <si>
    <t>Ale_04</t>
  </si>
  <si>
    <t>Ran around with them until they fought the Magma Wyrm and got 1 shot.</t>
  </si>
  <si>
    <t>Harmless Old Man</t>
  </si>
  <si>
    <t>Dueled a phantom and the other phantom joined in later.</t>
  </si>
  <si>
    <t>Nod in thought; clap</t>
  </si>
  <si>
    <t>Wolfowitz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</si>
</sst>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9"/>
      <color indexed="81"/>
      <name val="Tahoma"/>
      <family val="2"/>
    </font>
    <font>
      <sz val="8"/>
      <name val="Calibri"/>
      <family val="2"/>
      <scheme val="minor"/>
    </font>
    <font>
      <b/>
      <sz val="11"/>
      <color theme="1"/>
      <name val="Calibri"/>
      <family val="2"/>
      <scheme val="minor"/>
    </font>
    <font>
      <b/>
      <sz val="11"/>
      <color indexed="81"/>
      <name val="Tahoma"/>
      <family val="2"/>
    </font>
    <font>
      <sz val="11"/>
      <color indexed="81"/>
      <name val="Tahoma"/>
      <family val="2"/>
    </font>
    <font>
      <b/>
      <sz val="9"/>
      <color indexed="81"/>
      <name val="Tahoma"/>
      <family val="2"/>
    </font>
    <font>
      <sz val="10"/>
      <color theme="1"/>
      <name val="Arial Unicode MS"/>
    </font>
  </fonts>
  <fills count="3">
    <fill>
      <patternFill patternType="none"/>
    </fill>
    <fill>
      <patternFill patternType="gray125"/>
    </fill>
    <fill>
      <patternFill patternType="solid">
        <fgColor theme="0" tint="-0.14999847407452621"/>
        <bgColor theme="0" tint="-0.14999847407452621"/>
      </patternFill>
    </fill>
  </fills>
  <borders count="11">
    <border>
      <left/>
      <right/>
      <top/>
      <bottom/>
      <diagonal/>
    </border>
    <border>
      <left/>
      <right/>
      <top/>
      <bottom style="thin">
        <color theme="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0" fontId="0" fillId="0" borderId="0" xfId="0" quotePrefix="1"/>
    <xf numFmtId="0" fontId="0" fillId="2" borderId="1" xfId="0" applyFill="1" applyBorder="1"/>
    <xf numFmtId="0" fontId="0" fillId="0" borderId="0" xfId="0" pivotButton="1"/>
    <xf numFmtId="0" fontId="0" fillId="0" borderId="0" xfId="0" applyAlignment="1">
      <alignment horizontal="left"/>
    </xf>
    <xf numFmtId="0" fontId="0" fillId="2" borderId="0" xfId="0" applyFill="1"/>
    <xf numFmtId="0" fontId="3" fillId="0" borderId="1" xfId="0" applyFont="1" applyBorder="1"/>
    <xf numFmtId="0" fontId="3" fillId="0" borderId="0" xfId="0" applyFont="1"/>
    <xf numFmtId="14" fontId="0" fillId="0" borderId="0" xfId="0" applyNumberFormat="1"/>
    <xf numFmtId="0" fontId="7" fillId="0" borderId="0" xfId="0" applyFont="1" applyAlignment="1">
      <alignment vertical="center"/>
    </xf>
    <xf numFmtId="0" fontId="7" fillId="2" borderId="0" xfId="0" applyFont="1" applyFill="1" applyAlignment="1">
      <alignment vertical="center"/>
    </xf>
    <xf numFmtId="49" fontId="0" fillId="0" borderId="0" xfId="0" applyNumberFormat="1"/>
    <xf numFmtId="1"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6">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numFmt numFmtId="0" formatCode="Genera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microsoft.com/office/2017/10/relationships/person" Target="persons/person5.xml"/><Relationship Id="rId26" Type="http://schemas.microsoft.com/office/2017/10/relationships/person" Target="persons/person13.xml"/><Relationship Id="rId39" Type="http://schemas.microsoft.com/office/2017/10/relationships/person" Target="persons/person26.xml"/><Relationship Id="rId21" Type="http://schemas.microsoft.com/office/2017/10/relationships/person" Target="persons/person8.xml"/><Relationship Id="rId34" Type="http://schemas.microsoft.com/office/2017/10/relationships/person" Target="persons/person21.xml"/><Relationship Id="rId42" Type="http://schemas.microsoft.com/office/2017/10/relationships/person" Target="persons/person29.xml"/><Relationship Id="rId47" Type="http://schemas.microsoft.com/office/2017/10/relationships/person" Target="persons/person32.xml"/><Relationship Id="rId50" Type="http://schemas.microsoft.com/office/2017/10/relationships/person" Target="persons/person36.xml"/><Relationship Id="rId55" Type="http://schemas.microsoft.com/office/2017/10/relationships/person" Target="persons/person4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17/10/relationships/person" Target="persons/person2.xml"/><Relationship Id="rId29" Type="http://schemas.microsoft.com/office/2017/10/relationships/person" Target="persons/person15.xml"/><Relationship Id="rId11" Type="http://schemas.openxmlformats.org/officeDocument/2006/relationships/sharedStrings" Target="sharedStrings.xml"/><Relationship Id="rId40" Type="http://schemas.microsoft.com/office/2017/10/relationships/person" Target="persons/person28.xml"/><Relationship Id="rId24" Type="http://schemas.microsoft.com/office/2017/10/relationships/person" Target="persons/person10.xml"/><Relationship Id="rId32" Type="http://schemas.microsoft.com/office/2017/10/relationships/person" Target="persons/person18.xml"/><Relationship Id="rId37" Type="http://schemas.microsoft.com/office/2017/10/relationships/person" Target="persons/person23.xml"/><Relationship Id="rId45" Type="http://schemas.microsoft.com/office/2017/10/relationships/person" Target="persons/person31.xml"/><Relationship Id="rId53" Type="http://schemas.microsoft.com/office/2017/10/relationships/person" Target="persons/person39.xml"/><Relationship Id="rId58" Type="http://schemas.microsoft.com/office/2017/10/relationships/person" Target="persons/person43.xml"/><Relationship Id="rId5" Type="http://schemas.openxmlformats.org/officeDocument/2006/relationships/worksheet" Target="worksheets/sheet5.xml"/><Relationship Id="rId61" Type="http://schemas.microsoft.com/office/2017/10/relationships/person" Target="persons/person45.xml"/><Relationship Id="rId19" Type="http://schemas.microsoft.com/office/2017/10/relationships/person" Target="persons/person7.xml"/><Relationship Id="rId14" Type="http://schemas.microsoft.com/office/2017/10/relationships/person" Target="persons/person0.xml"/><Relationship Id="rId48" Type="http://schemas.microsoft.com/office/2017/10/relationships/person" Target="persons/person37.xml"/><Relationship Id="rId43" Type="http://schemas.microsoft.com/office/2017/10/relationships/person" Target="persons/person34.xml"/><Relationship Id="rId35" Type="http://schemas.microsoft.com/office/2017/10/relationships/person" Target="persons/person25.xml"/><Relationship Id="rId30" Type="http://schemas.microsoft.com/office/2017/10/relationships/person" Target="persons/person20.xml"/><Relationship Id="rId27" Type="http://schemas.microsoft.com/office/2017/10/relationships/person" Target="persons/person16.xml"/><Relationship Id="rId22" Type="http://schemas.microsoft.com/office/2017/10/relationships/person" Target="persons/person12.xml"/><Relationship Id="rId56" Type="http://schemas.microsoft.com/office/2017/10/relationships/person" Target="persons/person42.xml"/><Relationship Id="rId8" Type="http://schemas.openxmlformats.org/officeDocument/2006/relationships/pivotCacheDefinition" Target="pivotCache/pivotCacheDefinition2.xml"/><Relationship Id="rId51" Type="http://schemas.microsoft.com/office/2017/10/relationships/person" Target="persons/person3.xml"/><Relationship Id="rId3" Type="http://schemas.openxmlformats.org/officeDocument/2006/relationships/worksheet" Target="worksheets/sheet3.xml"/><Relationship Id="rId12" Type="http://schemas.microsoft.com/office/2017/10/relationships/person" Target="persons/person.xml"/><Relationship Id="rId59" Type="http://schemas.microsoft.com/office/2017/10/relationships/person" Target="persons/person47.xml"/><Relationship Id="rId46" Type="http://schemas.microsoft.com/office/2017/10/relationships/person" Target="persons/person33.xml"/><Relationship Id="rId17" Type="http://schemas.microsoft.com/office/2017/10/relationships/person" Target="persons/person4.xml"/><Relationship Id="rId25" Type="http://schemas.microsoft.com/office/2017/10/relationships/person" Target="persons/person11.xml"/><Relationship Id="rId33" Type="http://schemas.microsoft.com/office/2017/10/relationships/person" Target="persons/person19.xml"/><Relationship Id="rId38" Type="http://schemas.microsoft.com/office/2017/10/relationships/person" Target="persons/person24.xml"/><Relationship Id="rId54" Type="http://schemas.microsoft.com/office/2017/10/relationships/person" Target="persons/person41.xml"/><Relationship Id="rId20" Type="http://schemas.microsoft.com/office/2017/10/relationships/person" Target="persons/person6.xml"/><Relationship Id="rId41" Type="http://schemas.microsoft.com/office/2017/10/relationships/person" Target="persons/person27.xml"/><Relationship Id="rId1" Type="http://schemas.openxmlformats.org/officeDocument/2006/relationships/worksheet" Target="worksheets/sheet1.xml"/><Relationship Id="rId6" Type="http://schemas.openxmlformats.org/officeDocument/2006/relationships/worksheet" Target="worksheets/sheet6.xml"/><Relationship Id="rId57" Type="http://schemas.microsoft.com/office/2017/10/relationships/person" Target="persons/person44.xml"/><Relationship Id="rId15" Type="http://schemas.microsoft.com/office/2017/10/relationships/person" Target="persons/person1.xml"/><Relationship Id="rId23" Type="http://schemas.microsoft.com/office/2017/10/relationships/person" Target="persons/person9.xml"/><Relationship Id="rId28" Type="http://schemas.microsoft.com/office/2017/10/relationships/person" Target="persons/person14.xml"/><Relationship Id="rId36" Type="http://schemas.microsoft.com/office/2017/10/relationships/person" Target="persons/person22.xml"/><Relationship Id="rId49" Type="http://schemas.microsoft.com/office/2017/10/relationships/person" Target="persons/person35.xml"/><Relationship Id="rId10" Type="http://schemas.openxmlformats.org/officeDocument/2006/relationships/styles" Target="styles.xml"/><Relationship Id="rId60" Type="http://schemas.microsoft.com/office/2017/10/relationships/person" Target="persons/person46.xml"/><Relationship Id="rId31" Type="http://schemas.microsoft.com/office/2017/10/relationships/person" Target="persons/person17.xml"/><Relationship Id="rId44" Type="http://schemas.microsoft.com/office/2017/10/relationships/person" Target="persons/person30.xml"/><Relationship Id="rId52" Type="http://schemas.microsoft.com/office/2017/10/relationships/person" Target="persons/person38.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[Elden Ring Invasions.xlsx]Stats!PivotTable3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0683700796897544"/>
          <c:y val="0.2142119774460369"/>
          <c:w val="0.60451606785961154"/>
          <c:h val="0.69891221010622884"/>
        </c:manualLayout>
      </c:layout>
      <c:pieChart>
        <c:varyColors val="1"/>
        <c:dLbls>
          <c:showLegendKey val="0"/>
          <c:showVal val="0"/>
          <c:showCatName val="0"/>
          <c:showSerName val="0"/>
          <c:showPercent val="1"/>
          <c:showBubbleSize val="0"/>
          <c:showLeaderLines val="0"/>
        </c:dLbls>
        <c:firstSliceAng val="0"/>
      </c:pieChart>
      <c:spPr>
        <a:noFill/>
        <a:ln>
          <a:noFill/>
        </a:ln>
        <a:effectLst/>
      </c:spPr>
    </c:plotArea>
    <c:legend>
      <c:legendPos val="t"/>
      <c:layout>
        <c:manualLayout>
          <c:xMode val="edge"/>
          <c:yMode val="edge"/>
          <c:x val="0.36019545603112996"/>
          <c:y val="3.3100010763638756E-2"/>
          <c:w val="0.27233305441871508"/>
          <c:h val="0.132091043824569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[Elden Ring Invasions.xlsx]Stats!PivotTable1</c:name>
    <c:fmtId val="1"/>
  </c:pivotSource>
  <c:chart>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pivotFmt>
      <c:pivotFmt>
        <c:idx val="3"/>
        <c:spPr>
          <a:solidFill>
            <a:schemeClr val="accent1"/>
          </a:solidFill>
          <a:ln>
            <a:noFill/>
          </a:ln>
          <a:effectLst>
            <a:outerShdw blurRad="317500" algn="ctr" rotWithShape="0">
              <a:prstClr val="black">
                <a:alpha val="25000"/>
              </a:prstClr>
            </a:outerShdw>
          </a:effectLst>
        </c:spPr>
      </c:pivotFmt>
    </c:pivotFmts>
    <c:plotArea>
      <c:layout/>
      <c:barChart>
        <c:barDir val="bar"/>
        <c:grouping val="clustered"/>
        <c:varyColors val="0"/>
        <c:dLbls>
          <c:showLegendKey val="0"/>
          <c:showVal val="0"/>
          <c:showCatName val="0"/>
          <c:showSerName val="0"/>
          <c:showPercent val="0"/>
          <c:showBubbleSize val="0"/>
        </c:dLbls>
        <c:gapWidth val="100"/>
        <c:axId val="254052656"/>
        <c:axId val="128432240"/>
      </c:barChart>
      <c:valAx>
        <c:axId val="128432240"/>
        <c:scaling>
          <c:orientation val="minMax"/>
          <c:min val="0"/>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54052656"/>
        <c:crosses val="autoZero"/>
        <c:crossBetween val="between"/>
      </c:valAx>
      <c:catAx>
        <c:axId val="254052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8432240"/>
        <c:crosses val="autoZero"/>
        <c:auto val="1"/>
        <c:lblAlgn val="ctr"/>
        <c:lblOffset val="100"/>
        <c:noMultiLvlLbl val="0"/>
      </c:catAx>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[Elden Ring Invasions.xlsx]Stats!PivotTable2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Stats!$B$63</c:f>
              <c:strCache>
                <c:ptCount val="1"/>
                <c:pt idx="0">
                  <c:v>Total</c:v>
                </c:pt>
              </c:strCache>
            </c:strRef>
          </c:tx>
          <c:spPr>
            <a:solidFill>
              <a:schemeClr val="accent1"/>
            </a:solidFill>
            <a:ln>
              <a:noFill/>
            </a:ln>
            <a:effectLst/>
          </c:spPr>
          <c:invertIfNegative val="0"/>
          <c:cat>
            <c:strRef>
              <c:f>Stats!$A$64:$A$75</c:f>
              <c:strCache>
                <c:ptCount val="11"/>
                <c:pt idx="0">
                  <c:v>2v2</c:v>
                </c:pt>
                <c:pt idx="1">
                  <c:v>Bonfire</c:v>
                </c:pt>
                <c:pt idx="2">
                  <c:v>Duel</c:v>
                </c:pt>
                <c:pt idx="3">
                  <c:v>Fight club</c:v>
                </c:pt>
                <c:pt idx="4">
                  <c:v>Gank</c:v>
                </c:pt>
                <c:pt idx="5">
                  <c:v>Gankish</c:v>
                </c:pt>
                <c:pt idx="6">
                  <c:v>Meme</c:v>
                </c:pt>
                <c:pt idx="7">
                  <c:v>Nostart</c:v>
                </c:pt>
                <c:pt idx="8">
                  <c:v>Reg</c:v>
                </c:pt>
                <c:pt idx="9">
                  <c:v>Trade</c:v>
                </c:pt>
                <c:pt idx="10">
                  <c:v>(blank)</c:v>
                </c:pt>
              </c:strCache>
            </c:strRef>
          </c:cat>
          <c:val>
            <c:numRef>
              <c:f>Stats!$B$64:$B$75</c:f>
              <c:numCache>
                <c:formatCode>General</c:formatCode>
                <c:ptCount val="11"/>
                <c:pt idx="0">
                  <c:v>15</c:v>
                </c:pt>
                <c:pt idx="1">
                  <c:v>55</c:v>
                </c:pt>
                <c:pt idx="2">
                  <c:v>58</c:v>
                </c:pt>
                <c:pt idx="3">
                  <c:v>10</c:v>
                </c:pt>
                <c:pt idx="4">
                  <c:v>53</c:v>
                </c:pt>
                <c:pt idx="5">
                  <c:v>19</c:v>
                </c:pt>
                <c:pt idx="6">
                  <c:v>13</c:v>
                </c:pt>
                <c:pt idx="7">
                  <c:v>108</c:v>
                </c:pt>
                <c:pt idx="8">
                  <c:v>274</c:v>
                </c:pt>
                <c:pt idx="9">
                  <c:v>3</c:v>
                </c:pt>
              </c:numCache>
            </c:numRef>
          </c:val>
          <c:extLst>
            <c:ext xmlns:c16="http://schemas.microsoft.com/office/drawing/2014/chart" uri="{C3380CC4-5D6E-409C-BE32-E72D297353CC}">
              <c16:uniqueId val="{00000000-AE69-4C6B-93BD-303109AB8CB9}"/>
            </c:ext>
          </c:extLst>
        </c:ser>
        <c:dLbls>
          <c:showLegendKey val="0"/>
          <c:showVal val="0"/>
          <c:showCatName val="0"/>
          <c:showSerName val="0"/>
          <c:showPercent val="0"/>
          <c:showBubbleSize val="0"/>
        </c:dLbls>
        <c:gapWidth val="182"/>
        <c:axId val="461254272"/>
        <c:axId val="1899651440"/>
      </c:barChart>
      <c:catAx>
        <c:axId val="46125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651440"/>
        <c:crosses val="autoZero"/>
        <c:auto val="1"/>
        <c:lblAlgn val="ctr"/>
        <c:lblOffset val="100"/>
        <c:noMultiLvlLbl val="0"/>
      </c:catAx>
      <c:valAx>
        <c:axId val="1899651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5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[Elden Ring Invasions.xlsx]Stats!PivotTable4</c:name>
    <c:fmtId val="1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s>
    <c:plotArea>
      <c:layout/>
      <c:barChart>
        <c:barDir val="bar"/>
        <c:grouping val="clustered"/>
        <c:varyColors val="0"/>
        <c:dLbls>
          <c:showLegendKey val="0"/>
          <c:showVal val="0"/>
          <c:showCatName val="0"/>
          <c:showSerName val="0"/>
          <c:showPercent val="0"/>
          <c:showBubbleSize val="0"/>
        </c:dLbls>
        <c:gapWidth val="100"/>
        <c:axId val="401230000"/>
        <c:axId val="128417840"/>
      </c:barChart>
      <c:valAx>
        <c:axId val="12841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30000"/>
        <c:crosses val="autoZero"/>
        <c:crossBetween val="between"/>
      </c:valAx>
      <c:catAx>
        <c:axId val="401230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178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233362</xdr:colOff>
      <xdr:row>4</xdr:row>
      <xdr:rowOff>19049</xdr:rowOff>
    </xdr:from>
    <xdr:to>
      <xdr:col>13</xdr:col>
      <xdr:colOff>66675</xdr:colOff>
      <xdr:row>19</xdr:row>
      <xdr:rowOff>180974</xdr:rowOff>
    </xdr:to>
    <xdr:graphicFrame macro="">
      <xdr:nvGraphicFramePr>
        <xdr:cNvPr id="2" name="Chart 1">
          <a:extLst>
            <a:ext uri="{FF2B5EF4-FFF2-40B4-BE49-F238E27FC236}">
              <a16:creationId xmlns:a16="http://schemas.microsoft.com/office/drawing/2014/main" id="{1ADFE06F-1AAD-1A7F-F2CF-BA0427C04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548808</xdr:colOff>
      <xdr:row>25</xdr:row>
      <xdr:rowOff>189658</xdr:rowOff>
    </xdr:from>
    <xdr:to>
      <xdr:col>11</xdr:col>
      <xdr:colOff>67235</xdr:colOff>
      <xdr:row>50</xdr:row>
      <xdr:rowOff>33617</xdr:rowOff>
    </xdr:to>
    <xdr:graphicFrame macro="">
      <xdr:nvGraphicFramePr>
        <xdr:cNvPr id="3" name="Chart 2">
          <a:extLst>
            <a:ext uri="{FF2B5EF4-FFF2-40B4-BE49-F238E27FC236}">
              <a16:creationId xmlns:a16="http://schemas.microsoft.com/office/drawing/2014/main" id="{FFD63685-F0B5-DBFD-BEDB-8209785A8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294154</xdr:colOff>
      <xdr:row>61</xdr:row>
      <xdr:rowOff>39120</xdr:rowOff>
    </xdr:from>
    <xdr:to>
      <xdr:col>12</xdr:col>
      <xdr:colOff>292554</xdr:colOff>
      <xdr:row>95</xdr:row>
      <xdr:rowOff>83344</xdr:rowOff>
    </xdr:to>
    <xdr:graphicFrame macro="">
      <xdr:nvGraphicFramePr>
        <xdr:cNvPr id="4" name="Chart 3">
          <a:extLst>
            <a:ext uri="{FF2B5EF4-FFF2-40B4-BE49-F238E27FC236}">
              <a16:creationId xmlns:a16="http://schemas.microsoft.com/office/drawing/2014/main" id="{AD411892-0FD0-6300-0BE3-1DA6101F3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107156</xdr:colOff>
      <xdr:row>62</xdr:row>
      <xdr:rowOff>1119</xdr:rowOff>
    </xdr:from>
    <xdr:to>
      <xdr:col>23</xdr:col>
      <xdr:colOff>443332</xdr:colOff>
      <xdr:row>90</xdr:row>
      <xdr:rowOff>47624</xdr:rowOff>
    </xdr:to>
    <xdr:graphicFrame macro="">
      <xdr:nvGraphicFramePr>
        <xdr:cNvPr id="5" name="Chart 4">
          <a:extLst>
            <a:ext uri="{FF2B5EF4-FFF2-40B4-BE49-F238E27FC236}">
              <a16:creationId xmlns:a16="http://schemas.microsoft.com/office/drawing/2014/main" id="{54937CDE-0EBD-4151-2CE6-193A1A52E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10.xml><?xml version="1.0" encoding="utf-8"?>
<personList xmlns="http://schemas.microsoft.com/office/spreadsheetml/2018/threadedcomments" xmlns:x="http://schemas.openxmlformats.org/spreadsheetml/2006/main"/>
</file>

<file path=xl/persons/person11.xml><?xml version="1.0" encoding="utf-8"?>
<personList xmlns="http://schemas.microsoft.com/office/spreadsheetml/2018/threadedcomments" xmlns:x="http://schemas.openxmlformats.org/spreadsheetml/2006/main"/>
</file>

<file path=xl/persons/person12.xml><?xml version="1.0" encoding="utf-8"?>
<personList xmlns="http://schemas.microsoft.com/office/spreadsheetml/2018/threadedcomments" xmlns:x="http://schemas.openxmlformats.org/spreadsheetml/2006/main"/>
</file>

<file path=xl/persons/person13.xml><?xml version="1.0" encoding="utf-8"?>
<personList xmlns="http://schemas.microsoft.com/office/spreadsheetml/2018/threadedcomments" xmlns:x="http://schemas.openxmlformats.org/spreadsheetml/2006/main"/>
</file>

<file path=xl/persons/person14.xml><?xml version="1.0" encoding="utf-8"?>
<personList xmlns="http://schemas.microsoft.com/office/spreadsheetml/2018/threadedcomments" xmlns:x="http://schemas.openxmlformats.org/spreadsheetml/2006/main"/>
</file>

<file path=xl/persons/person15.xml><?xml version="1.0" encoding="utf-8"?>
<personList xmlns="http://schemas.microsoft.com/office/spreadsheetml/2018/threadedcomments" xmlns:x="http://schemas.openxmlformats.org/spreadsheetml/2006/main"/>
</file>

<file path=xl/persons/person16.xml><?xml version="1.0" encoding="utf-8"?>
<personList xmlns="http://schemas.microsoft.com/office/spreadsheetml/2018/threadedcomments" xmlns:x="http://schemas.openxmlformats.org/spreadsheetml/2006/main"/>
</file>

<file path=xl/persons/person17.xml><?xml version="1.0" encoding="utf-8"?>
<personList xmlns="http://schemas.microsoft.com/office/spreadsheetml/2018/threadedcomments" xmlns:x="http://schemas.openxmlformats.org/spreadsheetml/2006/main"/>
</file>

<file path=xl/persons/person18.xml><?xml version="1.0" encoding="utf-8"?>
<personList xmlns="http://schemas.microsoft.com/office/spreadsheetml/2018/threadedcomments" xmlns:x="http://schemas.openxmlformats.org/spreadsheetml/2006/main"/>
</file>

<file path=xl/persons/person19.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20.xml><?xml version="1.0" encoding="utf-8"?>
<personList xmlns="http://schemas.microsoft.com/office/spreadsheetml/2018/threadedcomments" xmlns:x="http://schemas.openxmlformats.org/spreadsheetml/2006/main"/>
</file>

<file path=xl/persons/person21.xml><?xml version="1.0" encoding="utf-8"?>
<personList xmlns="http://schemas.microsoft.com/office/spreadsheetml/2018/threadedcomments" xmlns:x="http://schemas.openxmlformats.org/spreadsheetml/2006/main"/>
</file>

<file path=xl/persons/person22.xml><?xml version="1.0" encoding="utf-8"?>
<personList xmlns="http://schemas.microsoft.com/office/spreadsheetml/2018/threadedcomments" xmlns:x="http://schemas.openxmlformats.org/spreadsheetml/2006/main"/>
</file>

<file path=xl/persons/person23.xml><?xml version="1.0" encoding="utf-8"?>
<personList xmlns="http://schemas.microsoft.com/office/spreadsheetml/2018/threadedcomments" xmlns:x="http://schemas.openxmlformats.org/spreadsheetml/2006/main"/>
</file>

<file path=xl/persons/person24.xml><?xml version="1.0" encoding="utf-8"?>
<personList xmlns="http://schemas.microsoft.com/office/spreadsheetml/2018/threadedcomments" xmlns:x="http://schemas.openxmlformats.org/spreadsheetml/2006/main"/>
</file>

<file path=xl/persons/person25.xml><?xml version="1.0" encoding="utf-8"?>
<personList xmlns="http://schemas.microsoft.com/office/spreadsheetml/2018/threadedcomments" xmlns:x="http://schemas.openxmlformats.org/spreadsheetml/2006/main"/>
</file>

<file path=xl/persons/person26.xml><?xml version="1.0" encoding="utf-8"?>
<personList xmlns="http://schemas.microsoft.com/office/spreadsheetml/2018/threadedcomments" xmlns:x="http://schemas.openxmlformats.org/spreadsheetml/2006/main"/>
</file>

<file path=xl/persons/person27.xml><?xml version="1.0" encoding="utf-8"?>
<personList xmlns="http://schemas.microsoft.com/office/spreadsheetml/2018/threadedcomments" xmlns:x="http://schemas.openxmlformats.org/spreadsheetml/2006/main"/>
</file>

<file path=xl/persons/person28.xml><?xml version="1.0" encoding="utf-8"?>
<personList xmlns="http://schemas.microsoft.com/office/spreadsheetml/2018/threadedcomments" xmlns:x="http://schemas.openxmlformats.org/spreadsheetml/2006/main"/>
</file>

<file path=xl/persons/person29.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30.xml><?xml version="1.0" encoding="utf-8"?>
<personList xmlns="http://schemas.microsoft.com/office/spreadsheetml/2018/threadedcomments" xmlns:x="http://schemas.openxmlformats.org/spreadsheetml/2006/main"/>
</file>

<file path=xl/persons/person31.xml><?xml version="1.0" encoding="utf-8"?>
<personList xmlns="http://schemas.microsoft.com/office/spreadsheetml/2018/threadedcomments" xmlns:x="http://schemas.openxmlformats.org/spreadsheetml/2006/main"/>
</file>

<file path=xl/persons/person32.xml><?xml version="1.0" encoding="utf-8"?>
<personList xmlns="http://schemas.microsoft.com/office/spreadsheetml/2018/threadedcomments" xmlns:x="http://schemas.openxmlformats.org/spreadsheetml/2006/main"/>
</file>

<file path=xl/persons/person33.xml><?xml version="1.0" encoding="utf-8"?>
<personList xmlns="http://schemas.microsoft.com/office/spreadsheetml/2018/threadedcomments" xmlns:x="http://schemas.openxmlformats.org/spreadsheetml/2006/main"/>
</file>

<file path=xl/persons/person34.xml><?xml version="1.0" encoding="utf-8"?>
<personList xmlns="http://schemas.microsoft.com/office/spreadsheetml/2018/threadedcomments" xmlns:x="http://schemas.openxmlformats.org/spreadsheetml/2006/main"/>
</file>

<file path=xl/persons/person35.xml><?xml version="1.0" encoding="utf-8"?>
<personList xmlns="http://schemas.microsoft.com/office/spreadsheetml/2018/threadedcomments" xmlns:x="http://schemas.openxmlformats.org/spreadsheetml/2006/main"/>
</file>

<file path=xl/persons/person36.xml><?xml version="1.0" encoding="utf-8"?>
<personList xmlns="http://schemas.microsoft.com/office/spreadsheetml/2018/threadedcomments" xmlns:x="http://schemas.openxmlformats.org/spreadsheetml/2006/main"/>
</file>

<file path=xl/persons/person37.xml><?xml version="1.0" encoding="utf-8"?>
<personList xmlns="http://schemas.microsoft.com/office/spreadsheetml/2018/threadedcomments" xmlns:x="http://schemas.openxmlformats.org/spreadsheetml/2006/main"/>
</file>

<file path=xl/persons/person38.xml><?xml version="1.0" encoding="utf-8"?>
<personList xmlns="http://schemas.microsoft.com/office/spreadsheetml/2018/threadedcomments" xmlns:x="http://schemas.openxmlformats.org/spreadsheetml/2006/main"/>
</file>

<file path=xl/persons/person39.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40.xml><?xml version="1.0" encoding="utf-8"?>
<personList xmlns="http://schemas.microsoft.com/office/spreadsheetml/2018/threadedcomments" xmlns:x="http://schemas.openxmlformats.org/spreadsheetml/2006/main"/>
</file>

<file path=xl/persons/person41.xml><?xml version="1.0" encoding="utf-8"?>
<personList xmlns="http://schemas.microsoft.com/office/spreadsheetml/2018/threadedcomments" xmlns:x="http://schemas.openxmlformats.org/spreadsheetml/2006/main"/>
</file>

<file path=xl/persons/person42.xml><?xml version="1.0" encoding="utf-8"?>
<personList xmlns="http://schemas.microsoft.com/office/spreadsheetml/2018/threadedcomments" xmlns:x="http://schemas.openxmlformats.org/spreadsheetml/2006/main"/>
</file>

<file path=xl/persons/person43.xml><?xml version="1.0" encoding="utf-8"?>
<personList xmlns="http://schemas.microsoft.com/office/spreadsheetml/2018/threadedcomments" xmlns:x="http://schemas.openxmlformats.org/spreadsheetml/2006/main"/>
</file>

<file path=xl/persons/person44.xml><?xml version="1.0" encoding="utf-8"?>
<personList xmlns="http://schemas.microsoft.com/office/spreadsheetml/2018/threadedcomments" xmlns:x="http://schemas.openxmlformats.org/spreadsheetml/2006/main"/>
</file>

<file path=xl/persons/person45.xml><?xml version="1.0" encoding="utf-8"?>
<personList xmlns="http://schemas.microsoft.com/office/spreadsheetml/2018/threadedcomments" xmlns:x="http://schemas.openxmlformats.org/spreadsheetml/2006/main"/>
</file>

<file path=xl/persons/person46.xml><?xml version="1.0" encoding="utf-8"?>
<personList xmlns="http://schemas.microsoft.com/office/spreadsheetml/2018/threadedcomments" xmlns:x="http://schemas.openxmlformats.org/spreadsheetml/2006/main"/>
</file>

<file path=xl/persons/person47.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ersons/person9.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Pan" refreshedDate="45190.955527662038" createdVersion="8" refreshedVersion="8" minRefreshableVersion="3" recordCount="700" xr:uid="{E7BA71DA-6FBE-4253-B970-1126265B7488}">
  <cacheSource type="worksheet">
    <worksheetSource name="Table2"/>
  </cacheSource>
  <cacheFields count="20">
    <cacheField name="n" numFmtId="0">
      <sharedItems containsSemiMixedTypes="0" containsString="0" containsNumber="1" containsInteger="1" minValue="1" maxValue="700"/>
    </cacheField>
    <cacheField name="date" numFmtId="0">
      <sharedItems containsNonDate="0" containsDate="1" containsString="0" containsBlank="1" minDate="2023-08-15T00:00:00" maxDate="2023-09-22T00:00:00"/>
    </cacheField>
    <cacheField name="level" numFmtId="0">
      <sharedItems containsString="0" containsBlank="1" containsNumber="1" containsInteger="1" minValue="20" maxValue="138" count="7">
        <n v="61"/>
        <n v="138"/>
        <n v="80"/>
        <n v="20"/>
        <n v="40"/>
        <n v="95"/>
        <m/>
      </sharedItems>
    </cacheField>
    <cacheField name="upgrade" numFmtId="0">
      <sharedItems containsString="0" containsBlank="1" containsNumber="1" containsInteger="1" minValue="2" maxValue="25"/>
    </cacheField>
    <cacheField name="fingers" numFmtId="0">
      <sharedItems containsString="0" containsBlank="1" containsNumber="1" containsInteger="1" minValue="1" maxValue="62"/>
    </cacheField>
    <cacheField name="sublocation" numFmtId="0">
      <sharedItems containsBlank="1"/>
    </cacheField>
    <cacheField name="location" numFmtId="0">
      <sharedItems/>
    </cacheField>
    <cacheField name="host" numFmtId="0">
      <sharedItems containsBlank="1" containsMixedTypes="1" containsNumber="1" containsInteger="1" minValue="2" maxValue="118"/>
    </cacheField>
    <cacheField name="type" numFmtId="0">
      <sharedItems containsBlank="1" count="11">
        <s v="Nostart"/>
        <s v="Reg"/>
        <s v="Duel"/>
        <s v="Gank"/>
        <s v="Meme"/>
        <s v="Fight club"/>
        <s v="Bonfire"/>
        <s v="2v2"/>
        <s v="Gankish"/>
        <s v="Trade"/>
        <m/>
      </sharedItems>
    </cacheField>
    <cacheField name="Maidenless" numFmtId="0">
      <sharedItems containsBlank="1"/>
    </cacheField>
    <cacheField name="size" numFmtId="0">
      <sharedItems containsString="0" containsBlank="1" containsNumber="1" containsInteger="1" minValue="0" maxValue="6"/>
    </cacheField>
    <cacheField name="olp" numFmtId="0">
      <sharedItems containsString="0" containsBlank="1" containsNumber="1" containsInteger="1" minValue="0" maxValue="2"/>
    </cacheField>
    <cacheField name="hunter" numFmtId="0">
      <sharedItems containsString="0" containsBlank="1" containsNumber="1" containsInteger="1" minValue="0" maxValue="4"/>
    </cacheField>
    <cacheField name="co" numFmtId="0">
      <sharedItems containsBlank="1" containsMixedTypes="1" containsNumber="1" containsInteger="1" minValue="0" maxValue="2"/>
    </cacheField>
    <cacheField name="pve" numFmtId="0">
      <sharedItems containsBlank="1" containsMixedTypes="1" containsNumber="1" containsInteger="1" minValue="0" maxValue="0"/>
    </cacheField>
    <cacheField name="emote_1" numFmtId="0">
      <sharedItems containsBlank="1"/>
    </cacheField>
    <cacheField name="emote_2" numFmtId="0">
      <sharedItems containsBlank="1"/>
    </cacheField>
    <cacheField name="win" numFmtId="0">
      <sharedItems containsBlank="1"/>
    </cacheField>
    <cacheField name="emote_end" numFmtId="0">
      <sharedItems containsBlank="1"/>
    </cacheField>
    <cacheField name="not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Pan" refreshedDate="45197.932209722225" createdVersion="8" refreshedVersion="8" minRefreshableVersion="3" recordCount="193" xr:uid="{F1A3A1D1-8245-47E6-9557-B0A58076157A}">
  <cacheSource type="worksheet">
    <worksheetSource name="Table1"/>
  </cacheSource>
  <cacheFields count="11">
    <cacheField name="Location" numFmtId="0">
      <sharedItems/>
    </cacheField>
    <cacheField name="Level" numFmtId="0">
      <sharedItems containsSemiMixedTypes="0" containsString="0" containsNumber="1" containsInteger="1" minValue="18" maxValue="60"/>
    </cacheField>
    <cacheField name="Upgrade" numFmtId="0">
      <sharedItems containsMixedTypes="1" containsNumber="1" containsInteger="1" minValue="1" maxValue="2"/>
    </cacheField>
    <cacheField name="Name" numFmtId="0">
      <sharedItems containsMixedTypes="1" containsNumber="1" containsInteger="1" minValue="111" maxValue="920602"/>
    </cacheField>
    <cacheField name="Emote at start " numFmtId="0">
      <sharedItems/>
    </cacheField>
    <cacheField name="Build" numFmtId="0">
      <sharedItems/>
    </cacheField>
    <cacheField name="Twinked 1-5" numFmtId="0">
      <sharedItems containsBlank="1" containsMixedTypes="1" containsNumber="1" containsInteger="1" minValue="1" maxValue="5"/>
    </cacheField>
    <cacheField name="Phantom?" numFmtId="0">
      <sharedItems containsBlank="1"/>
    </cacheField>
    <cacheField name="W/L" numFmtId="0">
      <sharedItems containsBlank="1"/>
    </cacheField>
    <cacheField name="Emote at end" numFmtId="0">
      <sharedItems containsBlank="1" count="20">
        <s v="Wave"/>
        <s v="Point downwards"/>
        <s v="Mimic veil"/>
        <s v="No"/>
        <s v="--"/>
        <s v="Yes"/>
        <s v="Bow"/>
        <s v="The Ring"/>
        <s v="Ash of war spam"/>
        <s v="Jumped off cliff"/>
        <s v="Ran circles"/>
        <s v="Crouch"/>
        <s v="T bag"/>
        <s v="Clap"/>
        <m/>
        <s v="Erudition"/>
        <s v="Rapture"/>
        <s v="Hoslow's Oath"/>
        <s v="Jump for Joy"/>
        <s v="Golden Order"/>
      </sharedItems>
    </cacheField>
    <cacheField name="No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1"/>
    <d v="2023-08-15T00:00:00"/>
    <x v="0"/>
    <n v="12"/>
    <m/>
    <s v="Abandoned Cave"/>
    <s v="Dragonbarrow"/>
    <s v="Hulking Hash"/>
    <x v="0"/>
    <m/>
    <m/>
    <m/>
    <m/>
    <m/>
    <m/>
    <m/>
    <m/>
    <s v="O"/>
    <m/>
    <s v="Fogwalled as I loaded in"/>
  </r>
  <r>
    <n v="2"/>
    <d v="2023-08-15T00:00:00"/>
    <x v="0"/>
    <n v="12"/>
    <m/>
    <s v="Subterranean Shunning Grounds"/>
    <s v="Subterranean Shunning Grounds"/>
    <s v="s**odoobop"/>
    <x v="1"/>
    <s v="Intermediate"/>
    <n v="1"/>
    <m/>
    <m/>
    <m/>
    <s v="Y"/>
    <s v="Y"/>
    <m/>
    <s v="O"/>
    <m/>
    <s v="Died to PvE (giant crayfish)"/>
  </r>
  <r>
    <n v="3"/>
    <d v="2023-08-15T00:00:00"/>
    <x v="0"/>
    <n v="12"/>
    <m/>
    <s v="Leyndell"/>
    <s v="Leyndell"/>
    <s v="YoungNB"/>
    <x v="1"/>
    <s v="Intermediate"/>
    <n v="2"/>
    <n v="0"/>
    <n v="0"/>
    <n v="0"/>
    <s v="Y"/>
    <s v="Y"/>
    <s v="N"/>
    <s v="W"/>
    <m/>
    <s v="Probably would have lost but aggroed erdtree avatar"/>
  </r>
  <r>
    <n v="4"/>
    <d v="2023-08-15T00:00:00"/>
    <x v="0"/>
    <n v="12"/>
    <m/>
    <s v="Abandoned Cave"/>
    <s v="Dragonbarrow"/>
    <s v="Boogeyman"/>
    <x v="1"/>
    <s v="Noob"/>
    <n v="2"/>
    <n v="1"/>
    <n v="0"/>
    <n v="0"/>
    <s v="N"/>
    <s v="Y"/>
    <s v="Y"/>
    <s v="W"/>
    <m/>
    <s v="Baited host into thinking I was friendly"/>
  </r>
  <r>
    <n v="5"/>
    <d v="2023-08-15T00:00:00"/>
    <x v="0"/>
    <n v="12"/>
    <m/>
    <s v="Weeping"/>
    <s v="Weeping"/>
    <s v="Alexandri"/>
    <x v="1"/>
    <s v="Noob"/>
    <n v="2"/>
    <n v="1"/>
    <n v="0"/>
    <n v="0"/>
    <s v="N"/>
    <s v="N"/>
    <s v="N"/>
    <s v="L"/>
    <s v="N"/>
    <m/>
  </r>
  <r>
    <n v="6"/>
    <d v="2023-08-15T00:00:00"/>
    <x v="0"/>
    <n v="12"/>
    <m/>
    <s v="Limgrave"/>
    <s v="Limgrave"/>
    <s v="zVeNoM"/>
    <x v="1"/>
    <s v="Noob"/>
    <n v="2"/>
    <n v="1"/>
    <n v="0"/>
    <n v="0"/>
    <s v="N"/>
    <s v="N"/>
    <s v="N"/>
    <s v="L"/>
    <s v="N"/>
    <m/>
  </r>
  <r>
    <n v="7"/>
    <d v="2023-08-15T00:00:00"/>
    <x v="0"/>
    <n v="12"/>
    <m/>
    <s v="Gelmir Hero's Grave"/>
    <s v="Mt Gelmir"/>
    <m/>
    <x v="1"/>
    <m/>
    <n v="4"/>
    <m/>
    <n v="2"/>
    <n v="0"/>
    <s v="N"/>
    <s v="Y"/>
    <s v="N"/>
    <s v="L"/>
    <s v="N"/>
    <m/>
  </r>
  <r>
    <n v="8"/>
    <d v="2023-08-15T00:00:00"/>
    <x v="0"/>
    <n v="12"/>
    <m/>
    <s v="Deeproot Depths"/>
    <s v="Deeproot Depths"/>
    <s v="Stinkball"/>
    <x v="2"/>
    <s v="Noob"/>
    <n v="2"/>
    <m/>
    <n v="0"/>
    <n v="0"/>
    <s v="N"/>
    <s v="Y"/>
    <s v="N"/>
    <s v="W"/>
    <m/>
    <m/>
  </r>
  <r>
    <n v="9"/>
    <d v="2023-08-15T00:00:00"/>
    <x v="0"/>
    <n v="12"/>
    <m/>
    <s v="Limgrave"/>
    <s v="Limgrave"/>
    <s v="Clubgirl"/>
    <x v="3"/>
    <s v="Maidenless"/>
    <n v="3"/>
    <n v="0"/>
    <n v="1"/>
    <n v="0"/>
    <s v="Y"/>
    <s v="Y"/>
    <s v="Y"/>
    <s v="W"/>
    <m/>
    <s v="Used Stormhawk (didn't get any kills). Rune arc'd host and reduvia spam host. Dragon halberd phantom. Led to Agheel from Church of Elleh and played off him. All of us ran out of flasks. Hunter used meat dumplings after running out of flasks. Host eventually died on their own to Agheel."/>
  </r>
  <r>
    <n v="10"/>
    <d v="2023-08-15T00:00:00"/>
    <x v="0"/>
    <n v="12"/>
    <m/>
    <s v="Siofra Aquaduct"/>
    <s v="Siofra River"/>
    <s v="Sakeryx"/>
    <x v="3"/>
    <s v="Maidenless"/>
    <n v="2"/>
    <n v="1"/>
    <n v="0"/>
    <n v="0"/>
    <s v="N"/>
    <s v="Y"/>
    <s v="Y"/>
    <s v="L"/>
    <m/>
    <s v="Host pretends to be solo TT and baits to a friend hiding behind a corner"/>
  </r>
  <r>
    <n v="11"/>
    <d v="2023-08-15T00:00:00"/>
    <x v="0"/>
    <n v="12"/>
    <m/>
    <s v="Limgrave"/>
    <s v="Limgrave"/>
    <s v="Mrglrlgrlgl"/>
    <x v="2"/>
    <s v="Intermediate"/>
    <n v="2"/>
    <m/>
    <n v="0"/>
    <n v="0"/>
    <s v="N"/>
    <s v="Y"/>
    <s v="Y"/>
    <s v="W"/>
    <m/>
    <s v="Looked like a Church of Elleh gank at first and I kept my distance with jar cannon. Host sent phantom home and then we had a duel? Except he died pretty quickly so I'm not sure if it was meant to be a duel."/>
  </r>
  <r>
    <n v="12"/>
    <d v="2023-08-15T00:00:00"/>
    <x v="0"/>
    <n v="12"/>
    <m/>
    <s v="Subterranean Shunning Grounds"/>
    <s v="Subterranean Shunning Grounds"/>
    <s v="s**odoobop"/>
    <x v="1"/>
    <s v="Intermediate"/>
    <n v="2"/>
    <n v="0"/>
    <n v="0"/>
    <n v="0"/>
    <s v="N"/>
    <s v="Y"/>
    <s v="N"/>
    <s v="W"/>
    <m/>
    <s v="Fought 2v1 at the grave right before Mohg. Felt like a gank but I saw this guy PvEing earlier so probably just bad timing."/>
  </r>
  <r>
    <n v="13"/>
    <d v="2023-08-15T00:00:00"/>
    <x v="0"/>
    <n v="12"/>
    <m/>
    <s v="Liurnia"/>
    <s v="Liurnia"/>
    <s v="Squidly"/>
    <x v="4"/>
    <m/>
    <n v="1"/>
    <m/>
    <n v="0"/>
    <n v="0"/>
    <m/>
    <s v="Y"/>
    <s v="Y"/>
    <s v="O"/>
    <m/>
    <s v="Friendly host"/>
  </r>
  <r>
    <n v="14"/>
    <d v="2023-08-15T00:00:00"/>
    <x v="0"/>
    <n v="12"/>
    <m/>
    <s v="Deeproot Depths"/>
    <s v="Deeproot Depths"/>
    <s v="Marcie"/>
    <x v="1"/>
    <s v="Intermediate"/>
    <n v="2"/>
    <m/>
    <n v="0"/>
    <n v="0"/>
    <s v="N"/>
    <s v="Y"/>
    <s v="N"/>
    <s v="W"/>
    <m/>
    <s v="Jar cannon'd phantom off a tree."/>
  </r>
  <r>
    <n v="15"/>
    <d v="2023-08-15T00:00:00"/>
    <x v="0"/>
    <n v="12"/>
    <m/>
    <s v="Leyndell"/>
    <s v="Leyndell"/>
    <s v="Crimson"/>
    <x v="2"/>
    <s v="Veteran"/>
    <n v="1"/>
    <m/>
    <n v="0"/>
    <n v="0"/>
    <s v="N"/>
    <s v="Y"/>
    <s v="Y"/>
    <s v="L"/>
    <s v="&quot;Wonderful&quot;"/>
    <s v="TT host progressing through game but high latency"/>
  </r>
  <r>
    <n v="16"/>
    <d v="2023-08-15T00:00:00"/>
    <x v="0"/>
    <n v="12"/>
    <m/>
    <s v="Leyndell"/>
    <s v="Leyndell"/>
    <s v="Ellie"/>
    <x v="0"/>
    <m/>
    <m/>
    <m/>
    <n v="0"/>
    <n v="0"/>
    <m/>
    <m/>
    <m/>
    <s v="O"/>
    <m/>
    <s v="Died to PvE (page) before I could arrive"/>
  </r>
  <r>
    <n v="17"/>
    <d v="2023-08-15T00:00:00"/>
    <x v="0"/>
    <n v="12"/>
    <m/>
    <s v="Leyndell"/>
    <s v="Leyndell"/>
    <s v="Crimson"/>
    <x v="2"/>
    <s v="Veteran"/>
    <n v="1"/>
    <m/>
    <n v="0"/>
    <n v="0"/>
    <s v="N"/>
    <s v="Y"/>
    <s v="Y"/>
    <s v="L"/>
    <s v="Bow"/>
    <m/>
  </r>
  <r>
    <n v="18"/>
    <d v="2023-08-15T00:00:00"/>
    <x v="0"/>
    <n v="12"/>
    <m/>
    <s v="Altus Plateau"/>
    <s v="Altus Plateau"/>
    <s v="Simus"/>
    <x v="1"/>
    <s v="Noob"/>
    <n v="1"/>
    <m/>
    <n v="0"/>
    <n v="0"/>
    <s v="N"/>
    <s v="Y"/>
    <s v="N"/>
    <s v="W"/>
    <m/>
    <s v="Was clearing PvE and fatrolling. Very unlikely a TT host. Maybe phantom died while I was loading"/>
  </r>
  <r>
    <n v="19"/>
    <d v="2023-08-15T00:00:00"/>
    <x v="0"/>
    <n v="12"/>
    <m/>
    <s v="Dragonbarrow"/>
    <s v="Dragonbarrow"/>
    <s v="Negin"/>
    <x v="1"/>
    <s v="Intermediate"/>
    <n v="3"/>
    <n v="0"/>
    <n v="0"/>
    <n v="0"/>
    <s v="Y"/>
    <s v="Y"/>
    <s v="N"/>
    <s v="L"/>
    <s v="Wave"/>
    <s v="Spawned next to a dragon that they were fighting. Phantoms died to a dragon and host ran. We 1v1'd and I eventually lost"/>
  </r>
  <r>
    <n v="20"/>
    <d v="2023-08-15T00:00:00"/>
    <x v="0"/>
    <n v="12"/>
    <m/>
    <s v="Raya Lucaria"/>
    <s v="Raya Lucaria"/>
    <s v="LiShangMvM"/>
    <x v="1"/>
    <s v="Intermediate"/>
    <n v="3"/>
    <m/>
    <n v="0"/>
    <n v="0"/>
    <s v="N"/>
    <s v="Y"/>
    <s v="N"/>
    <s v="L"/>
    <s v="N"/>
    <s v="Felt like a gank because of 1v3 spell/ash spam but they were clearing PvE before I arrived"/>
  </r>
  <r>
    <n v="21"/>
    <d v="2023-08-15T00:00:00"/>
    <x v="0"/>
    <n v="12"/>
    <m/>
    <s v="Dragonbarrow"/>
    <s v="Dragonbarrow"/>
    <s v="Tobias"/>
    <x v="2"/>
    <s v="Noob"/>
    <n v="1"/>
    <m/>
    <n v="0"/>
    <n v="0"/>
    <s v="N"/>
    <s v="Y"/>
    <s v="N"/>
    <s v="W"/>
    <m/>
    <s v="TT host? But seemed afraid of me and like a new player"/>
  </r>
  <r>
    <n v="22"/>
    <d v="2023-08-15T00:00:00"/>
    <x v="0"/>
    <n v="12"/>
    <m/>
    <s v="Mt Gelmir"/>
    <s v="Mt Gelmir"/>
    <s v="Autin"/>
    <x v="1"/>
    <s v="Intermediate"/>
    <n v="1"/>
    <n v="0"/>
    <n v="0"/>
    <n v="0"/>
    <s v="N"/>
    <s v="Y"/>
    <s v="N"/>
    <s v="L"/>
    <s v="T bag"/>
    <s v="Kind of felt like a gank but probably legit"/>
  </r>
  <r>
    <n v="23"/>
    <d v="2023-08-15T00:00:00"/>
    <x v="0"/>
    <n v="12"/>
    <m/>
    <s v="Queen's Bedchamber"/>
    <s v="Leyndell"/>
    <s v="Saeko Busujama"/>
    <x v="2"/>
    <s v="Intermediate"/>
    <n v="1"/>
    <m/>
    <n v="0"/>
    <n v="0"/>
    <s v="N"/>
    <s v="Y"/>
    <s v="Y"/>
    <s v="L"/>
    <s v="Bow"/>
    <s v="Sent home a hunter. Phantom left world and it became a 1v1. I landed a parry when they were at half HP and emoted instead of killing them. Then later lost the duel."/>
  </r>
  <r>
    <n v="24"/>
    <d v="2023-08-15T00:00:00"/>
    <x v="0"/>
    <n v="12"/>
    <m/>
    <s v="Queen's Bedchamber"/>
    <s v="Leyndell"/>
    <s v="Leif"/>
    <x v="2"/>
    <s v="Intermediate"/>
    <n v="2"/>
    <m/>
    <n v="0"/>
    <n v="0"/>
    <s v="N"/>
    <s v="Y"/>
    <s v="Y"/>
    <s v="W"/>
    <m/>
    <s v="Had 1v1 with phantom and then host"/>
  </r>
  <r>
    <n v="25"/>
    <d v="2023-08-15T00:00:00"/>
    <x v="0"/>
    <n v="12"/>
    <m/>
    <s v="Redmane Castle"/>
    <s v="Caelid"/>
    <s v="Dez"/>
    <x v="1"/>
    <s v="Noob"/>
    <n v="2"/>
    <n v="0"/>
    <n v="0"/>
    <n v="0"/>
    <s v="N"/>
    <s v="Y"/>
    <s v="Y"/>
    <s v="W"/>
    <m/>
    <s v="Host had like 400 HP"/>
  </r>
  <r>
    <n v="26"/>
    <d v="2023-08-15T00:00:00"/>
    <x v="0"/>
    <n v="12"/>
    <m/>
    <s v="Raya Lucaria"/>
    <s v="Raya Lucaria"/>
    <s v="Stryx"/>
    <x v="1"/>
    <s v="Intermediate"/>
    <n v="3"/>
    <n v="0"/>
    <n v="0"/>
    <n v="0"/>
    <s v="Y"/>
    <s v="Y"/>
    <s v="Y"/>
    <s v="W"/>
    <m/>
    <m/>
  </r>
  <r>
    <n v="27"/>
    <d v="2023-08-16T00:00:00"/>
    <x v="0"/>
    <n v="12"/>
    <m/>
    <s v="Redmane Castle"/>
    <s v="Caelid"/>
    <m/>
    <x v="0"/>
    <m/>
    <m/>
    <m/>
    <m/>
    <m/>
    <m/>
    <m/>
    <m/>
    <s v="O"/>
    <m/>
    <s v="Fogwalled as I loaded in"/>
  </r>
  <r>
    <n v="28"/>
    <d v="2023-08-16T00:00:00"/>
    <x v="0"/>
    <n v="12"/>
    <m/>
    <s v="Caria Manor"/>
    <s v="Liurnia"/>
    <s v="Jinx from Arcane"/>
    <x v="1"/>
    <s v="Intermediate"/>
    <n v="2"/>
    <n v="0"/>
    <n v="0"/>
    <n v="0"/>
    <s v="N"/>
    <s v="Y"/>
    <s v="N"/>
    <s v="L"/>
    <s v="Bow"/>
    <s v="Cosplay host"/>
  </r>
  <r>
    <n v="29"/>
    <d v="2023-08-16T00:00:00"/>
    <x v="0"/>
    <n v="12"/>
    <m/>
    <s v="Mt Gelmir"/>
    <s v="Mt Gelmir"/>
    <s v="Newbie"/>
    <x v="1"/>
    <s v="Intermediate"/>
    <n v="3"/>
    <n v="0"/>
    <n v="1"/>
    <n v="0"/>
    <s v="Y"/>
    <s v="Y"/>
    <s v="Y"/>
    <s v="W"/>
    <m/>
    <s v="Aggroed runebear. Host died to runebear"/>
  </r>
  <r>
    <n v="30"/>
    <d v="2023-08-16T00:00:00"/>
    <x v="0"/>
    <n v="12"/>
    <m/>
    <s v="Caelid"/>
    <s v="Caelid"/>
    <m/>
    <x v="0"/>
    <m/>
    <m/>
    <m/>
    <m/>
    <m/>
    <m/>
    <m/>
    <m/>
    <s v="O"/>
    <m/>
    <s v="Fogwalled as I loaded in"/>
  </r>
  <r>
    <n v="31"/>
    <d v="2023-08-16T00:00:00"/>
    <x v="0"/>
    <n v="12"/>
    <m/>
    <s v="Caelid"/>
    <s v="Caelid"/>
    <s v="KoopsnaM"/>
    <x v="1"/>
    <s v="Intermediate"/>
    <n v="2"/>
    <n v="0"/>
    <n v="0"/>
    <n v="0"/>
    <s v="Y"/>
    <s v="Y"/>
    <s v="N"/>
    <s v="W"/>
    <m/>
    <s v="Chaotic. Aggroed to the troll that throws bombs outside Sellia Gateway"/>
  </r>
  <r>
    <n v="32"/>
    <d v="2023-08-16T00:00:00"/>
    <x v="0"/>
    <n v="12"/>
    <m/>
    <s v="Nokron (Pre-mimic)"/>
    <s v="Nokron"/>
    <s v="bigdongle"/>
    <x v="5"/>
    <m/>
    <n v="3"/>
    <n v="2"/>
    <n v="0"/>
    <n v="0"/>
    <s v="N"/>
    <s v="Y"/>
    <s v="Y"/>
    <s v="O"/>
    <m/>
    <s v="Host was running some sort of fight club for their friend. 1v1'd the same phantom twice"/>
  </r>
  <r>
    <n v="33"/>
    <d v="2023-08-16T00:00:00"/>
    <x v="0"/>
    <n v="12"/>
    <m/>
    <s v="Sainted Hero's Grave"/>
    <s v="Altus Plateau"/>
    <s v="Owain Blackgate"/>
    <x v="1"/>
    <s v="Noob"/>
    <n v="2"/>
    <n v="1"/>
    <n v="0"/>
    <n v="0"/>
    <s v="Y"/>
    <s v="Y"/>
    <s v="N"/>
    <s v="W"/>
    <m/>
    <s v="Was clearly losing to OLP but host had low HP. Lured them into the room with the big axe traps and the host got 1 shot by one."/>
  </r>
  <r>
    <n v="34"/>
    <d v="2023-08-16T00:00:00"/>
    <x v="0"/>
    <n v="12"/>
    <m/>
    <s v="Abandoned Cave"/>
    <s v="Dragonbarrow"/>
    <m/>
    <x v="0"/>
    <m/>
    <m/>
    <m/>
    <m/>
    <m/>
    <m/>
    <m/>
    <m/>
    <s v="O"/>
    <m/>
    <s v="Fogwalled as I loaded in"/>
  </r>
  <r>
    <n v="35"/>
    <d v="2023-08-16T00:00:00"/>
    <x v="0"/>
    <n v="12"/>
    <m/>
    <s v="Capital Outskirts"/>
    <s v="Altus Plateau"/>
    <s v="That*****"/>
    <x v="1"/>
    <s v="Intermediate"/>
    <n v="2"/>
    <n v="0"/>
    <n v="0"/>
    <n v="0"/>
    <s v="Y"/>
    <s v="Y"/>
    <s v="Y"/>
    <s v="W"/>
    <m/>
    <s v="Supported by golem archer"/>
  </r>
  <r>
    <n v="36"/>
    <d v="2023-08-16T00:00:00"/>
    <x v="0"/>
    <n v="12"/>
    <m/>
    <s v="Siofra River"/>
    <s v="Siofra River"/>
    <s v="WHERE'S MOLLY"/>
    <x v="2"/>
    <s v="Veteran"/>
    <n v="1"/>
    <n v="0"/>
    <n v="0"/>
    <n v="0"/>
    <s v="N"/>
    <s v="Y"/>
    <s v="Y"/>
    <s v="W"/>
    <m/>
    <s v="TT Host 1v1"/>
  </r>
  <r>
    <n v="37"/>
    <d v="2023-08-17T00:00:00"/>
    <x v="0"/>
    <n v="12"/>
    <m/>
    <s v="Raya Lucaria"/>
    <s v="Raya Lucaria"/>
    <s v="Ivy the Tanky"/>
    <x v="3"/>
    <s v="Veteran"/>
    <n v="2"/>
    <m/>
    <n v="0"/>
    <n v="0"/>
    <s v="N"/>
    <s v="Y"/>
    <s v="N"/>
    <s v="W"/>
    <m/>
    <s v="Both mimic veiled. 1v1'd host in a &quot;duel&quot; but I'm pretty sure it was intended to be a gank as the phantom unmimic'd when the host was within 1 shot (host died before phantom was involved)"/>
  </r>
  <r>
    <n v="38"/>
    <d v="2023-08-17T00:00:00"/>
    <x v="0"/>
    <n v="12"/>
    <m/>
    <s v="Raya Lucaria"/>
    <s v="Raya Lucaria"/>
    <s v="sekiro"/>
    <x v="0"/>
    <m/>
    <m/>
    <m/>
    <m/>
    <m/>
    <m/>
    <m/>
    <m/>
    <s v="O"/>
    <m/>
    <s v="I was tabbed out writing the previous entry when I loaded into an invasion. I hit dodge to refocus the window and I backstepped off a cliff :')"/>
  </r>
  <r>
    <n v="39"/>
    <d v="2023-08-17T00:00:00"/>
    <x v="0"/>
    <n v="12"/>
    <m/>
    <s v="Cliffbottom Catacombs"/>
    <s v="Liurnia"/>
    <s v="Jovan"/>
    <x v="1"/>
    <s v="Noob"/>
    <n v="2"/>
    <n v="0"/>
    <n v="0"/>
    <n v="0"/>
    <s v="N"/>
    <s v="Y"/>
    <s v="N"/>
    <s v="W"/>
    <m/>
    <s v="Both had no vigor"/>
  </r>
  <r>
    <n v="40"/>
    <d v="2023-08-17T00:00:00"/>
    <x v="0"/>
    <n v="12"/>
    <m/>
    <s v="Ainsel River"/>
    <s v="Ainsel River, Lake of Rot"/>
    <s v="Rafragon"/>
    <x v="6"/>
    <s v="Veteran"/>
    <n v="1"/>
    <m/>
    <m/>
    <m/>
    <s v="N"/>
    <s v="Y"/>
    <s v="N"/>
    <s v="L"/>
    <m/>
    <s v="Bonfire duel. Rune arc'd. High latency / packet loss. Flask chugging"/>
  </r>
  <r>
    <n v="41"/>
    <d v="2023-08-17T00:00:00"/>
    <x v="0"/>
    <n v="12"/>
    <m/>
    <s v="Caelid"/>
    <s v="Caelid"/>
    <s v="Anya"/>
    <x v="2"/>
    <s v="Veteran"/>
    <n v="1"/>
    <m/>
    <m/>
    <m/>
    <s v="N"/>
    <s v="Y"/>
    <s v="N"/>
    <s v="L"/>
    <m/>
    <s v="TT Host 1v1"/>
  </r>
  <r>
    <n v="42"/>
    <d v="2023-08-17T00:00:00"/>
    <x v="0"/>
    <n v="12"/>
    <m/>
    <s v="Nokstella"/>
    <s v="Ainsel River, Lake of Rot"/>
    <m/>
    <x v="0"/>
    <m/>
    <m/>
    <m/>
    <m/>
    <m/>
    <m/>
    <m/>
    <m/>
    <s v="O"/>
    <m/>
    <s v="Host died as I loaded in"/>
  </r>
  <r>
    <n v="43"/>
    <d v="2023-08-17T00:00:00"/>
    <x v="0"/>
    <n v="12"/>
    <m/>
    <s v="Liurnia"/>
    <s v="Liurnia"/>
    <s v="M"/>
    <x v="1"/>
    <s v="Maidenless"/>
    <n v="2"/>
    <n v="0"/>
    <n v="0"/>
    <n v="0"/>
    <s v="Y"/>
    <s v="Y"/>
    <s v="N"/>
    <s v="L"/>
    <m/>
    <s v="Antsput + Bow/sleep arrow host. Fought alongside Erdtree avatar but they killed it."/>
  </r>
  <r>
    <n v="44"/>
    <d v="2023-08-17T00:00:00"/>
    <x v="0"/>
    <n v="12"/>
    <m/>
    <s v="Leyndell"/>
    <s v="Leyndell"/>
    <s v="LaHemroidBigDady"/>
    <x v="0"/>
    <m/>
    <m/>
    <m/>
    <m/>
    <m/>
    <m/>
    <m/>
    <m/>
    <s v="O"/>
    <m/>
    <s v="Host died as I loaded in"/>
  </r>
  <r>
    <n v="45"/>
    <d v="2023-08-17T00:00:00"/>
    <x v="0"/>
    <n v="12"/>
    <m/>
    <s v="Old Altus Tunnel"/>
    <s v="Altus Plateau"/>
    <s v="anakin the newt"/>
    <x v="1"/>
    <s v="Intermediate"/>
    <n v="2"/>
    <m/>
    <m/>
    <m/>
    <s v="Y"/>
    <s v="Y"/>
    <s v="N"/>
    <s v="L"/>
    <m/>
    <s v="Blendered"/>
  </r>
  <r>
    <n v="46"/>
    <d v="2023-08-17T00:00:00"/>
    <x v="0"/>
    <n v="12"/>
    <m/>
    <s v="Liurnia"/>
    <s v="Liurnia"/>
    <s v="Luo Cha"/>
    <x v="7"/>
    <s v="Intermediate"/>
    <n v="2"/>
    <n v="0"/>
    <n v="0"/>
    <n v="1"/>
    <s v="N"/>
    <s v="Y"/>
    <s v="N"/>
    <s v="W"/>
    <m/>
    <s v="Firus Firulais co-invader. I fought the phantom. Host died in 2 seconds to other red"/>
  </r>
  <r>
    <n v="47"/>
    <d v="2023-08-17T00:00:00"/>
    <x v="0"/>
    <n v="12"/>
    <m/>
    <s v="Leyndell"/>
    <s v="Leyndell"/>
    <s v="LaHemroidBigDady"/>
    <x v="1"/>
    <s v="Noob"/>
    <n v="3"/>
    <n v="0"/>
    <n v="0"/>
    <n v="0"/>
    <s v="Y"/>
    <s v="Y"/>
    <s v="N"/>
    <s v="W"/>
    <m/>
    <s v="Host kept running. 1v1'd hunter then phantom. Host ran for a few minutes and eventually got cornered in the sewer. Got eaten by a black dumpling."/>
  </r>
  <r>
    <n v="48"/>
    <d v="2023-08-17T00:00:00"/>
    <x v="0"/>
    <n v="12"/>
    <m/>
    <s v="Sellia Crystal Tunnel"/>
    <s v="Caelid"/>
    <s v="Say"/>
    <x v="0"/>
    <m/>
    <m/>
    <m/>
    <m/>
    <m/>
    <m/>
    <m/>
    <m/>
    <s v="O"/>
    <m/>
    <s v="Fogwalled as I loaded in"/>
  </r>
  <r>
    <n v="49"/>
    <d v="2023-08-17T00:00:00"/>
    <x v="0"/>
    <n v="12"/>
    <m/>
    <s v="Mountaintops of the Giants"/>
    <s v="Mountaintops of the Giants"/>
    <s v="Harold da great"/>
    <x v="5"/>
    <m/>
    <n v="2"/>
    <n v="1"/>
    <n v="0"/>
    <n v="1"/>
    <s v="N"/>
    <s v="Y"/>
    <s v="N"/>
    <s v="O"/>
    <m/>
    <s v="Fought phantom and then invader"/>
  </r>
  <r>
    <n v="50"/>
    <d v="2023-08-17T00:00:00"/>
    <x v="0"/>
    <n v="12"/>
    <m/>
    <s v="Nokron"/>
    <s v="Nokron"/>
    <m/>
    <x v="0"/>
    <m/>
    <m/>
    <m/>
    <m/>
    <m/>
    <m/>
    <m/>
    <m/>
    <m/>
    <m/>
    <s v="Connection Error"/>
  </r>
  <r>
    <n v="51"/>
    <d v="2023-08-17T00:00:00"/>
    <x v="0"/>
    <n v="12"/>
    <m/>
    <s v="Radahn Beach"/>
    <s v="Caelid"/>
    <s v="Gloof"/>
    <x v="1"/>
    <s v="Noob"/>
    <n v="2"/>
    <n v="0"/>
    <n v="0"/>
    <n v="0"/>
    <s v="N"/>
    <s v="Y"/>
    <s v="N"/>
    <s v="W"/>
    <m/>
    <s v="Host had high latency but also 3 shot"/>
  </r>
  <r>
    <n v="52"/>
    <d v="2023-08-17T00:00:00"/>
    <x v="0"/>
    <n v="12"/>
    <m/>
    <s v="Limgrave"/>
    <s v="Limgrave"/>
    <s v="Da******"/>
    <x v="6"/>
    <s v="Noob"/>
    <n v="1"/>
    <n v="0"/>
    <n v="0"/>
    <n v="0"/>
    <s v="N"/>
    <s v="Y"/>
    <s v="Y"/>
    <s v="W"/>
    <m/>
    <s v="TT Host 1v1. Fat rolling."/>
  </r>
  <r>
    <n v="53"/>
    <d v="2023-08-17T00:00:00"/>
    <x v="0"/>
    <n v="12"/>
    <m/>
    <s v="Altus Plateau"/>
    <s v="Altus Plateau"/>
    <s v="Haran"/>
    <x v="1"/>
    <s v="Veteran"/>
    <n v="3"/>
    <n v="0"/>
    <n v="1"/>
    <n v="0"/>
    <s v="Y"/>
    <s v="Y"/>
    <s v="N"/>
    <s v="L"/>
    <s v="Bow; T bag"/>
    <s v="Ran out of flasks. Used stormhawk axe but got no kills. Tried to involve the black knife assassin but they would not engage with it. Eventually got bored and gave up."/>
  </r>
  <r>
    <n v="54"/>
    <d v="2023-08-17T00:00:00"/>
    <x v="0"/>
    <n v="12"/>
    <m/>
    <s v="Dragonbarrow"/>
    <s v="Dragonbarrow"/>
    <s v="Chacal"/>
    <x v="3"/>
    <s v="Veteran"/>
    <n v="3"/>
    <n v="1"/>
    <n v="0"/>
    <n v="0"/>
    <s v="Y"/>
    <s v="Y"/>
    <s v="N"/>
    <s v="L"/>
    <s v="Nod in thought"/>
    <s v="Rune arc'd host. Host and phantom had unlimited rot bolts. Another phantom had a madness greatshield. Tried to involve Night's Cavalry, which killed one phantom but it despawned."/>
  </r>
  <r>
    <n v="55"/>
    <d v="2023-08-17T00:00:00"/>
    <x v="0"/>
    <n v="12"/>
    <m/>
    <s v="Nokron (Pre-mimic)"/>
    <s v="Nokron"/>
    <s v="Sergio Moro"/>
    <x v="1"/>
    <s v="Intermediate"/>
    <n v="2"/>
    <n v="1"/>
    <n v="0"/>
    <n v="0"/>
    <s v="Y"/>
    <s v="Y"/>
    <s v="N"/>
    <s v="L"/>
    <m/>
    <s v="Host could be killed in 4 hits but both host and phantom had colossal weapons and I could not get a follow-up."/>
  </r>
  <r>
    <n v="56"/>
    <d v="2023-08-17T00:00:00"/>
    <x v="0"/>
    <n v="12"/>
    <m/>
    <s v="Caelid"/>
    <s v="Caelid"/>
    <s v="Fiona Bellvine"/>
    <x v="2"/>
    <m/>
    <n v="2"/>
    <n v="0"/>
    <n v="0"/>
    <n v="0"/>
    <s v="N"/>
    <s v="Y"/>
    <s v="Y"/>
    <s v="L"/>
    <m/>
    <s v="Lost 1v1 to phantom"/>
  </r>
  <r>
    <n v="57"/>
    <d v="2023-08-17T00:00:00"/>
    <x v="0"/>
    <n v="12"/>
    <m/>
    <s v="Raya Lucaria Crystal Tunnel"/>
    <s v="Liurnia"/>
    <s v="****** ****"/>
    <x v="1"/>
    <m/>
    <n v="3"/>
    <n v="1"/>
    <n v="0"/>
    <n v="0"/>
    <s v="N"/>
    <s v="N"/>
    <s v="N"/>
    <s v="L"/>
    <m/>
    <s v="3 Shot by Night's Cavalry cosplay phantom"/>
  </r>
  <r>
    <n v="58"/>
    <d v="2023-08-17T00:00:00"/>
    <x v="0"/>
    <n v="12"/>
    <m/>
    <s v="Caria Manor"/>
    <s v="Liurnia"/>
    <s v="ninja"/>
    <x v="1"/>
    <s v="Noob"/>
    <n v="3"/>
    <m/>
    <n v="0"/>
    <n v="0"/>
    <s v="N"/>
    <s v="Y"/>
    <s v="N"/>
    <s v="W"/>
    <m/>
    <s v="Radahn cosplay host. Fatrolled and died in 2 hits."/>
  </r>
  <r>
    <n v="59"/>
    <d v="2023-08-17T00:00:00"/>
    <x v="0"/>
    <n v="12"/>
    <m/>
    <s v="Caria Manor"/>
    <s v="Liurnia"/>
    <s v="grannyboy"/>
    <x v="1"/>
    <s v="Noob"/>
    <n v="2"/>
    <n v="0"/>
    <n v="0"/>
    <n v="0"/>
    <s v="Y"/>
    <s v="Y"/>
    <s v="N"/>
    <s v="W"/>
    <m/>
    <s v="Phantom and host both died in 3 hits"/>
  </r>
  <r>
    <n v="60"/>
    <d v="2023-08-17T00:00:00"/>
    <x v="0"/>
    <n v="12"/>
    <m/>
    <s v="Shaded Castle"/>
    <s v="Altus Plateau"/>
    <s v="ToxicTurtleTuniz"/>
    <x v="2"/>
    <s v="Veteran"/>
    <n v="2"/>
    <n v="0"/>
    <n v="1"/>
    <n v="1"/>
    <s v="N"/>
    <s v="Y"/>
    <s v="Y"/>
    <s v="L"/>
    <m/>
    <s v="Firus Firulais co-invader. Co-invader was 1v1ing the host. A blue spawned and I 1v1'd them and then 1v1'd the host. Host was nice but running storm stomp/bleed claws in a duel"/>
  </r>
  <r>
    <n v="61"/>
    <d v="2023-08-17T00:00:00"/>
    <x v="0"/>
    <n v="12"/>
    <m/>
    <s v="Dragonbarrow"/>
    <s v="Dragonbarrow"/>
    <s v="CrypticEagle"/>
    <x v="3"/>
    <s v="Intermediate"/>
    <n v="2"/>
    <n v="0"/>
    <n v="1"/>
    <n v="1"/>
    <s v="N"/>
    <s v="Y"/>
    <s v="N"/>
    <s v="L"/>
    <m/>
    <s v="Firus Firulais co-invader. They were initially getting 2v1'd. Rune arc'd host I fought host and they fought the hunter. Host died first."/>
  </r>
  <r>
    <n v="62"/>
    <d v="2023-08-17T00:00:00"/>
    <x v="0"/>
    <n v="12"/>
    <m/>
    <s v="Liurnia"/>
    <s v="Liurnia"/>
    <s v="Sword of Azur"/>
    <x v="6"/>
    <s v="Intermediate"/>
    <n v="1"/>
    <n v="0"/>
    <n v="0"/>
    <n v="0"/>
    <s v="N"/>
    <s v="Y"/>
    <s v="Y"/>
    <s v="W"/>
    <m/>
    <s v="Basically naked but medium roll."/>
  </r>
  <r>
    <n v="63"/>
    <d v="2023-08-17T00:00:00"/>
    <x v="0"/>
    <n v="12"/>
    <m/>
    <s v="War-Dead Catacombs"/>
    <s v="Caelid"/>
    <m/>
    <x v="0"/>
    <m/>
    <m/>
    <m/>
    <m/>
    <m/>
    <m/>
    <m/>
    <m/>
    <s v="O"/>
    <m/>
    <s v="Fogwalled as I loaded in"/>
  </r>
  <r>
    <n v="64"/>
    <d v="2023-08-18T00:00:00"/>
    <x v="0"/>
    <n v="12"/>
    <m/>
    <s v="Liurnia"/>
    <s v="Liurnia"/>
    <s v="DarkREMBO"/>
    <x v="1"/>
    <s v="Intermediate"/>
    <n v="2"/>
    <n v="1"/>
    <n v="0"/>
    <n v="0"/>
    <s v="N"/>
    <s v="Y"/>
    <s v="N"/>
    <s v="L"/>
    <m/>
    <s v="Host was new but played passive. Phantom was spamming moonveil and I could not get a good follow-up to kill the host when they were low. Used stormhawk axe but got no kills. Host and phantom played well together and I eventually ran out of flasks."/>
  </r>
  <r>
    <n v="65"/>
    <d v="2023-08-18T00:00:00"/>
    <x v="0"/>
    <n v="12"/>
    <m/>
    <s v="Sellia Hideaway"/>
    <s v="Dragonbarrow"/>
    <s v="PhanHueMan"/>
    <x v="1"/>
    <m/>
    <n v="3"/>
    <n v="2"/>
    <n v="0"/>
    <n v="0"/>
    <s v="Y"/>
    <s v="Y"/>
    <s v="N"/>
    <s v="L"/>
    <m/>
    <s v="Melted by phantoms. Pulled them to the revenant but it died in like 3 hits."/>
  </r>
  <r>
    <n v="66"/>
    <d v="2023-08-18T00:00:00"/>
    <x v="0"/>
    <n v="12"/>
    <m/>
    <s v="Capital Outskirts"/>
    <s v="Altus Plateau"/>
    <s v="Limshui"/>
    <x v="1"/>
    <s v="Noob"/>
    <n v="2"/>
    <n v="1"/>
    <n v="0"/>
    <n v="0"/>
    <s v="N"/>
    <s v="Y"/>
    <s v="N"/>
    <s v="W"/>
    <m/>
    <s v="Host was new. OLP spamming incantations (giant's flame, holy rings) with infinite FP. Host spell spammed and ran away any time I engaged until phantom got close enough. Almost lost but luckily host had no vigor."/>
  </r>
  <r>
    <n v="67"/>
    <d v="2023-08-18T00:00:00"/>
    <x v="0"/>
    <n v="12"/>
    <m/>
    <s v="Caelid"/>
    <s v="Caelid"/>
    <s v="Lightness"/>
    <x v="1"/>
    <s v="Noob"/>
    <n v="2"/>
    <n v="0"/>
    <n v="0"/>
    <n v="0"/>
    <s v="Y"/>
    <s v="Y"/>
    <s v="N"/>
    <s v="W"/>
    <m/>
    <s v="They both died to a giant Caelid bird. I didn't attack. Still counting it as a win because I could have easily picked off the free kill :)"/>
  </r>
  <r>
    <n v="68"/>
    <d v="2023-08-18T00:00:00"/>
    <x v="0"/>
    <n v="12"/>
    <m/>
    <s v="Ainsel River"/>
    <s v="Ainsel River, Lake of Rot"/>
    <s v="Fennec"/>
    <x v="1"/>
    <s v="Intermediate"/>
    <n v="3"/>
    <n v="0"/>
    <n v="0"/>
    <n v="0"/>
    <s v="Y"/>
    <s v="Y"/>
    <s v="N"/>
    <s v="W"/>
    <m/>
    <s v="Could not finish off host because one fist phantom would kept staggering me. Pulled them to the Astel/claymen and they split up. Found host alone."/>
  </r>
  <r>
    <n v="69"/>
    <d v="2023-08-18T00:00:00"/>
    <x v="0"/>
    <n v="12"/>
    <m/>
    <s v="Ainsel River"/>
    <s v="Ainsel River, Lake of Rot"/>
    <s v="Dydonas"/>
    <x v="1"/>
    <s v="Noob"/>
    <n v="2"/>
    <n v="0"/>
    <n v="0"/>
    <n v="0"/>
    <s v="Y"/>
    <s v="Y"/>
    <s v="N"/>
    <s v="W"/>
    <m/>
    <s v="Radahn cosplay host. Low vigor."/>
  </r>
  <r>
    <n v="70"/>
    <d v="2023-08-18T00:00:00"/>
    <x v="0"/>
    <n v="12"/>
    <m/>
    <s v="Ainsel River"/>
    <s v="Ainsel River, Lake of Rot"/>
    <s v="Fennec"/>
    <x v="1"/>
    <s v="Intermediate"/>
    <n v="2"/>
    <n v="0"/>
    <n v="0"/>
    <n v="0"/>
    <s v="Y"/>
    <s v="Y"/>
    <s v="N"/>
    <s v="W"/>
    <m/>
    <s v="Fogwalled as I loaded in"/>
  </r>
  <r>
    <n v="71"/>
    <d v="2023-08-18T00:00:00"/>
    <x v="0"/>
    <n v="12"/>
    <m/>
    <s v="Leyndell"/>
    <s v="Leyndell"/>
    <m/>
    <x v="0"/>
    <m/>
    <m/>
    <m/>
    <m/>
    <m/>
    <m/>
    <m/>
    <m/>
    <s v="O"/>
    <m/>
    <m/>
  </r>
  <r>
    <n v="72"/>
    <d v="2023-08-18T00:00:00"/>
    <x v="0"/>
    <n v="12"/>
    <m/>
    <s v="Dragonbarrow"/>
    <s v="Dragonbarrow"/>
    <s v="DarkREMBO"/>
    <x v="1"/>
    <s v="Intermediate"/>
    <n v="2"/>
    <n v="1"/>
    <n v="0"/>
    <n v="0"/>
    <s v="N"/>
    <s v="Y"/>
    <s v="N"/>
    <s v="L"/>
    <m/>
    <s v="Same host and phantom as before"/>
  </r>
  <r>
    <n v="73"/>
    <d v="2023-08-18T00:00:00"/>
    <x v="0"/>
    <n v="12"/>
    <m/>
    <s v="Caria Manor"/>
    <s v="Liurnia"/>
    <s v="Naitving"/>
    <x v="1"/>
    <s v="Veteran"/>
    <n v="2"/>
    <n v="1"/>
    <n v="0"/>
    <n v="0"/>
    <s v="Y"/>
    <s v="Y"/>
    <s v="Y"/>
    <s v="W"/>
    <m/>
    <s v="OLP Moonveil &amp; dragonbreath spam. Used starlight shards and warming stones to go on forever. I ran out of flasks and eventually ran and hid out of pettiness. Host died to some PvE randomly after a few minutes."/>
  </r>
  <r>
    <n v="74"/>
    <d v="2023-08-18T00:00:00"/>
    <x v="0"/>
    <n v="12"/>
    <m/>
    <s v="Liurnia"/>
    <s v="Liurnia"/>
    <s v="Artakh"/>
    <x v="1"/>
    <s v="Noob"/>
    <n v="3"/>
    <n v="0"/>
    <n v="1"/>
    <n v="0"/>
    <s v="N"/>
    <s v="Y"/>
    <s v="N"/>
    <s v="W"/>
    <m/>
    <s v="Somewhat of a duel somewhat of a gank? 1v1'd the blue while phantom was watching. 1v1'd phantom but then host came to 2v1. Host was a noob so I focused on killing the phantom first."/>
  </r>
  <r>
    <n v="75"/>
    <d v="2023-08-18T00:00:00"/>
    <x v="0"/>
    <n v="12"/>
    <m/>
    <s v="Divine Tower of Caelid"/>
    <s v="Dragonbarrow"/>
    <m/>
    <x v="0"/>
    <m/>
    <m/>
    <m/>
    <m/>
    <m/>
    <m/>
    <m/>
    <m/>
    <s v="O"/>
    <m/>
    <s v="Fogwalled as I loaded in"/>
  </r>
  <r>
    <n v="76"/>
    <d v="2023-08-18T00:00:00"/>
    <x v="0"/>
    <n v="12"/>
    <m/>
    <s v="Caelid"/>
    <s v="Caelid"/>
    <s v="Fenice"/>
    <x v="1"/>
    <m/>
    <n v="2"/>
    <n v="0"/>
    <n v="0"/>
    <n v="0"/>
    <s v="N"/>
    <s v="Y"/>
    <s v="N"/>
    <s v="L"/>
    <m/>
    <s v="Melted by phantom's PS katanas"/>
  </r>
  <r>
    <n v="77"/>
    <d v="2023-08-18T00:00:00"/>
    <x v="0"/>
    <n v="12"/>
    <m/>
    <s v="Caria Manor"/>
    <s v="Liurnia"/>
    <s v="Rina"/>
    <x v="1"/>
    <s v="Noob"/>
    <n v="2"/>
    <m/>
    <n v="0"/>
    <n v="0"/>
    <s v="N"/>
    <s v="Y"/>
    <s v="N"/>
    <s v="W"/>
    <m/>
    <s v="Host died in 3 hits"/>
  </r>
  <r>
    <n v="78"/>
    <d v="2023-08-18T00:00:00"/>
    <x v="0"/>
    <n v="12"/>
    <m/>
    <s v="Ruin-Strewn Precipice"/>
    <s v="Liurnia"/>
    <s v="Emotional Damage"/>
    <x v="6"/>
    <s v="Maidenless"/>
    <n v="1"/>
    <n v="0"/>
    <n v="0"/>
    <n v="0"/>
    <s v="N"/>
    <s v="Y"/>
    <s v="N"/>
    <s v="L"/>
    <m/>
    <s v="Sent home a hunter. Rune arc buff stack host"/>
  </r>
  <r>
    <n v="79"/>
    <d v="2023-08-18T00:00:00"/>
    <x v="0"/>
    <n v="12"/>
    <m/>
    <s v="Caelid"/>
    <s v="Caelid"/>
    <s v="SmugGAVI"/>
    <x v="1"/>
    <s v="Intermediate"/>
    <n v="3"/>
    <n v="0"/>
    <n v="0"/>
    <n v="0"/>
    <s v="N"/>
    <s v="Y"/>
    <s v="N"/>
    <s v="W"/>
    <m/>
    <s v="Got lucky that none of them had &gt;=40 vigor so was able to pressure them all and snipe a kill on a phantom and the host."/>
  </r>
  <r>
    <n v="80"/>
    <d v="2023-08-18T00:00:00"/>
    <x v="0"/>
    <n v="12"/>
    <m/>
    <s v="Liurnia"/>
    <s v="Liurnia"/>
    <s v="OLDER 68+12"/>
    <x v="6"/>
    <s v="Veteran"/>
    <n v="2"/>
    <n v="0"/>
    <n v="0"/>
    <n v="1"/>
    <s v="N"/>
    <s v="Y"/>
    <s v="Y"/>
    <s v="L"/>
    <m/>
    <s v="Co-invader died in a separate 1v1. Meme duel with dagger/shield"/>
  </r>
  <r>
    <n v="81"/>
    <d v="2023-08-18T00:00:00"/>
    <x v="0"/>
    <n v="12"/>
    <m/>
    <s v="Leyndell"/>
    <s v="Leyndell"/>
    <s v="William White"/>
    <x v="1"/>
    <m/>
    <n v="2"/>
    <m/>
    <n v="0"/>
    <n v="0"/>
    <s v="N"/>
    <s v="Y"/>
    <s v="Y"/>
    <s v="O"/>
    <m/>
    <s v="Host ran to fogwall as soon as I approached."/>
  </r>
  <r>
    <n v="82"/>
    <d v="2023-08-18T00:00:00"/>
    <x v="0"/>
    <n v="12"/>
    <m/>
    <s v="Leyndell"/>
    <s v="Leyndell"/>
    <s v="Editorial"/>
    <x v="1"/>
    <s v="Noob"/>
    <n v="2"/>
    <n v="1"/>
    <n v="0"/>
    <n v="0"/>
    <s v="N"/>
    <s v="Y"/>
    <s v="N"/>
    <s v="W"/>
    <m/>
    <s v="Phantom lvl 148. Got lucky that the phantom ran out of flasks."/>
  </r>
  <r>
    <n v="83"/>
    <d v="2023-08-18T00:00:00"/>
    <x v="0"/>
    <n v="12"/>
    <m/>
    <s v="Liurnia"/>
    <s v="Liurnia"/>
    <s v="Kaysama"/>
    <x v="1"/>
    <s v="Noob"/>
    <n v="2"/>
    <n v="0"/>
    <n v="0"/>
    <n v="0"/>
    <s v="N"/>
    <s v="Y"/>
    <s v="N"/>
    <s v="W"/>
    <m/>
    <s v="Phanrom was spell spamming but host was too aggressive and died quickly."/>
  </r>
  <r>
    <n v="84"/>
    <d v="2023-08-18T00:00:00"/>
    <x v="0"/>
    <n v="12"/>
    <m/>
    <s v="Caelid"/>
    <s v="Caelid"/>
    <s v="Biggus Dickus"/>
    <x v="2"/>
    <s v="Intermediate"/>
    <n v="2"/>
    <n v="0"/>
    <n v="0"/>
    <n v="0"/>
    <s v="N"/>
    <s v="Y"/>
    <s v="Y"/>
    <s v="W"/>
    <m/>
    <m/>
  </r>
  <r>
    <n v="85"/>
    <d v="2023-08-18T00:00:00"/>
    <x v="0"/>
    <n v="12"/>
    <m/>
    <s v="Dragonbarrow"/>
    <s v="Dragonbarrow"/>
    <s v="Pntx"/>
    <x v="3"/>
    <s v="Veteran"/>
    <n v="4"/>
    <n v="1"/>
    <n v="2"/>
    <n v="0"/>
    <s v="N"/>
    <s v="Y"/>
    <s v="Y"/>
    <s v="L"/>
    <s v="T bag"/>
    <s v="Host was spamming Comet Azur. Phantom had UGS and was so overlevelled it would take 20 claymore hits to kill. Hunter spawned in with rot breath."/>
  </r>
  <r>
    <n v="86"/>
    <d v="2023-08-18T00:00:00"/>
    <x v="0"/>
    <n v="12"/>
    <m/>
    <s v="Leyndell"/>
    <s v="Leyndell"/>
    <s v="RMT_Air"/>
    <x v="1"/>
    <s v="Noob"/>
    <n v="2"/>
    <n v="0"/>
    <n v="0"/>
    <n v="0"/>
    <s v="Y"/>
    <s v="Y"/>
    <s v="N"/>
    <s v="W"/>
    <m/>
    <s v="Phantom died to a Leyndell Knight. Host may have actually had brain damage and gave me free parry practice."/>
  </r>
  <r>
    <n v="87"/>
    <d v="2023-08-18T00:00:00"/>
    <x v="0"/>
    <n v="12"/>
    <m/>
    <s v="Liurnia"/>
    <s v="Liurnia"/>
    <s v="sorceror"/>
    <x v="1"/>
    <s v="Intermediate"/>
    <n v="2"/>
    <n v="0"/>
    <n v="0"/>
    <n v="0"/>
    <s v="Y"/>
    <s v="Y"/>
    <s v="N"/>
    <s v="L"/>
    <m/>
    <s v="Spawned as they were fighting erdtree avatar. They killed it before I could kill the host."/>
  </r>
  <r>
    <n v="88"/>
    <d v="2023-08-18T00:00:00"/>
    <x v="0"/>
    <n v="12"/>
    <m/>
    <s v="Mt Gelmir"/>
    <s v="Mt Gelmir"/>
    <s v="Vyphelvel"/>
    <x v="1"/>
    <s v="Intermediate"/>
    <n v="3"/>
    <n v="0"/>
    <n v="0"/>
    <n v="0"/>
    <s v="Y"/>
    <s v="Y"/>
    <s v="N"/>
    <s v="W"/>
    <m/>
    <s v="Rune arc'd host. Spawned as they were fighting the ulcerated tree spirit. Phantom (Sunmaiden Nia) was pretty good. Hunter died to the tree spirit. 1v1'd host while Phantom was fighting tree spirit"/>
  </r>
  <r>
    <n v="89"/>
    <d v="2023-08-18T00:00:00"/>
    <x v="0"/>
    <n v="12"/>
    <m/>
    <s v="Ainsel River"/>
    <s v="Ainsel River, Lake of Rot"/>
    <s v="Pearl Yoshikia"/>
    <x v="1"/>
    <s v="Noob"/>
    <n v="3"/>
    <n v="0"/>
    <n v="0"/>
    <n v="0"/>
    <s v="Y"/>
    <s v="Y"/>
    <s v="Y"/>
    <s v="W"/>
    <m/>
    <s v="Pulled them to Astel/claymen. One of the phantoms (Graverobber Seth) was very good. I was definitely about to lose but the host was very new. I got them low and they died to the Astel."/>
  </r>
  <r>
    <n v="90"/>
    <d v="2023-08-18T00:00:00"/>
    <x v="0"/>
    <n v="12"/>
    <m/>
    <s v="Sellia"/>
    <s v="Caelid"/>
    <s v="***bertGoldstein"/>
    <x v="1"/>
    <m/>
    <n v="3"/>
    <m/>
    <m/>
    <m/>
    <m/>
    <m/>
    <m/>
    <s v="O"/>
    <m/>
    <s v="Watched host die to PvE without getting involved."/>
  </r>
  <r>
    <n v="91"/>
    <d v="2023-08-18T00:00:00"/>
    <x v="0"/>
    <n v="12"/>
    <m/>
    <s v="Leyndell"/>
    <s v="Leyndell"/>
    <m/>
    <x v="0"/>
    <m/>
    <m/>
    <m/>
    <m/>
    <m/>
    <m/>
    <m/>
    <m/>
    <s v="O"/>
    <m/>
    <s v="Connection Error"/>
  </r>
  <r>
    <n v="92"/>
    <d v="2023-08-18T00:00:00"/>
    <x v="0"/>
    <n v="12"/>
    <m/>
    <s v="Dragonbarrow"/>
    <s v="Dragonbarrow"/>
    <s v="***rre"/>
    <x v="0"/>
    <m/>
    <n v="2"/>
    <m/>
    <m/>
    <m/>
    <m/>
    <m/>
    <m/>
    <s v="O"/>
    <m/>
    <s v="Phantom and host died to PvE before I got there (batwoman grab attack)"/>
  </r>
  <r>
    <n v="93"/>
    <d v="2023-08-18T00:00:00"/>
    <x v="0"/>
    <n v="12"/>
    <m/>
    <s v="Caria Manor"/>
    <s v="Liurnia"/>
    <s v="Matriarh"/>
    <x v="1"/>
    <s v="Veteran"/>
    <n v="3"/>
    <n v="0"/>
    <n v="0"/>
    <n v="0"/>
    <s v="Y"/>
    <s v="Y"/>
    <s v="N"/>
    <s v="W"/>
    <m/>
    <s v="Rune arc'd host. Phantoms were trying to 1v1.  Host was a sorceress and did not want 1v1s. After killing 1 phantom I 1v1'd the host and the other phantom watched."/>
  </r>
  <r>
    <n v="94"/>
    <d v="2023-08-19T00:00:00"/>
    <x v="0"/>
    <n v="12"/>
    <m/>
    <s v="Sealed Tunnel"/>
    <s v="Altus Plateau"/>
    <s v="Sister Mary"/>
    <x v="1"/>
    <s v="Veteran"/>
    <n v="3"/>
    <n v="0"/>
    <n v="0"/>
    <n v="0"/>
    <s v="N"/>
    <s v="Y"/>
    <s v="N"/>
    <s v="L"/>
    <s v="Wave"/>
    <s v="Played with elevators for a while but limited space and eventually stuck in a 1v3 vs. solid players."/>
  </r>
  <r>
    <n v="95"/>
    <d v="2023-08-19T00:00:00"/>
    <x v="0"/>
    <n v="12"/>
    <m/>
    <s v="Black Knife Catacombs"/>
    <s v="Liurnia"/>
    <s v="Snowy Pilgrim"/>
    <x v="1"/>
    <s v="Intermediate"/>
    <n v="3"/>
    <n v="0"/>
    <n v="0"/>
    <n v="0"/>
    <s v="Y"/>
    <s v="Y"/>
    <s v="N"/>
    <s v="W"/>
    <m/>
    <s v="Played with the axes &amp; ledge in the axe room. 1 Phantom and host died to the axes."/>
  </r>
  <r>
    <n v="96"/>
    <d v="2023-08-19T00:00:00"/>
    <x v="0"/>
    <n v="12"/>
    <m/>
    <s v="Liurnia"/>
    <s v="Liurnia"/>
    <s v="sendam"/>
    <x v="6"/>
    <s v="Veteran"/>
    <n v="1"/>
    <n v="0"/>
    <n v="0"/>
    <n v="0"/>
    <s v="N"/>
    <s v="Y"/>
    <s v="N"/>
    <s v="L"/>
    <s v="Bow"/>
    <s v="Bordering on Maidenless but not quite there. Buff stacking, Dual vykes crouch poke only."/>
  </r>
  <r>
    <n v="97"/>
    <d v="2023-08-19T00:00:00"/>
    <x v="0"/>
    <n v="12"/>
    <m/>
    <s v="Leyndell"/>
    <s v="Leyndell"/>
    <s v="Wilfred Wyrmbane"/>
    <x v="1"/>
    <s v="Intermediate"/>
    <n v="2"/>
    <n v="0"/>
    <n v="0"/>
    <n v="0"/>
    <s v="Y"/>
    <s v="Y"/>
    <s v="N"/>
    <s v="W"/>
    <m/>
    <s v="Phantom left world. Host was getting beat up by the Omenkiller but eventually got away. Host and I 1v1d."/>
  </r>
  <r>
    <n v="98"/>
    <d v="2023-08-19T00:00:00"/>
    <x v="0"/>
    <n v="12"/>
    <m/>
    <s v="Raya Lucaria"/>
    <s v="Raya Lucaria"/>
    <s v="Krystal B Drago"/>
    <x v="1"/>
    <s v="Intermediate"/>
    <n v="2"/>
    <n v="0"/>
    <n v="0"/>
    <n v="0"/>
    <s v="N"/>
    <s v="Y"/>
    <s v="N"/>
    <s v="W"/>
    <m/>
    <s v="Spawn outside Rennala's room. Host was waiting at the bottom of the elevator. Did some elevator shenanigans to 1v1 the phantom. Host fought for 5 seconds before just trying to run away."/>
  </r>
  <r>
    <n v="99"/>
    <d v="2023-08-19T00:00:00"/>
    <x v="0"/>
    <n v="12"/>
    <m/>
    <s v="Limgrave"/>
    <s v="Limgrave"/>
    <s v="DemonHunterX"/>
    <x v="2"/>
    <m/>
    <n v="2"/>
    <n v="1"/>
    <n v="0"/>
    <n v="0"/>
    <s v="N"/>
    <s v="Y"/>
    <s v="Y"/>
    <s v="L"/>
    <s v="Bow"/>
    <s v="1v1'd naked phantom who still only took 200 damage from KGS and 3 shot me with PS katanas"/>
  </r>
  <r>
    <n v="100"/>
    <d v="2023-08-19T00:00:00"/>
    <x v="0"/>
    <n v="12"/>
    <m/>
    <s v="Leyndell"/>
    <s v="Leyndell"/>
    <s v="Guiji"/>
    <x v="2"/>
    <s v="Veteran"/>
    <n v="1"/>
    <n v="0"/>
    <n v="0"/>
    <n v="0"/>
    <s v="N"/>
    <s v="Y"/>
    <s v="Y"/>
    <s v="L"/>
    <m/>
    <s v="Claymore duel. Technically a draw as we both died, but I died first &amp; host started with some HP missing."/>
  </r>
  <r>
    <n v="101"/>
    <d v="2023-08-19T00:00:00"/>
    <x v="1"/>
    <n v="25"/>
    <m/>
    <s v="Hidden Path to the Haligtree"/>
    <s v="Consecrated Snowfield"/>
    <s v="Counterclockwise"/>
    <x v="4"/>
    <m/>
    <n v="2"/>
    <m/>
    <n v="0"/>
    <n v="0"/>
    <m/>
    <s v="Y"/>
    <s v="Y"/>
    <s v="O"/>
    <m/>
    <s v="They didn't attack me so I ran around with them in the dungeon. Accidentally killed the host at the end."/>
  </r>
  <r>
    <n v="102"/>
    <d v="2023-08-19T00:00:00"/>
    <x v="1"/>
    <n v="25"/>
    <m/>
    <s v="Caelid"/>
    <s v="Caelid"/>
    <s v="Sussest Amogus"/>
    <x v="6"/>
    <s v="Veteran"/>
    <n v="2"/>
    <m/>
    <n v="0"/>
    <n v="1"/>
    <s v="N"/>
    <s v="Y"/>
    <s v="Y"/>
    <s v="O"/>
    <m/>
    <s v="Co-invader (Ariel) killed phantom but died to host. Was 1v1ing the host but had to take a call during the fight and went afk."/>
  </r>
  <r>
    <n v="103"/>
    <d v="2023-08-19T00:00:00"/>
    <x v="1"/>
    <n v="25"/>
    <m/>
    <s v="Giants' Mountaintop Catacombs"/>
    <s v="Mountaintops of the Giants"/>
    <s v="Oda Nobunaga"/>
    <x v="1"/>
    <s v="Intermediate"/>
    <n v="2"/>
    <m/>
    <n v="0"/>
    <n v="0"/>
    <s v="Y"/>
    <s v="Y"/>
    <s v="Y"/>
    <s v="W"/>
    <m/>
    <s v="Phantom was out of flasks and 1 shot when I arrived. I got host low and a small jar roll caught them for the last hit."/>
  </r>
  <r>
    <n v="104"/>
    <d v="2023-08-19T00:00:00"/>
    <x v="1"/>
    <n v="25"/>
    <m/>
    <s v="Yelough Anix Tunnel"/>
    <s v="Consecrated Snowfield"/>
    <m/>
    <x v="0"/>
    <m/>
    <m/>
    <m/>
    <m/>
    <m/>
    <m/>
    <m/>
    <m/>
    <s v="O"/>
    <m/>
    <s v="Connection Error"/>
  </r>
  <r>
    <n v="105"/>
    <d v="2023-08-19T00:00:00"/>
    <x v="1"/>
    <n v="25"/>
    <m/>
    <s v="Leyndell (Ashen)"/>
    <s v="Leyndell (Ashen)"/>
    <m/>
    <x v="0"/>
    <m/>
    <n v="3"/>
    <m/>
    <m/>
    <m/>
    <m/>
    <m/>
    <m/>
    <s v="O"/>
    <m/>
    <s v="Fogwalled as I loaded in"/>
  </r>
  <r>
    <n v="106"/>
    <d v="2023-08-19T00:00:00"/>
    <x v="1"/>
    <n v="25"/>
    <m/>
    <s v="Forbidden Lands"/>
    <s v="Mountaintops of the Giants"/>
    <s v="Guys"/>
    <x v="1"/>
    <s v="Intermediate"/>
    <n v="2"/>
    <m/>
    <n v="0"/>
    <n v="0"/>
    <s v="N"/>
    <s v="Y"/>
    <s v="N"/>
    <s v="W"/>
    <m/>
    <s v="Rune arc'd. Naked/lightroll phantom but died in 2 hits."/>
  </r>
  <r>
    <n v="107"/>
    <d v="2023-08-19T00:00:00"/>
    <x v="1"/>
    <n v="25"/>
    <m/>
    <s v="Volcano Manor"/>
    <s v="Volcano Manor"/>
    <s v="Ciri"/>
    <x v="3"/>
    <s v="Veteran"/>
    <n v="2"/>
    <m/>
    <n v="0"/>
    <n v="0"/>
    <s v="N"/>
    <s v="Y"/>
    <s v="Y"/>
    <s v="W"/>
    <m/>
    <s v="Rune arc'd. TT host. Respectful and maybe waiting for 2v2s but still tried to 2v1 me. Host died first."/>
  </r>
  <r>
    <n v="108"/>
    <d v="2023-08-19T00:00:00"/>
    <x v="1"/>
    <n v="25"/>
    <m/>
    <s v="Leyndell (Ashen)"/>
    <s v="Leyndell (Ashen)"/>
    <s v="Just_Human"/>
    <x v="1"/>
    <s v="Noob"/>
    <n v="3"/>
    <m/>
    <n v="0"/>
    <n v="0"/>
    <s v="N"/>
    <s v="Y"/>
    <s v="Y"/>
    <s v="W"/>
    <m/>
    <s v="Godfrey's room. Host let me 1v1 the first phantom but then 2v1ed with the second phantom. Killed second phantom and 1v1'd host. Host was 1 handing Godslayer's sword and giving free parry opportunities."/>
  </r>
  <r>
    <n v="109"/>
    <d v="2023-08-19T00:00:00"/>
    <x v="1"/>
    <n v="25"/>
    <m/>
    <s v="Elphael"/>
    <s v="Haligtree"/>
    <s v="Tilban"/>
    <x v="1"/>
    <s v="Veteran"/>
    <n v="3"/>
    <m/>
    <n v="0"/>
    <n v="1"/>
    <s v="Y"/>
    <s v="Y"/>
    <s v="N"/>
    <s v="L"/>
    <m/>
    <s v="3 casters. Killed 1 phantom. Ran out of flasks. Co-invader spawned in (****ile Mushroom) but I had very low HP and eventually died."/>
  </r>
  <r>
    <n v="110"/>
    <d v="2023-08-19T00:00:00"/>
    <x v="1"/>
    <n v="25"/>
    <m/>
    <s v="Mountaintops of the Giants"/>
    <s v="Mountaintops of the Giants"/>
    <s v="AREA"/>
    <x v="3"/>
    <s v="Intermediate"/>
    <n v="2"/>
    <m/>
    <n v="0"/>
    <n v="0"/>
    <s v="N"/>
    <s v="Y"/>
    <s v="Y"/>
    <s v="W"/>
    <m/>
    <s v="Rune arc'd. Waiting on the frozen lake with friend."/>
  </r>
  <r>
    <n v="111"/>
    <d v="2023-08-19T00:00:00"/>
    <x v="1"/>
    <n v="25"/>
    <m/>
    <s v="Farum Azula"/>
    <s v="Farum Azula"/>
    <s v="Yeti"/>
    <x v="0"/>
    <m/>
    <m/>
    <m/>
    <m/>
    <m/>
    <m/>
    <m/>
    <m/>
    <s v="O"/>
    <m/>
    <s v="Spawned in an rea where I could not access the host (under Dragon Temple Rooftop grace). Host icon was moving so probably not an AFK farmer. Killed phantom and waited 10 minutes for host to drop before severing."/>
  </r>
  <r>
    <n v="112"/>
    <d v="2023-08-19T00:00:00"/>
    <x v="1"/>
    <n v="25"/>
    <m/>
    <s v="Limgrave"/>
    <s v="Limgrave"/>
    <s v="Davinelulivexa"/>
    <x v="6"/>
    <s v="Veteran"/>
    <n v="1"/>
    <m/>
    <n v="0"/>
    <n v="0"/>
    <s v="N"/>
    <m/>
    <m/>
    <s v="W"/>
    <m/>
    <m/>
  </r>
  <r>
    <n v="113"/>
    <d v="2023-08-19T00:00:00"/>
    <x v="1"/>
    <n v="25"/>
    <m/>
    <s v="Cave of the Forlorn"/>
    <s v="Consecrated Snowfield"/>
    <s v="DOOMO"/>
    <x v="8"/>
    <m/>
    <n v="3"/>
    <m/>
    <n v="0"/>
    <n v="0"/>
    <s v="N"/>
    <s v="Y"/>
    <s v="N"/>
    <s v="L"/>
    <s v="T bag"/>
    <s v="Blendered"/>
  </r>
  <r>
    <n v="114"/>
    <d v="2023-08-19T00:00:00"/>
    <x v="1"/>
    <n v="25"/>
    <m/>
    <s v="Farum Azula"/>
    <s v="Farum Azula"/>
    <s v="grognak"/>
    <x v="1"/>
    <m/>
    <n v="3"/>
    <m/>
    <m/>
    <m/>
    <s v="N"/>
    <s v="Y"/>
    <s v="Y"/>
    <s v="L"/>
    <m/>
    <s v="Accidentally walked off a ledge before any engagement"/>
  </r>
  <r>
    <n v="115"/>
    <d v="2023-08-19T00:00:00"/>
    <x v="1"/>
    <n v="25"/>
    <m/>
    <s v="Liurnia"/>
    <s v="Liurnia"/>
    <s v="SUSEJ"/>
    <x v="6"/>
    <s v="Veteran"/>
    <n v="1"/>
    <m/>
    <m/>
    <m/>
    <s v="N"/>
    <s v="Y"/>
    <s v="N"/>
    <s v="W"/>
    <m/>
    <m/>
  </r>
  <r>
    <n v="116"/>
    <d v="2023-08-19T00:00:00"/>
    <x v="1"/>
    <n v="25"/>
    <m/>
    <s v="Lake of Rot"/>
    <s v="Ainsel River, Lake of Rot"/>
    <s v="Abyss Raider"/>
    <x v="3"/>
    <s v="Maidenless"/>
    <n v="2"/>
    <m/>
    <n v="0"/>
    <n v="0"/>
    <s v="N"/>
    <s v="N"/>
    <s v="N"/>
    <s v="W"/>
    <m/>
    <s v="Rune arc'd host. Host was sitting on top of a pillar in the lake with the jar cannon. Phantom died as I loaded in. 2 more hunters loaded in but 1 severed and 1 died to rot. Eventually the host (Night's cavalry cosplay) came down and died after repeatedly trying to trade with phantom slash."/>
  </r>
  <r>
    <n v="117"/>
    <d v="2023-08-19T00:00:00"/>
    <x v="1"/>
    <n v="25"/>
    <m/>
    <s v="Elphael"/>
    <s v="Haligtree"/>
    <s v="Rye"/>
    <x v="1"/>
    <s v="Intermediate"/>
    <n v="2"/>
    <m/>
    <n v="0"/>
    <n v="0"/>
    <s v="Y"/>
    <s v="Y"/>
    <s v="N"/>
    <s v="W"/>
    <m/>
    <s v="Host got impaled by a cleanrot knight. w"/>
  </r>
  <r>
    <n v="118"/>
    <d v="2023-08-19T00:00:00"/>
    <x v="1"/>
    <n v="25"/>
    <m/>
    <s v="Moghwyn Palace"/>
    <s v="Moghwyn Palace"/>
    <s v="PrinceOf2Thrones"/>
    <x v="1"/>
    <s v="Noob"/>
    <n v="3"/>
    <m/>
    <n v="1"/>
    <n v="0"/>
    <s v="Y"/>
    <s v="Y"/>
    <s v="N"/>
    <s v="W"/>
    <m/>
    <s v="Got on elevator with the host and phantom and host jumped off to escape the 2v1. Phantom followed and jumped off and died to fall damage. Host was trying to sneak past me and get on the elevator but I jumped on with him."/>
  </r>
  <r>
    <n v="119"/>
    <d v="2023-08-19T00:00:00"/>
    <x v="1"/>
    <n v="25"/>
    <m/>
    <s v="Consecrated Snowfield"/>
    <s v="Consecrated Snowfield"/>
    <s v="Link"/>
    <x v="6"/>
    <s v="Intermediate"/>
    <n v="1"/>
    <m/>
    <m/>
    <m/>
    <s v="N"/>
    <s v="Y"/>
    <s v="Y"/>
    <s v="W"/>
    <m/>
    <s v="Spellblade. Had like 1300 hp"/>
  </r>
  <r>
    <n v="120"/>
    <d v="2023-08-19T00:00:00"/>
    <x v="1"/>
    <n v="25"/>
    <m/>
    <s v="Limgrave"/>
    <s v="Limgrave"/>
    <s v="White"/>
    <x v="7"/>
    <s v="Intermediate"/>
    <n v="2"/>
    <m/>
    <m/>
    <n v="1"/>
    <s v="N"/>
    <s v="Y"/>
    <s v="N"/>
    <s v="W"/>
    <m/>
    <s v="I mostly 1v1d the host. Co-invader (tuya) mostly fought phantom. Host died first."/>
  </r>
  <r>
    <n v="121"/>
    <d v="2023-08-19T00:00:00"/>
    <x v="1"/>
    <n v="25"/>
    <m/>
    <s v="Cave of the Forlorn"/>
    <s v="Consecrated Snowfield"/>
    <m/>
    <x v="0"/>
    <m/>
    <m/>
    <m/>
    <m/>
    <m/>
    <m/>
    <m/>
    <m/>
    <s v="O"/>
    <m/>
    <s v="Host died as I loaded in"/>
  </r>
  <r>
    <n v="122"/>
    <d v="2023-08-19T00:00:00"/>
    <x v="1"/>
    <n v="25"/>
    <m/>
    <s v="Altus Plateau"/>
    <s v="Altus Plateau"/>
    <s v="TheZero"/>
    <x v="6"/>
    <s v="Maidenless"/>
    <n v="2"/>
    <m/>
    <n v="1"/>
    <n v="1"/>
    <s v="N"/>
    <s v="Y"/>
    <s v="Y"/>
    <s v="L"/>
    <m/>
    <s v="Rune arc'd host with BHS and antspur poke only. Co-invader (Secunda) was fighting a blue when I arrived. I &quot;duelled&quot; the host."/>
  </r>
  <r>
    <n v="123"/>
    <d v="2023-08-19T00:00:00"/>
    <x v="1"/>
    <n v="25"/>
    <m/>
    <s v="Liurnia"/>
    <s v="Liurnia"/>
    <s v="Orc"/>
    <x v="6"/>
    <s v="Veteran"/>
    <n v="2"/>
    <m/>
    <n v="0"/>
    <n v="0"/>
    <s v="N"/>
    <s v="Y"/>
    <s v="N"/>
    <s v="L"/>
    <m/>
    <s v="Cosplay host with &quot;Goblin&quot; phantom.  I 1v1'd the host (flask chugger) while Goblin threw rocks. When they got low Goblin started attacking me. I started 1v1ing Goblin and lost. Good chance this was meant to be a gank because they were hiding in bushes, and phantom interrupted when host got low, but never got fully 2v1'd."/>
  </r>
  <r>
    <n v="124"/>
    <d v="2023-08-19T00:00:00"/>
    <x v="1"/>
    <n v="25"/>
    <m/>
    <s v="Limgrave"/>
    <s v="Limgrave"/>
    <s v="Xtrim"/>
    <x v="9"/>
    <s v="Intermediate"/>
    <n v="2"/>
    <m/>
    <n v="0"/>
    <n v="0"/>
    <s v="N"/>
    <s v="Y"/>
    <s v="N"/>
    <s v="W"/>
    <m/>
    <s v="Host was trading to their friend. Phantom had 400hp. Didn't get any items :("/>
  </r>
  <r>
    <n v="125"/>
    <d v="2023-08-19T00:00:00"/>
    <x v="1"/>
    <n v="25"/>
    <m/>
    <s v="Liurnia"/>
    <s v="Liurnia"/>
    <s v="Orc"/>
    <x v="0"/>
    <m/>
    <m/>
    <m/>
    <m/>
    <n v="1"/>
    <m/>
    <m/>
    <m/>
    <s v="O"/>
    <m/>
    <s v="Phantom died as I loaded in. I watched co-invader (____) kill the host."/>
  </r>
  <r>
    <n v="126"/>
    <d v="2023-08-19T00:00:00"/>
    <x v="1"/>
    <n v="25"/>
    <m/>
    <s v="Subterranean Shunning Grounds"/>
    <s v="Subterranean Shunning Grounds"/>
    <s v="David"/>
    <x v="1"/>
    <s v="Intermediate"/>
    <n v="2"/>
    <m/>
    <n v="0"/>
    <n v="0"/>
    <s v="Y"/>
    <s v="Y"/>
    <s v="N"/>
    <s v="W"/>
    <m/>
    <s v="Didn't aggro and PvE but used the Miranda blossom to deter them when I needed to heal. Couldn't tell if host was a good player or not because they acted super afraid but had good spacing, had a thunderbolt swap, and landed a (easy) backstab."/>
  </r>
  <r>
    <n v="127"/>
    <d v="2023-08-19T00:00:00"/>
    <x v="1"/>
    <n v="25"/>
    <m/>
    <s v="Deathtouched Catacombs"/>
    <s v="Limgrave"/>
    <s v="Lil_Poisson"/>
    <x v="2"/>
    <s v="Veteran"/>
    <n v="1"/>
    <m/>
    <m/>
    <m/>
    <s v="N"/>
    <s v="Y"/>
    <s v="Y"/>
    <s v="L"/>
    <s v="Wave"/>
    <s v="TT host"/>
  </r>
  <r>
    <n v="128"/>
    <d v="2023-08-19T00:00:00"/>
    <x v="1"/>
    <n v="25"/>
    <m/>
    <s v="Hidden Path to the Haligtree"/>
    <s v="Consecrated Snowfield"/>
    <s v="Hades"/>
    <x v="1"/>
    <m/>
    <n v="3"/>
    <m/>
    <m/>
    <m/>
    <s v="N"/>
    <s v="Y"/>
    <s v="N"/>
    <s v="L"/>
    <s v="Block spam"/>
    <s v="Rune arc'd. But didn't make a difference because the dungeon was cleared when I spawned in and I got blendered."/>
  </r>
  <r>
    <n v="129"/>
    <d v="2023-08-19T00:00:00"/>
    <x v="1"/>
    <n v="25"/>
    <m/>
    <s v="Stone Platform"/>
    <s v="Leyndell (Ashen)"/>
    <m/>
    <x v="0"/>
    <m/>
    <m/>
    <m/>
    <m/>
    <m/>
    <m/>
    <m/>
    <m/>
    <s v="O"/>
    <m/>
    <s v="Fogwalled as I loaded in"/>
  </r>
  <r>
    <n v="130"/>
    <d v="2023-08-19T00:00:00"/>
    <x v="1"/>
    <n v="25"/>
    <m/>
    <s v="Elphael"/>
    <s v="Haligtree"/>
    <s v="CANGLAN"/>
    <x v="0"/>
    <m/>
    <m/>
    <m/>
    <m/>
    <m/>
    <m/>
    <m/>
    <m/>
    <s v="O"/>
    <m/>
    <s v="Fogwalled as I loaded in"/>
  </r>
  <r>
    <n v="131"/>
    <d v="2023-08-19T00:00:00"/>
    <x v="1"/>
    <n v="25"/>
    <m/>
    <s v="Farum Azula"/>
    <s v="Farum Azula"/>
    <s v="Thera"/>
    <x v="1"/>
    <s v="Intermediate"/>
    <n v="3"/>
    <m/>
    <m/>
    <m/>
    <s v="Y"/>
    <s v="Y"/>
    <s v="N"/>
    <s v="L"/>
    <s v="Wave; Clap"/>
    <s v="Invaded as they were fighting the dragon. Phantom parried me. Spent most of the time dodging cast spam. Dragon died shortly after and then I got blendered."/>
  </r>
  <r>
    <n v="132"/>
    <d v="2023-08-19T00:00:00"/>
    <x v="1"/>
    <n v="25"/>
    <m/>
    <s v="Leyndell"/>
    <s v="Leyndell"/>
    <s v="Montresa theMad"/>
    <x v="3"/>
    <s v="Veteran"/>
    <n v="2"/>
    <m/>
    <n v="0"/>
    <n v="1"/>
    <s v="Y"/>
    <s v="Y"/>
    <s v="N"/>
    <s v="W"/>
    <m/>
    <s v="Co-invader (leym uchi) was 1v2ing. I took phantom. Afterward I went for the host. Red started attacking me after the host died."/>
  </r>
  <r>
    <n v="133"/>
    <d v="2023-08-19T00:00:00"/>
    <x v="1"/>
    <n v="25"/>
    <m/>
    <s v="Nokstella"/>
    <s v="Ainsel River, Lake of Rot"/>
    <s v="p7t"/>
    <x v="1"/>
    <s v="Veteran"/>
    <n v="3"/>
    <m/>
    <n v="0"/>
    <n v="0"/>
    <s v="Y"/>
    <s v="Y"/>
    <s v="Y"/>
    <s v="L"/>
    <s v="Bow; T bag"/>
    <s v="One phantom was casting thunderbolt / crossbowing from the back and it was impossible to "/>
  </r>
  <r>
    <n v="134"/>
    <d v="2023-08-19T00:00:00"/>
    <x v="1"/>
    <n v="25"/>
    <m/>
    <s v="Consecrated Snowfield"/>
    <s v="Consecrated Snowfield"/>
    <s v="YerAHarryWizard"/>
    <x v="1"/>
    <s v="Intermediate"/>
    <n v="3"/>
    <m/>
    <n v="1"/>
    <n v="0"/>
    <s v="Y"/>
    <s v="Y"/>
    <s v="N"/>
    <s v="W"/>
    <m/>
    <s v="Hunter (Loucura Loucura) was a bad blue man. Ran around the host/phantom and didn't attack me. Managed to juke the phantom to jump off a ledge and 1v1'd the host."/>
  </r>
  <r>
    <n v="135"/>
    <d v="2023-08-19T00:00:00"/>
    <x v="1"/>
    <n v="25"/>
    <m/>
    <s v="Elphael"/>
    <s v="Haligtree"/>
    <s v="Sauron II"/>
    <x v="1"/>
    <s v="Intermediate"/>
    <n v="3"/>
    <m/>
    <n v="1"/>
    <n v="0"/>
    <s v="Y"/>
    <s v="Y"/>
    <s v="N"/>
    <s v="W"/>
    <m/>
    <s v="Haligtree knight was my co-invader"/>
  </r>
  <r>
    <n v="136"/>
    <d v="2023-08-19T00:00:00"/>
    <x v="1"/>
    <n v="25"/>
    <m/>
    <s v="Moghwyn Palace"/>
    <s v="Moghwyn Palace"/>
    <s v="PrinceOf2Thrones"/>
    <x v="0"/>
    <m/>
    <m/>
    <m/>
    <m/>
    <m/>
    <m/>
    <m/>
    <m/>
    <s v="O"/>
    <m/>
    <s v="Fogwalled as I loaded in"/>
  </r>
  <r>
    <n v="137"/>
    <d v="2023-08-19T00:00:00"/>
    <x v="1"/>
    <n v="25"/>
    <m/>
    <s v="Limgrave"/>
    <s v="Limgrave"/>
    <s v="Freya`"/>
    <x v="6"/>
    <s v="Veteran"/>
    <n v="1"/>
    <m/>
    <m/>
    <m/>
    <s v="N"/>
    <s v="Y"/>
    <s v="Y"/>
    <s v="L"/>
    <s v="Bow"/>
    <s v="Lightroll mage. Thought she was out of FP and played too aggressive."/>
  </r>
  <r>
    <n v="138"/>
    <d v="2023-08-19T00:00:00"/>
    <x v="1"/>
    <n v="25"/>
    <m/>
    <s v="Leyndell"/>
    <s v="Leyndell"/>
    <s v="| Prazite |"/>
    <x v="7"/>
    <s v="Veteran"/>
    <n v="2"/>
    <m/>
    <m/>
    <n v="1"/>
    <s v="N"/>
    <s v="Y"/>
    <s v="N"/>
    <s v="L"/>
    <m/>
    <s v="Rune arc'd host. Co-invader (Jack Tarnished) was getting 2v1d. I killed phantom. Host killed co-invader and then me."/>
  </r>
  <r>
    <n v="139"/>
    <d v="2023-08-19T00:00:00"/>
    <x v="1"/>
    <n v="25"/>
    <m/>
    <s v="Leyndell"/>
    <s v="Leyndell"/>
    <s v="| Prazite |"/>
    <x v="2"/>
    <s v="Veteran"/>
    <n v="2"/>
    <m/>
    <m/>
    <n v="1"/>
    <s v="N"/>
    <s v="Y"/>
    <s v="Y"/>
    <s v="L"/>
    <s v="Bow"/>
    <s v="Rune arc'd host. Very good player w/ smooth hardswaps. Difficult to land a claymore hit without trading (which I always lose bc of rune arc). Killed phantom. During duel with host another invader spawned in and host nuked them."/>
  </r>
  <r>
    <n v="140"/>
    <d v="2023-08-19T00:00:00"/>
    <x v="1"/>
    <n v="25"/>
    <m/>
    <s v="Liurnia"/>
    <s v="Liurnia"/>
    <s v="Makima"/>
    <x v="6"/>
    <s v="Veteran"/>
    <n v="2"/>
    <m/>
    <n v="1"/>
    <n v="0"/>
    <s v="N"/>
    <s v="Y"/>
    <s v="Y"/>
    <s v="L"/>
    <s v="Dejection"/>
    <s v="Host had Lightroll Zweihander. Stopped 1v1 when hunter spawned in. Died in a 1v1 to a hunter. "/>
  </r>
  <r>
    <n v="141"/>
    <d v="2023-08-19T00:00:00"/>
    <x v="1"/>
    <n v="25"/>
    <m/>
    <s v="Liurnia"/>
    <s v="Liurnia"/>
    <s v="Quaken"/>
    <x v="3"/>
    <s v="Veteran"/>
    <n v="2"/>
    <m/>
    <n v="0"/>
    <n v="2"/>
    <s v="N"/>
    <s v="Y"/>
    <s v="N"/>
    <s v="L"/>
    <s v="Point down"/>
    <s v="Rune arc'd. Host and phantom were both good players. I fought phantom. Host killed co-invader (Jack Tarnished). I ran from the 2v1 until a new co-invader spawned in (Prophet) but they also died and I got 2v1ed."/>
  </r>
  <r>
    <n v="142"/>
    <d v="2023-08-19T00:00:00"/>
    <x v="1"/>
    <n v="25"/>
    <m/>
    <s v="Stone Platform"/>
    <s v="Leyndell (Ashen)"/>
    <m/>
    <x v="0"/>
    <m/>
    <m/>
    <m/>
    <m/>
    <m/>
    <m/>
    <m/>
    <m/>
    <s v="O"/>
    <m/>
    <s v="Fogwalled as I loaded in"/>
  </r>
  <r>
    <n v="143"/>
    <d v="2023-08-19T00:00:00"/>
    <x v="1"/>
    <n v="25"/>
    <m/>
    <s v="Elphael"/>
    <s v="Haligtree"/>
    <s v="Moon K***ght"/>
    <x v="1"/>
    <s v="Intermediate"/>
    <n v="2"/>
    <m/>
    <n v="0"/>
    <n v="0"/>
    <s v="N"/>
    <s v="Y"/>
    <s v="N"/>
    <s v="L"/>
    <m/>
    <s v="Caught in a small room with moonveil and Bloodboon Ritual"/>
  </r>
  <r>
    <n v="144"/>
    <d v="2023-08-19T00:00:00"/>
    <x v="1"/>
    <n v="25"/>
    <m/>
    <s v="Liurnia"/>
    <s v="Liurnia"/>
    <s v="Sanian"/>
    <x v="6"/>
    <s v="Maidenless"/>
    <n v="1"/>
    <m/>
    <m/>
    <m/>
    <s v="N"/>
    <s v="Y"/>
    <s v="N"/>
    <s v="L"/>
    <m/>
    <s v="Healed &gt;10 times. Started using meat dumplings."/>
  </r>
  <r>
    <n v="145"/>
    <d v="2023-08-19T00:00:00"/>
    <x v="1"/>
    <n v="25"/>
    <m/>
    <s v="Volcano Manor"/>
    <s v="Volcano Manor"/>
    <s v="Witch Alessa"/>
    <x v="1"/>
    <s v="Veteran"/>
    <n v="2"/>
    <m/>
    <m/>
    <n v="1"/>
    <s v="Y"/>
    <s v="Y"/>
    <s v="Y"/>
    <s v="W"/>
    <m/>
    <s v="Pulled them to the Abductor Virgin building. Phantom got forced outside and co-invader (Pres) spawned in and killed them. I was getting clapped by the host and ran upstairs to the PvE and the host got 1 shot by dudes throwing poison pots."/>
  </r>
  <r>
    <n v="146"/>
    <d v="2023-08-19T00:00:00"/>
    <x v="1"/>
    <n v="25"/>
    <m/>
    <s v="Divine Tower of Caelid"/>
    <s v="Dragonbarrow"/>
    <s v="Imax"/>
    <x v="2"/>
    <s v="Intermediate"/>
    <n v="3"/>
    <m/>
    <n v="1"/>
    <n v="0"/>
    <s v="N"/>
    <s v="Y"/>
    <s v="Y"/>
    <s v="W"/>
    <m/>
    <s v="1v1'd hunter then phantom then host"/>
  </r>
  <r>
    <n v="147"/>
    <d v="2023-08-19T00:00:00"/>
    <x v="1"/>
    <n v="25"/>
    <m/>
    <s v="Limgrave"/>
    <s v="Limgrave"/>
    <s v="Demon Slayer"/>
    <x v="3"/>
    <s v="Maidenless"/>
    <n v="2"/>
    <m/>
    <n v="0"/>
    <n v="2"/>
    <s v="N"/>
    <s v="Y"/>
    <s v="N"/>
    <s v="L"/>
    <m/>
    <s v="Madness gank. First co-invader watched me getting ganked and attacked me before getting 1 shot by frenzyflame thrust. A second co-invader joined for 2v2 but I got 100-0'd by a frenzyflame thrust combo."/>
  </r>
  <r>
    <n v="148"/>
    <d v="2023-08-19T00:00:00"/>
    <x v="1"/>
    <n v="25"/>
    <m/>
    <s v="Auriza Hero's Grave"/>
    <s v="Altus Plateau"/>
    <s v="Lucian"/>
    <x v="1"/>
    <s v="Noob"/>
    <n v="2"/>
    <m/>
    <n v="0"/>
    <n v="0"/>
    <s v="N"/>
    <s v="Y"/>
    <s v="N"/>
    <s v="W"/>
    <m/>
    <m/>
  </r>
  <r>
    <n v="149"/>
    <d v="2023-08-19T00:00:00"/>
    <x v="1"/>
    <n v="25"/>
    <m/>
    <s v="Farum Azula"/>
    <s v="Farum Azula"/>
    <s v="Chris1krr"/>
    <x v="1"/>
    <s v="Intermediate"/>
    <n v="6"/>
    <m/>
    <n v="3"/>
    <n v="0"/>
    <s v="Y"/>
    <s v="Y"/>
    <s v="N"/>
    <s v="L"/>
    <s v="T bag; bow"/>
    <s v="Killed phantom and hunter. 1 hunter left. Host played passive until more hunters spawned in. Eventually had to "/>
  </r>
  <r>
    <n v="150"/>
    <d v="2023-08-19T00:00:00"/>
    <x v="1"/>
    <n v="25"/>
    <m/>
    <s v="Mountaintops of the Giants"/>
    <s v="Mountaintops of the Giants"/>
    <s v="Mushashi"/>
    <x v="6"/>
    <m/>
    <n v="2"/>
    <m/>
    <n v="0"/>
    <n v="0"/>
    <s v="Y"/>
    <s v="Y"/>
    <s v="N"/>
    <s v="L"/>
    <m/>
    <s v="1v1ing phantom. Killed by a giant dog who was aiming for the phantom."/>
  </r>
  <r>
    <n v="151"/>
    <d v="2023-08-19T00:00:00"/>
    <x v="1"/>
    <n v="25"/>
    <m/>
    <s v="Mountaintops of the Giants"/>
    <s v="Mountaintops of the Giants"/>
    <s v="The Good Guy"/>
    <x v="2"/>
    <s v="Veteran"/>
    <n v="2"/>
    <m/>
    <n v="0"/>
    <n v="0"/>
    <s v="N"/>
    <s v="Y"/>
    <s v="Y"/>
    <s v="L"/>
    <s v="Extreme repentance; bow"/>
    <s v="Died to host in 1v1"/>
  </r>
  <r>
    <n v="152"/>
    <d v="2023-08-19T00:00:00"/>
    <x v="1"/>
    <n v="25"/>
    <m/>
    <s v="Caelid"/>
    <s v="Caelid"/>
    <s v="Golber"/>
    <x v="6"/>
    <s v="Intermediate"/>
    <n v="2"/>
    <m/>
    <n v="0"/>
    <n v="1"/>
    <s v="N"/>
    <s v="Y"/>
    <s v="N"/>
    <s v="W"/>
    <m/>
    <s v="There was a co-invader but he sat on the side. 1v1'd phantom and then host. Host started chugging."/>
  </r>
  <r>
    <n v="153"/>
    <d v="2023-08-19T00:00:00"/>
    <x v="1"/>
    <n v="25"/>
    <m/>
    <s v="Elphael"/>
    <s v="Haligtree"/>
    <s v="Picle Jax"/>
    <x v="3"/>
    <s v="Intermediate"/>
    <n v="2"/>
    <m/>
    <n v="0"/>
    <n v="0"/>
    <s v="N"/>
    <s v="Y"/>
    <s v="Y"/>
    <s v="L"/>
    <m/>
    <m/>
  </r>
  <r>
    <n v="154"/>
    <d v="2023-08-19T00:00:00"/>
    <x v="1"/>
    <n v="25"/>
    <m/>
    <s v="Leyndell (Ashen)"/>
    <s v="Leyndell (Ashen)"/>
    <s v="Shin Yuna"/>
    <x v="8"/>
    <s v="Intermediate"/>
    <n v="3"/>
    <m/>
    <n v="0"/>
    <n v="0"/>
    <s v="N"/>
    <s v="Y"/>
    <s v="N"/>
    <s v="L"/>
    <m/>
    <s v="Spawned in front of Radagon's fogwall. Immediately blendered."/>
  </r>
  <r>
    <n v="155"/>
    <d v="2023-08-19T00:00:00"/>
    <x v="1"/>
    <n v="25"/>
    <m/>
    <s v="Limgrave"/>
    <s v="Limgrave"/>
    <s v="Albus Snifidor"/>
    <x v="1"/>
    <s v="Noob"/>
    <n v="2"/>
    <m/>
    <n v="1"/>
    <n v="1"/>
    <s v="N"/>
    <s v="Y"/>
    <s v="N"/>
    <s v="W"/>
    <m/>
    <s v="Had TT but was very afraid of me and died in 2 hits (caster)."/>
  </r>
  <r>
    <n v="156"/>
    <d v="2023-08-19T00:00:00"/>
    <x v="1"/>
    <n v="25"/>
    <m/>
    <s v="Liurnia"/>
    <s v="Liurnia"/>
    <m/>
    <x v="0"/>
    <m/>
    <m/>
    <m/>
    <m/>
    <m/>
    <m/>
    <m/>
    <m/>
    <s v="O"/>
    <m/>
    <m/>
  </r>
  <r>
    <n v="157"/>
    <d v="2023-08-19T00:00:00"/>
    <x v="1"/>
    <n v="25"/>
    <m/>
    <s v="Elphael"/>
    <s v="Haligtree"/>
    <s v="Ada"/>
    <x v="7"/>
    <s v="Veteran"/>
    <n v="2"/>
    <m/>
    <n v="0"/>
    <n v="1"/>
    <s v="N"/>
    <s v="Y"/>
    <s v="Y"/>
    <s v="L"/>
    <m/>
    <s v="They waited for a second invader to start attacking. Phantom was spamming dragon breath in the small tunnel leading to Malenia's fogwall. Co-invader (a sorceror?) played pretty well but got me killed with a friendly fire hit/stagger into a dragon breath."/>
  </r>
  <r>
    <n v="158"/>
    <d v="2023-08-19T00:00:00"/>
    <x v="1"/>
    <n v="25"/>
    <m/>
    <s v="Altus Plateau"/>
    <s v="Altus Plateau"/>
    <s v="**** NO BARBARO"/>
    <x v="1"/>
    <s v="Intermediate"/>
    <n v="2"/>
    <m/>
    <n v="0"/>
    <n v="0"/>
    <s v="Y"/>
    <s v="Y"/>
    <s v="Y"/>
    <s v="W"/>
    <m/>
    <s v="Host was spamming Ruin greatsword ash. Pulled them to the dancing Windmill village ladies who did work keeping them distracted."/>
  </r>
  <r>
    <n v="159"/>
    <d v="2023-08-19T00:00:00"/>
    <x v="1"/>
    <n v="25"/>
    <m/>
    <s v="Leyndell (Ashen)"/>
    <s v="Leyndell (Ashen)"/>
    <s v="Shin Yuna"/>
    <x v="2"/>
    <s v="Intermediate"/>
    <n v="1"/>
    <m/>
    <n v="0"/>
    <n v="0"/>
    <s v="N"/>
    <s v="N"/>
    <s v="N"/>
    <s v="W"/>
    <m/>
    <s v="Re-invaded in Radagon hallway. It was a 1v1 because the phantom hadn't loaded in yet. Felt good. Almost died because I was playing super aggressive to kill the host before phantoms spawned in."/>
  </r>
  <r>
    <n v="160"/>
    <d v="2023-08-20T00:00:00"/>
    <x v="1"/>
    <n v="25"/>
    <m/>
    <s v="Elphael"/>
    <s v="Haligtree"/>
    <s v="7X1 FOI POUCO"/>
    <x v="3"/>
    <s v="Veteran"/>
    <n v="2"/>
    <m/>
    <n v="0"/>
    <n v="1"/>
    <s v="N"/>
    <s v="Y"/>
    <s v="N"/>
    <s v="L"/>
    <m/>
    <s v="Rune arc'd. Host / phantom played well and used narrow ledges and small rooms to their advantage to threaten friendly fire. Got messed up by spinning slash with bloodflame blade."/>
  </r>
  <r>
    <n v="161"/>
    <d v="2023-08-20T00:00:00"/>
    <x v="1"/>
    <n v="25"/>
    <m/>
    <s v="Volcano Manor"/>
    <s v="Volcano Manor"/>
    <s v="PawcioChmiel 139"/>
    <x v="3"/>
    <s v="Veteran"/>
    <n v="2"/>
    <m/>
    <n v="0"/>
    <n v="1"/>
    <s v="N"/>
    <s v="Y"/>
    <s v="Y"/>
    <s v="W"/>
    <m/>
    <s v="Co-invader (Lost soul) killed the phantom and we 2v1'd host."/>
  </r>
  <r>
    <n v="162"/>
    <d v="2023-08-20T00:00:00"/>
    <x v="1"/>
    <n v="25"/>
    <m/>
    <s v="Elphael"/>
    <s v="Haligtree"/>
    <s v="Silver Harmony"/>
    <x v="1"/>
    <m/>
    <n v="3"/>
    <m/>
    <n v="0"/>
    <n v="0"/>
    <s v="Y"/>
    <s v="N"/>
    <s v="N"/>
    <s v="W"/>
    <m/>
    <s v="Caught them fighting pests outside the church. Phantom died to PvE. 2nd phantom (named glass cannon) died to a single jar cannon shot. Host was out of flasks and would probably die to PvE and rolled off the cliff."/>
  </r>
  <r>
    <n v="163"/>
    <d v="2023-08-20T00:00:00"/>
    <x v="1"/>
    <n v="25"/>
    <m/>
    <s v="Castle Sol"/>
    <s v="Mountaintops of the Giants"/>
    <s v="Sanian"/>
    <x v="3"/>
    <s v="Maidenless"/>
    <n v="2"/>
    <m/>
    <n v="0"/>
    <n v="1"/>
    <s v="Y"/>
    <s v="Y"/>
    <s v="N"/>
    <s v="W"/>
    <m/>
    <s v="Felt like a gank but there was PvE alive, which I used to retreat to to avoid the 2v1. Phantom was spamming sleep pots. Co-invader (Amana) solo'd the host."/>
  </r>
  <r>
    <n v="164"/>
    <d v="2023-08-20T00:00:00"/>
    <x v="1"/>
    <n v="25"/>
    <m/>
    <s v="Liurnia"/>
    <s v="Liurnia"/>
    <s v="TTV:Ag47EdgeLord"/>
    <x v="6"/>
    <s v="Intermediate"/>
    <n v="1"/>
    <m/>
    <n v="0"/>
    <n v="0"/>
    <s v="N"/>
    <s v="Y"/>
    <s v="N"/>
    <s v="W"/>
    <m/>
    <m/>
  </r>
  <r>
    <n v="165"/>
    <d v="2023-08-20T00:00:00"/>
    <x v="1"/>
    <n v="25"/>
    <m/>
    <s v="Elphael"/>
    <s v="Haligtree"/>
    <s v="7X1 FOI POUCO"/>
    <x v="3"/>
    <s v="Maidenless"/>
    <n v="2"/>
    <m/>
    <n v="0"/>
    <n v="1"/>
    <s v="N"/>
    <s v="N"/>
    <s v="N"/>
    <s v="L"/>
    <m/>
    <s v="Rune arc'd. Level was cleared of all PvE. Host was using occult fingerprint shield. Phantom running bloodflame blade spinning slash. I had no clarifying boluses on this character. Co-invader (Amana) arrived partway  through but I died during the 2v2."/>
  </r>
  <r>
    <n v="166"/>
    <d v="2023-08-20T00:00:00"/>
    <x v="1"/>
    <n v="25"/>
    <m/>
    <s v="Liurnia"/>
    <s v="Liurnia"/>
    <s v="Y0ung H0llow"/>
    <x v="6"/>
    <s v="Veteran"/>
    <n v="1"/>
    <m/>
    <n v="0"/>
    <n v="0"/>
    <s v="N"/>
    <s v="Y"/>
    <s v="Y"/>
    <s v="L"/>
    <s v="Bow"/>
    <s v="Rune arc'd. Parried me"/>
  </r>
  <r>
    <n v="167"/>
    <d v="2023-08-20T00:00:00"/>
    <x v="1"/>
    <n v="25"/>
    <m/>
    <s v="Volcano Manor"/>
    <s v="Volcano Manor"/>
    <s v="PawcioChmiel 139"/>
    <x v="3"/>
    <s v="Veteran"/>
    <n v="2"/>
    <m/>
    <n v="0"/>
    <n v="0"/>
    <s v="Y"/>
    <s v="Y"/>
    <s v="Y"/>
    <s v="L"/>
    <s v="Bow ; Bow"/>
    <s v="Most PvE cleared out. Some remained to help me."/>
  </r>
  <r>
    <n v="168"/>
    <d v="2023-08-20T00:00:00"/>
    <x v="1"/>
    <n v="25"/>
    <m/>
    <s v="Volcano Manor"/>
    <s v="Volcano Manor"/>
    <s v="PawcioChmiel 139"/>
    <x v="3"/>
    <s v="Veteran"/>
    <n v="3"/>
    <m/>
    <n v="1"/>
    <n v="1"/>
    <s v="N"/>
    <s v="N"/>
    <s v="N"/>
    <s v="W"/>
    <m/>
    <s v="Wasn't sure whether it was a gank until this invasion. All the PvE that helped me in the previous invasion was cleared out. Used waves of darkness A co-invader (Amana) loaded in and phantom died. Host did parkour until a hunter was summoned and turned of TT. Eventually they died. I T bagged"/>
  </r>
  <r>
    <n v="169"/>
    <d v="2023-08-20T00:00:00"/>
    <x v="1"/>
    <n v="25"/>
    <m/>
    <s v="Limgrave"/>
    <s v="Limgrave"/>
    <s v="Karl Havoc"/>
    <x v="3"/>
    <s v="Maidenless"/>
    <n v="2"/>
    <m/>
    <n v="0"/>
    <n v="0"/>
    <s v="Y"/>
    <s v="Y"/>
    <s v="Y"/>
    <s v="W"/>
    <m/>
    <s v="Host pretends to be bare first punching only and then takes out katanas when you engage his friend. I suspected a gank at first and tried to pull them to the hole but they would not leave a small radius around First Step. Turns out that they didn't kill the Tree Sentinel so I got low and baited them to the sentinel, who came in handy. Phantom ran out of flasks and hid to warming stone so I was able to 1v1 the host."/>
  </r>
  <r>
    <n v="170"/>
    <d v="2023-08-20T00:00:00"/>
    <x v="1"/>
    <n v="25"/>
    <m/>
    <s v="Elphael"/>
    <s v="Haligtree"/>
    <s v="monki"/>
    <x v="0"/>
    <m/>
    <m/>
    <m/>
    <m/>
    <m/>
    <m/>
    <m/>
    <m/>
    <s v="O"/>
    <m/>
    <s v="Fogwalled as I loaded in"/>
  </r>
  <r>
    <n v="171"/>
    <d v="2023-08-20T00:00:00"/>
    <x v="1"/>
    <n v="25"/>
    <m/>
    <s v="Limgrave"/>
    <s v="Limgrave"/>
    <s v="Tosen"/>
    <x v="6"/>
    <s v="Veteran"/>
    <n v="1"/>
    <m/>
    <n v="0"/>
    <n v="0"/>
    <s v="N"/>
    <s v="Y"/>
    <s v="Y"/>
    <s v="W"/>
    <m/>
    <s v="Seemed like an honest duelist"/>
  </r>
  <r>
    <n v="172"/>
    <d v="2023-08-20T00:00:00"/>
    <x v="1"/>
    <n v="25"/>
    <m/>
    <s v="Spiritcaller's Cave"/>
    <s v="Mountaintops of the Giants"/>
    <s v="Makima"/>
    <x v="8"/>
    <m/>
    <n v="3"/>
    <m/>
    <n v="0"/>
    <n v="0"/>
    <s v="N"/>
    <s v="Y"/>
    <s v="Y"/>
    <s v="L"/>
    <s v="By my sword"/>
    <s v="Didn't even see host. 1v2'd the phantoms and lost. Between the stormblade spam and twinblade R1s I couldn't get a follow-up on anyone when they got low."/>
  </r>
  <r>
    <n v="173"/>
    <d v="2023-08-20T00:00:00"/>
    <x v="1"/>
    <n v="25"/>
    <m/>
    <s v="Farum Azula"/>
    <s v="Farum Azula"/>
    <m/>
    <x v="0"/>
    <m/>
    <m/>
    <m/>
    <m/>
    <m/>
    <m/>
    <m/>
    <m/>
    <s v="O"/>
    <m/>
    <s v="Fogwalled as I loaded in"/>
  </r>
  <r>
    <n v="174"/>
    <d v="2023-08-20T00:00:00"/>
    <x v="1"/>
    <n v="25"/>
    <m/>
    <s v="Farum Azula"/>
    <s v="Farum Azula"/>
    <m/>
    <x v="0"/>
    <m/>
    <m/>
    <m/>
    <m/>
    <m/>
    <m/>
    <m/>
    <m/>
    <s v="O"/>
    <m/>
    <s v="Fogwalled as I loaded in"/>
  </r>
  <r>
    <n v="175"/>
    <d v="2023-08-20T00:00:00"/>
    <x v="1"/>
    <n v="25"/>
    <m/>
    <s v="Caelid"/>
    <s v="Caelid"/>
    <s v="FTX"/>
    <x v="3"/>
    <s v="Veteran"/>
    <n v="2"/>
    <m/>
    <n v="1"/>
    <n v="0"/>
    <s v="Y"/>
    <s v="Y"/>
    <s v="N"/>
    <s v="L"/>
    <s v="T bag"/>
    <s v="Host looked like a noob looking to summon for Ekyzykes. Started hitting me while I was standing still and was surprisingly good at timing and punishing heals with backstabs with a short sword. I was perma-stuck at low HP and could not recover."/>
  </r>
  <r>
    <n v="176"/>
    <d v="2023-08-20T00:00:00"/>
    <x v="1"/>
    <n v="25"/>
    <m/>
    <s v="Giants' Mountaintop Catacombs"/>
    <s v="Mountaintops of the Giants"/>
    <s v="Makima"/>
    <x v="1"/>
    <s v="Noob"/>
    <n v="3"/>
    <m/>
    <m/>
    <m/>
    <s v="N"/>
    <s v="Y"/>
    <s v="N"/>
    <s v="W"/>
    <m/>
    <s v="1 Phantom was spamming elden stars. Host was spamming ROB. Would have lost for sure but host had super low vigor and we traded out."/>
  </r>
  <r>
    <n v="177"/>
    <d v="2023-08-20T00:00:00"/>
    <x v="1"/>
    <n v="25"/>
    <m/>
    <s v="Volcano Manor"/>
    <s v="Volcano Manor"/>
    <s v="beans"/>
    <x v="2"/>
    <m/>
    <n v="2"/>
    <m/>
    <m/>
    <n v="0"/>
    <s v="N"/>
    <s v="Y"/>
    <s v="Y"/>
    <s v="L"/>
    <m/>
    <s v="Duelled phantom and barely won. Host tried to finish me with flame pots. I 1v1'd the host and lost brainlessly trading out vs. Ordovis' vortex spam."/>
  </r>
  <r>
    <n v="178"/>
    <d v="2023-08-20T00:00:00"/>
    <x v="1"/>
    <n v="25"/>
    <m/>
    <s v="Limgrave"/>
    <s v="Limgrave"/>
    <s v="Hansi San"/>
    <x v="3"/>
    <s v="Veteran"/>
    <n v="2"/>
    <m/>
    <n v="1"/>
    <n v="1"/>
    <s v="N"/>
    <s v="Y"/>
    <s v="N"/>
    <s v="W"/>
    <m/>
    <s v="Rune arc'd. Co-invader (Aldebaran) was 1v2ing when I arrived. I fought host. Co-invader killed hunter and then watched me 1v1 host."/>
  </r>
  <r>
    <n v="179"/>
    <d v="2023-08-20T00:00:00"/>
    <x v="1"/>
    <n v="25"/>
    <m/>
    <s v="Giants' Mountaintop Catacombs"/>
    <s v="Mountaintops of the Giants"/>
    <s v="Makima"/>
    <x v="1"/>
    <m/>
    <n v="3"/>
    <m/>
    <n v="0"/>
    <n v="0"/>
    <s v="N"/>
    <s v="Y"/>
    <s v="N"/>
    <s v="L"/>
    <s v="Wave; block spam"/>
    <s v="I was typing out the previous entry and wasted my spawn I-frames. Blendered as soon as I tabbed back in."/>
  </r>
  <r>
    <n v="180"/>
    <d v="2023-08-20T00:00:00"/>
    <x v="1"/>
    <n v="25"/>
    <m/>
    <s v="Farum Azula"/>
    <s v="Farum Azula"/>
    <m/>
    <x v="0"/>
    <m/>
    <m/>
    <m/>
    <m/>
    <m/>
    <m/>
    <m/>
    <m/>
    <s v="O"/>
    <m/>
    <s v="Fogwalled as I loaded in"/>
  </r>
  <r>
    <n v="181"/>
    <d v="2023-08-20T00:00:00"/>
    <x v="1"/>
    <n v="25"/>
    <m/>
    <s v="Mountaintops of the Giants"/>
    <s v="Mountaintops of the Giants"/>
    <m/>
    <x v="0"/>
    <m/>
    <m/>
    <m/>
    <m/>
    <m/>
    <m/>
    <m/>
    <m/>
    <s v="O"/>
    <m/>
    <s v="Fogwalled as I loaded in"/>
  </r>
  <r>
    <n v="182"/>
    <d v="2023-08-21T00:00:00"/>
    <x v="1"/>
    <n v="25"/>
    <m/>
    <s v="Yelough Anix Tunnel"/>
    <s v="Consecrated Snowfield"/>
    <m/>
    <x v="0"/>
    <m/>
    <m/>
    <m/>
    <m/>
    <m/>
    <m/>
    <m/>
    <m/>
    <s v="O"/>
    <m/>
    <s v="Fogwalled as I loaded in"/>
  </r>
  <r>
    <n v="183"/>
    <d v="2023-08-21T00:00:00"/>
    <x v="1"/>
    <n v="25"/>
    <m/>
    <s v="Shaded Castle"/>
    <s v="Altus Plateau"/>
    <s v="Ferb"/>
    <x v="1"/>
    <m/>
    <n v="2"/>
    <m/>
    <n v="0"/>
    <n v="0"/>
    <s v="N"/>
    <s v="Y"/>
    <s v="Y"/>
    <s v="L"/>
    <m/>
    <s v="Blendered by a combination of storm stomp and  Eleonora's poleblade"/>
  </r>
  <r>
    <n v="184"/>
    <d v="2023-08-21T00:00:00"/>
    <x v="1"/>
    <n v="25"/>
    <m/>
    <s v="Deeproot Depths"/>
    <s v="Deeproot Depths"/>
    <s v="Judd"/>
    <x v="1"/>
    <s v="Intermediate"/>
    <n v="3"/>
    <m/>
    <n v="0"/>
    <n v="0"/>
    <s v="N"/>
    <s v="Y"/>
    <s v="N"/>
    <s v="L"/>
    <s v="Twirl; inner order"/>
    <s v="Rune arc'd. Played well together as a team and very aggressive. Couldn't get a heal/reset because of death's rancor spam."/>
  </r>
  <r>
    <n v="185"/>
    <d v="2023-08-21T00:00:00"/>
    <x v="1"/>
    <n v="25"/>
    <m/>
    <s v="Altus Plateau"/>
    <s v="Altus Plateau"/>
    <s v="Sunshine"/>
    <x v="2"/>
    <m/>
    <n v="2"/>
    <m/>
    <n v="0"/>
    <n v="0"/>
    <s v="N"/>
    <s v="Y"/>
    <s v="Y"/>
    <s v="W"/>
    <m/>
    <s v="1v1'd phantom. Host gave up."/>
  </r>
  <r>
    <n v="186"/>
    <d v="2023-08-21T00:00:00"/>
    <x v="1"/>
    <n v="25"/>
    <m/>
    <s v="Altus Tunnel"/>
    <s v="Altus Plateau"/>
    <s v="kingslayer**"/>
    <x v="1"/>
    <s v="Noob"/>
    <n v="3"/>
    <m/>
    <n v="0"/>
    <n v="0"/>
    <s v="N"/>
    <s v="Y"/>
    <s v="N"/>
    <s v="W"/>
    <m/>
    <s v="Host chased me aggressively and got 2 shot from 2/3 hp."/>
  </r>
  <r>
    <n v="187"/>
    <d v="2023-08-21T00:00:00"/>
    <x v="1"/>
    <n v="25"/>
    <m/>
    <s v="Elphael"/>
    <s v="Haligtree"/>
    <s v="Archer Emiya"/>
    <x v="0"/>
    <m/>
    <n v="3"/>
    <m/>
    <m/>
    <m/>
    <m/>
    <m/>
    <m/>
    <s v="O"/>
    <m/>
    <s v="Fogwalled as I loaded in"/>
  </r>
  <r>
    <n v="188"/>
    <d v="2023-08-21T00:00:00"/>
    <x v="1"/>
    <n v="25"/>
    <m/>
    <s v="Mountaintops of the Giants"/>
    <s v="Mountaintops of the Giants"/>
    <s v="Mad King Harlus"/>
    <x v="6"/>
    <s v="Maidenless"/>
    <n v="2"/>
    <m/>
    <n v="0"/>
    <n v="1"/>
    <s v="N"/>
    <s v="Y"/>
    <s v="Y"/>
    <s v="W"/>
    <m/>
    <s v="Host was 1v1'ing a red (Dragonbolt Acolyte) when I loaded in. I duelled the phantom and won. Host was running a Maidenless bullgoat BHS dagger status build. Both red and host were healing but red outplayed and won. "/>
  </r>
  <r>
    <n v="189"/>
    <d v="2023-08-21T00:00:00"/>
    <x v="1"/>
    <n v="25"/>
    <m/>
    <s v="Farum Azula"/>
    <s v="Farum Azula"/>
    <s v="Cooked Caarnt"/>
    <x v="3"/>
    <s v="Veteran"/>
    <n v="2"/>
    <m/>
    <n v="0"/>
    <n v="0"/>
    <s v="N"/>
    <s v="Y"/>
    <s v="N"/>
    <s v="L"/>
    <m/>
    <s v="Was going to lose and was trying to make a gravity play but I stepped over the edge."/>
  </r>
  <r>
    <n v="190"/>
    <d v="2023-08-21T00:00:00"/>
    <x v="1"/>
    <n v="25"/>
    <m/>
    <s v="Farum Azula"/>
    <s v="Farum Azula"/>
    <m/>
    <x v="0"/>
    <m/>
    <m/>
    <m/>
    <m/>
    <m/>
    <m/>
    <m/>
    <m/>
    <s v="O"/>
    <m/>
    <s v="Fogwalled as I loaded in"/>
  </r>
  <r>
    <n v="191"/>
    <d v="2023-08-21T00:00:00"/>
    <x v="1"/>
    <n v="25"/>
    <m/>
    <s v="Caelid"/>
    <s v="Caelid"/>
    <s v="tarrofobico"/>
    <x v="3"/>
    <s v="Maidenless"/>
    <n v="2"/>
    <m/>
    <n v="0"/>
    <n v="1"/>
    <s v="N"/>
    <s v="N"/>
    <s v="N"/>
    <s v="L"/>
    <s v="Clap; point down"/>
    <s v="Madness gank. Rune arc'd. Co-invader (Catch My Hands) was 2v1'ing when I loaded in. Basically impossible to 2v2 effectively with 2 melee builds because they would target 1 person and spam frenzyflame thrust to control the area."/>
  </r>
  <r>
    <n v="192"/>
    <d v="2023-08-21T00:00:00"/>
    <x v="1"/>
    <n v="25"/>
    <m/>
    <s v="Limgrave"/>
    <s v="Limgrave"/>
    <s v="TheZero"/>
    <x v="6"/>
    <s v="Maidenless"/>
    <n v="1"/>
    <m/>
    <n v="0"/>
    <n v="0"/>
    <s v="N"/>
    <s v="Y"/>
    <s v="Y"/>
    <s v="L"/>
    <s v="Point down"/>
    <s v="Rune arc'd host. Uses unseen form / assassin's gambit to prevent target lock. Uses sleep arrows, BHS spam and antspur poke. Also had blue ring so maybe it’s a gank. Remembered him from before and considered severing but stayed for data."/>
  </r>
  <r>
    <n v="193"/>
    <d v="2023-08-21T00:00:00"/>
    <x v="1"/>
    <n v="25"/>
    <m/>
    <s v="Subterranean Shunning Grounds"/>
    <s v="Subterranean Shunning Grounds"/>
    <s v="BruteJustice"/>
    <x v="1"/>
    <m/>
    <n v="3"/>
    <m/>
    <n v="1"/>
    <n v="0"/>
    <s v="N"/>
    <s v="Y"/>
    <s v="N"/>
    <s v="L"/>
    <s v="Warming stone"/>
    <s v="Invaded in the mini-dungeon. 1v1'd the hunter. Fought the host and phantom in the room with stairs and a pit and I got bonked into the pit."/>
  </r>
  <r>
    <n v="194"/>
    <d v="2023-08-21T00:00:00"/>
    <x v="1"/>
    <n v="25"/>
    <m/>
    <s v="Ainsel River"/>
    <s v="Ainsel River, Lake of Rot"/>
    <s v="uric acid"/>
    <x v="1"/>
    <s v="Intermediate"/>
    <n v="3"/>
    <m/>
    <n v="0"/>
    <n v="0"/>
    <s v="Y"/>
    <s v="Y"/>
    <s v="N"/>
    <s v="L"/>
    <m/>
    <s v="Was probably going to lose anyway but I got blendered."/>
  </r>
  <r>
    <n v="195"/>
    <d v="2023-08-21T00:00:00"/>
    <x v="1"/>
    <n v="25"/>
    <m/>
    <s v="Capital Outskirts"/>
    <s v="Altus Plateau"/>
    <m/>
    <x v="0"/>
    <m/>
    <m/>
    <m/>
    <m/>
    <m/>
    <m/>
    <m/>
    <m/>
    <s v="O"/>
    <m/>
    <s v="Connection Error"/>
  </r>
  <r>
    <n v="196"/>
    <d v="2023-08-21T00:00:00"/>
    <x v="1"/>
    <n v="25"/>
    <m/>
    <s v="Elphael"/>
    <s v="Haligtree"/>
    <s v="Monke"/>
    <x v="1"/>
    <m/>
    <n v="1"/>
    <m/>
    <n v="0"/>
    <n v="0"/>
    <s v="Y"/>
    <s v="Y"/>
    <s v="Y"/>
    <s v="L"/>
    <m/>
    <s v="Rolled off a ledge."/>
  </r>
  <r>
    <n v="197"/>
    <d v="2023-08-21T00:00:00"/>
    <x v="1"/>
    <n v="25"/>
    <m/>
    <s v="Mountaintops of the Giants"/>
    <s v="Mountaintops of the Giants"/>
    <m/>
    <x v="0"/>
    <m/>
    <m/>
    <m/>
    <m/>
    <m/>
    <m/>
    <m/>
    <m/>
    <s v="O"/>
    <m/>
    <s v="Fogwalled as I loaded in"/>
  </r>
  <r>
    <n v="198"/>
    <d v="2023-08-21T00:00:00"/>
    <x v="1"/>
    <n v="25"/>
    <m/>
    <s v="Yelough Anix Tunnel"/>
    <s v="Consecrated Snowfield"/>
    <s v="Bumbling Wizard"/>
    <x v="1"/>
    <s v="Intermediate"/>
    <n v="3"/>
    <m/>
    <n v="0"/>
    <n v="0"/>
    <s v="N"/>
    <s v="N"/>
    <s v="N"/>
    <s v="W"/>
    <m/>
    <s v="Got pretty lucky that they were slightly split up and managed to get very quick kills"/>
  </r>
  <r>
    <n v="199"/>
    <d v="2023-08-21T00:00:00"/>
    <x v="1"/>
    <n v="25"/>
    <m/>
    <s v="Mountaintops of the Giants"/>
    <s v="Mountaintops of the Giants"/>
    <s v="Mad King Harlus"/>
    <x v="6"/>
    <s v="Veteran"/>
    <n v="1"/>
    <m/>
    <m/>
    <m/>
    <s v="N"/>
    <s v="Y"/>
    <s v="N"/>
    <s v="W"/>
    <m/>
    <s v="Had a different build this time (double urumi + Raptors of the mist)"/>
  </r>
  <r>
    <n v="200"/>
    <d v="2023-08-21T00:00:00"/>
    <x v="1"/>
    <n v="25"/>
    <m/>
    <s v="Caria Manor"/>
    <s v="Liurnia"/>
    <s v="Death Dream"/>
    <x v="0"/>
    <m/>
    <n v="3"/>
    <m/>
    <m/>
    <m/>
    <m/>
    <m/>
    <m/>
    <s v="O"/>
    <m/>
    <s v="Fogwalled as I loaded in"/>
  </r>
  <r>
    <n v="201"/>
    <d v="2023-08-22T00:00:00"/>
    <x v="2"/>
    <n v="18"/>
    <m/>
    <s v="Haligtree"/>
    <s v="Haligtree"/>
    <s v="Trouble"/>
    <x v="2"/>
    <s v="Intermediate"/>
    <n v="1"/>
    <n v="0"/>
    <n v="0"/>
    <n v="0"/>
    <s v="N"/>
    <s v="Y"/>
    <s v="Y"/>
    <s v="W"/>
    <m/>
    <s v="Antspur"/>
  </r>
  <r>
    <n v="202"/>
    <d v="2023-08-22T00:00:00"/>
    <x v="2"/>
    <n v="18"/>
    <m/>
    <s v="Nokron"/>
    <s v="Nokron"/>
    <s v="gerald"/>
    <x v="1"/>
    <s v="Noob"/>
    <n v="2"/>
    <n v="0"/>
    <n v="0"/>
    <n v="0"/>
    <s v="N"/>
    <s v="Y"/>
    <s v="N"/>
    <s v="W"/>
    <m/>
    <s v="Blasphemous blade"/>
  </r>
  <r>
    <n v="203"/>
    <d v="2023-08-22T00:00:00"/>
    <x v="2"/>
    <n v="18"/>
    <m/>
    <s v="Ruin-Strewn Precipice"/>
    <s v="Liurnia"/>
    <s v="Cdoggy"/>
    <x v="1"/>
    <s v="Noob"/>
    <n v="2"/>
    <n v="1"/>
    <n v="0"/>
    <n v="0"/>
    <s v="N"/>
    <s v="Y"/>
    <s v="N"/>
    <s v="W"/>
    <m/>
    <s v="Host died in 2 hits"/>
  </r>
  <r>
    <n v="204"/>
    <d v="2023-08-22T00:00:00"/>
    <x v="2"/>
    <n v="18"/>
    <m/>
    <s v="Elphael"/>
    <s v="Haligtree"/>
    <s v="Bitcoin.t.t.Moon"/>
    <x v="1"/>
    <s v="Veteran"/>
    <n v="5"/>
    <n v="0"/>
    <n v="4"/>
    <n v="0"/>
    <s v="Y"/>
    <s v="Y"/>
    <s v="Y"/>
    <s v="W"/>
    <m/>
    <s v="Heavily relied on PvE (erdtree avatar and 2 knights) to deal with hunters. Host had high latency and it was impossible to rollcatch in a 1v1."/>
  </r>
  <r>
    <n v="205"/>
    <d v="2023-08-22T00:00:00"/>
    <x v="2"/>
    <n v="18"/>
    <m/>
    <s v="Deeproot Depths"/>
    <s v="Deeproot Depths"/>
    <m/>
    <x v="0"/>
    <m/>
    <m/>
    <m/>
    <m/>
    <m/>
    <m/>
    <m/>
    <m/>
    <s v="O"/>
    <m/>
    <s v="Connection Error"/>
  </r>
  <r>
    <n v="206"/>
    <d v="2023-08-22T00:00:00"/>
    <x v="2"/>
    <n v="18"/>
    <m/>
    <s v="Caelid"/>
    <s v="Caelid"/>
    <s v="Alexandri"/>
    <x v="1"/>
    <s v="Noob"/>
    <n v="3"/>
    <n v="1"/>
    <n v="0"/>
    <n v="0"/>
    <s v="Y"/>
    <s v="Y"/>
    <s v="N"/>
    <s v="L"/>
    <m/>
    <s v="1 Phantom was spamming magic. 1 phantom had a UGS and was super latent. Host was a ROB user but extremely passive. Tried to pull them to the troll that throws exploding pots but they would not really commit. Had a super laggy fight with phantom who appeared to stand still and when packets were received again my HP was 0."/>
  </r>
  <r>
    <n v="207"/>
    <d v="2023-08-22T00:00:00"/>
    <x v="2"/>
    <n v="18"/>
    <m/>
    <s v="Castle Sol"/>
    <s v="Mountaintops of the Giants"/>
    <s v="Kuarula"/>
    <x v="0"/>
    <m/>
    <m/>
    <m/>
    <m/>
    <m/>
    <m/>
    <m/>
    <m/>
    <s v="O"/>
    <m/>
    <s v="Fogwalled as I loaded in"/>
  </r>
  <r>
    <n v="208"/>
    <d v="2023-08-22T00:00:00"/>
    <x v="2"/>
    <n v="18"/>
    <m/>
    <s v="Subterranean Shunning Grounds"/>
    <s v="Subterranean Shunning Grounds"/>
    <s v="Talaria"/>
    <x v="1"/>
    <s v="Intermediate"/>
    <n v="2"/>
    <n v="0"/>
    <n v="0"/>
    <n v="0"/>
    <s v="Y"/>
    <s v="Y"/>
    <s v="Y"/>
    <s v="W"/>
    <m/>
    <s v="Both casters. They chased me down the hall with omens and the host took significant damage from the omen."/>
  </r>
  <r>
    <n v="209"/>
    <d v="2023-08-22T00:00:00"/>
    <x v="2"/>
    <n v="18"/>
    <m/>
    <s v="Caelid"/>
    <s v="Caelid"/>
    <s v="Merlin"/>
    <x v="2"/>
    <s v="Veteran"/>
    <n v="1"/>
    <n v="0"/>
    <n v="0"/>
    <n v="0"/>
    <s v="N"/>
    <s v="Y"/>
    <s v="Y"/>
    <s v="W"/>
    <m/>
    <s v="TT Host. Spellblade. Bad connection (third invasion in a row so its probably my internet). 2 Hunters got summoned but they didn't make it in time."/>
  </r>
  <r>
    <n v="210"/>
    <d v="2023-08-22T00:00:00"/>
    <x v="2"/>
    <n v="18"/>
    <m/>
    <s v="Ruin-Strewn Precipice"/>
    <s v="Liurnia"/>
    <s v="qwq"/>
    <x v="1"/>
    <s v="Noob"/>
    <n v="3"/>
    <n v="0"/>
    <n v="0"/>
    <n v="0"/>
    <s v="N"/>
    <s v="Y"/>
    <s v="Y"/>
    <s v="W"/>
    <m/>
    <s v="Host panic rolled off the ledge."/>
  </r>
  <r>
    <n v="211"/>
    <d v="2023-08-22T00:00:00"/>
    <x v="2"/>
    <n v="18"/>
    <m/>
    <s v="Limgrave"/>
    <s v="Limgrave"/>
    <s v="Mer"/>
    <x v="6"/>
    <s v="Veteran"/>
    <n v="1"/>
    <n v="0"/>
    <n v="0"/>
    <n v="0"/>
    <s v="N"/>
    <s v="Y"/>
    <s v="Y"/>
    <s v="W"/>
    <m/>
    <s v="Started chugging when they were low hp."/>
  </r>
  <r>
    <n v="212"/>
    <d v="2023-08-22T00:00:00"/>
    <x v="2"/>
    <n v="18"/>
    <m/>
    <s v="Mountaintops of the Giants"/>
    <s v="Mountaintops of the Giants"/>
    <m/>
    <x v="0"/>
    <m/>
    <m/>
    <m/>
    <m/>
    <m/>
    <m/>
    <m/>
    <m/>
    <m/>
    <m/>
    <s v="Fogwalled as I loaded in"/>
  </r>
  <r>
    <n v="213"/>
    <d v="2023-08-22T00:00:00"/>
    <x v="2"/>
    <n v="18"/>
    <m/>
    <s v="Leyndell"/>
    <s v="Leyndell"/>
    <s v="Skoll"/>
    <x v="1"/>
    <s v="Intermediate"/>
    <n v="3"/>
    <n v="0"/>
    <n v="0"/>
    <n v="0"/>
    <s v="Y"/>
    <s v="Y"/>
    <s v="N"/>
    <s v="W"/>
    <m/>
    <s v="Pulled them to the ulcerated tree spirit. Super chaotic. Host somehow pulled the Leyndell knight as well and died to it."/>
  </r>
  <r>
    <n v="214"/>
    <d v="2023-08-22T00:00:00"/>
    <x v="2"/>
    <n v="18"/>
    <m/>
    <s v="Liurnia"/>
    <s v="Liurnia"/>
    <s v="Nerae"/>
    <x v="6"/>
    <s v="Intermediate"/>
    <n v="1"/>
    <n v="0"/>
    <n v="0"/>
    <n v="0"/>
    <s v="N"/>
    <s v="Y"/>
    <s v="Y"/>
    <s v="W"/>
    <m/>
    <s v="Rune arc'd. Seemed newish and legitimately excited to duel someone"/>
  </r>
  <r>
    <n v="215"/>
    <d v="2023-08-22T00:00:00"/>
    <x v="2"/>
    <n v="18"/>
    <m/>
    <s v="Nokstella"/>
    <s v="Ainsel River, Lake of Rot"/>
    <s v="Lord Ulric"/>
    <x v="1"/>
    <s v="Noob"/>
    <n v="3"/>
    <n v="2"/>
    <n v="0"/>
    <n v="0"/>
    <s v="Y"/>
    <s v="N"/>
    <s v="N"/>
    <s v="W"/>
    <m/>
    <s v="Red Blaidd helped kill the host. "/>
  </r>
  <r>
    <n v="216"/>
    <d v="2023-08-22T00:00:00"/>
    <x v="2"/>
    <n v="18"/>
    <m/>
    <s v="Sellia Crystal Tunnel"/>
    <s v="Caelid"/>
    <s v="Grimace 2.0"/>
    <x v="1"/>
    <s v="Intermediate"/>
    <n v="2"/>
    <n v="0"/>
    <n v="0"/>
    <n v="0"/>
    <s v="N"/>
    <s v="Y"/>
    <s v="Y"/>
    <s v="L"/>
    <m/>
    <s v="2v1 in small tunnel. Had several chances but messed up converting low HP to kills."/>
  </r>
  <r>
    <n v="217"/>
    <d v="2023-08-22T00:00:00"/>
    <x v="2"/>
    <n v="18"/>
    <m/>
    <s v="Siofra Aquaduct"/>
    <s v="Siofra River"/>
    <s v="TriablePrism"/>
    <x v="1"/>
    <s v="Noob"/>
    <n v="2"/>
    <n v="0"/>
    <n v="0"/>
    <n v="0"/>
    <s v="N"/>
    <s v="Y"/>
    <s v="N"/>
    <s v="W"/>
    <m/>
    <s v="Phantom randomly fell off a ledge."/>
  </r>
  <r>
    <n v="218"/>
    <d v="2023-08-22T00:00:00"/>
    <x v="2"/>
    <n v="18"/>
    <m/>
    <s v="Caelid"/>
    <s v="Caelid"/>
    <m/>
    <x v="0"/>
    <m/>
    <m/>
    <m/>
    <m/>
    <m/>
    <m/>
    <m/>
    <m/>
    <s v="O"/>
    <m/>
    <s v="Fogwalled as I loaded in"/>
  </r>
  <r>
    <n v="219"/>
    <d v="2023-08-22T00:00:00"/>
    <x v="2"/>
    <n v="18"/>
    <m/>
    <s v="Nokstella"/>
    <s v="Ainsel River, Lake of Rot"/>
    <s v="eric"/>
    <x v="1"/>
    <s v="Intermediate"/>
    <n v="2"/>
    <n v="1"/>
    <n v="0"/>
    <n v="0"/>
    <s v="Y"/>
    <s v="Y"/>
    <s v="N"/>
    <s v="L"/>
    <m/>
    <s v="Host and phantom were speedrunning past all PvE. Both of them were Radahn cosplayers. I was afraid of them running forever so I played really aggressive in the blight area to try to kill the host with blight. Played too aggressively and got 3 shot by the phantom + host moonveil + bleed proc."/>
  </r>
  <r>
    <n v="220"/>
    <d v="2023-08-22T00:00:00"/>
    <x v="2"/>
    <n v="18"/>
    <m/>
    <s v="Sellia Hideaway"/>
    <s v="Dragonbarrow"/>
    <s v="Anastasios"/>
    <x v="1"/>
    <s v="Noob"/>
    <n v="2"/>
    <n v="0"/>
    <n v="0"/>
    <n v="0"/>
    <s v="Y"/>
    <s v="Y"/>
    <s v="N"/>
    <s v="W"/>
    <m/>
    <s v="Killed phantom in 2 hits during iframes. Host had super low vigor. I let him run away until he fell into a pit with PvE and died to them."/>
  </r>
  <r>
    <n v="221"/>
    <d v="2023-08-22T00:00:00"/>
    <x v="2"/>
    <n v="18"/>
    <m/>
    <s v="Deeproot Depths"/>
    <s v="Deeproot Depths"/>
    <s v="Orne"/>
    <x v="1"/>
    <m/>
    <n v="2"/>
    <n v="1"/>
    <n v="0"/>
    <n v="0"/>
    <s v="Y"/>
    <s v="Y"/>
    <s v="N"/>
    <s v="L"/>
    <m/>
    <s v="Died because I tried to emote. Let them get too close and got stuck in a dodging loop because host was reduvia spamming and phantom was dual vykes."/>
  </r>
  <r>
    <n v="222"/>
    <d v="2023-08-22T00:00:00"/>
    <x v="2"/>
    <n v="18"/>
    <m/>
    <s v="Raya Lucaria"/>
    <s v="Raya Lucaria"/>
    <s v="Sir Selrykar"/>
    <x v="1"/>
    <s v="Intermediate"/>
    <n v="3"/>
    <n v="0"/>
    <n v="0"/>
    <n v="0"/>
    <s v="N"/>
    <s v="Y"/>
    <s v="N"/>
    <s v="L"/>
    <s v="Fire spur me"/>
    <s v="Rune arc'd. Played too relaxed and got caught in high damage spells."/>
  </r>
  <r>
    <n v="223"/>
    <d v="2023-08-22T00:00:00"/>
    <x v="2"/>
    <n v="18"/>
    <m/>
    <s v="Old Altus Tunnel"/>
    <s v="Altus Plateau"/>
    <s v="Neg"/>
    <x v="1"/>
    <s v="Noob"/>
    <n v="2"/>
    <n v="0"/>
    <n v="0"/>
    <n v="0"/>
    <s v="N"/>
    <s v="Y"/>
    <s v="N"/>
    <s v="W"/>
    <m/>
    <s v="Phantom had like 900hp"/>
  </r>
  <r>
    <n v="224"/>
    <d v="2023-08-22T00:00:00"/>
    <x v="2"/>
    <n v="18"/>
    <m/>
    <s v="Sealed Tunnel"/>
    <s v="Altus Plateau"/>
    <s v="elperrorata"/>
    <x v="7"/>
    <s v="Intermediate"/>
    <n v="2"/>
    <n v="0"/>
    <n v="0"/>
    <n v="1"/>
    <s v="Y"/>
    <s v="Y"/>
    <s v="Y"/>
    <s v="L"/>
    <m/>
    <s v="Co-invader was RedeemedChad. Host and phantom were waiting behind the sealed wall and not crossing. I used the phantom finger and when I loaded back in the co-invader was dead. I 2v1'd in the abductor virgin pit and lost. Abductor virgin managed to hit me 3 times while chasing them without hitting them."/>
  </r>
  <r>
    <n v="225"/>
    <d v="2023-08-22T00:00:00"/>
    <x v="2"/>
    <n v="18"/>
    <m/>
    <s v="Capital Outskirts"/>
    <s v="Altus Plateau"/>
    <s v="hehe"/>
    <x v="3"/>
    <s v="Intermediate"/>
    <n v="2"/>
    <n v="0"/>
    <n v="0"/>
    <n v="0"/>
    <s v="N"/>
    <s v="Y"/>
    <s v="Y"/>
    <s v="L"/>
    <m/>
    <m/>
  </r>
  <r>
    <n v="226"/>
    <d v="2023-08-22T00:00:00"/>
    <x v="2"/>
    <n v="18"/>
    <m/>
    <s v="Subterranean Shunning Grounds"/>
    <s v="Subterranean Shunning Grounds"/>
    <m/>
    <x v="0"/>
    <m/>
    <m/>
    <m/>
    <m/>
    <m/>
    <m/>
    <m/>
    <m/>
    <s v="O"/>
    <m/>
    <s v="Walked off a ledge before reaching the host"/>
  </r>
  <r>
    <n v="227"/>
    <d v="2023-08-22T00:00:00"/>
    <x v="2"/>
    <n v="18"/>
    <m/>
    <s v="Fringefolk Hero's Grave"/>
    <s v="Limgrave"/>
    <s v="Kurapyura"/>
    <x v="2"/>
    <s v="Intermediate"/>
    <n v="2"/>
    <n v="0"/>
    <n v="0"/>
    <n v="0"/>
    <s v="N"/>
    <s v="Y"/>
    <s v="Y"/>
    <s v="W"/>
    <m/>
    <m/>
  </r>
  <r>
    <n v="228"/>
    <d v="2023-08-22T00:00:00"/>
    <x v="2"/>
    <n v="18"/>
    <m/>
    <s v="Subterranean Shunning Grounds"/>
    <s v="Subterranean Shunning Grounds"/>
    <m/>
    <x v="0"/>
    <m/>
    <m/>
    <m/>
    <m/>
    <m/>
    <m/>
    <m/>
    <m/>
    <s v="O"/>
    <m/>
    <s v="Host died shortly after I loaded in."/>
  </r>
  <r>
    <n v="229"/>
    <d v="2023-08-22T00:00:00"/>
    <x v="2"/>
    <n v="18"/>
    <m/>
    <s v="Elphael"/>
    <s v="Haligtree"/>
    <m/>
    <x v="0"/>
    <m/>
    <m/>
    <m/>
    <m/>
    <m/>
    <m/>
    <m/>
    <m/>
    <s v="O"/>
    <m/>
    <s v="Host died before I loaded in."/>
  </r>
  <r>
    <n v="230"/>
    <d v="2023-08-22T00:00:00"/>
    <x v="2"/>
    <n v="18"/>
    <m/>
    <s v="Dragonbarrow"/>
    <s v="Dragonbarrow"/>
    <s v="knightes"/>
    <x v="3"/>
    <s v="Noob"/>
    <n v="4"/>
    <n v="0"/>
    <n v="0"/>
    <n v="0"/>
    <s v="Y"/>
    <s v="Y"/>
    <s v="Y"/>
    <s v="W"/>
    <m/>
    <s v="Managed to get them to aggro the Gargoygle, who did work splitting them up. Had it down to host (hiding inside the sanctum) and phantom 1v1ing outside. I got worried the caster host might kill the gargoyle so I went back and killed them."/>
  </r>
  <r>
    <n v="231"/>
    <d v="2023-08-22T00:00:00"/>
    <x v="2"/>
    <n v="18"/>
    <m/>
    <s v="Ainsel River"/>
    <s v="Ainsel River, Lake of Rot"/>
    <s v="carnation"/>
    <x v="1"/>
    <s v="Intermediate"/>
    <n v="2"/>
    <n v="0"/>
    <n v="0"/>
    <n v="0"/>
    <s v="N"/>
    <s v="Y"/>
    <s v="Y"/>
    <s v="L"/>
    <s v="Bow"/>
    <m/>
  </r>
  <r>
    <n v="232"/>
    <d v="2023-08-22T00:00:00"/>
    <x v="2"/>
    <n v="18"/>
    <m/>
    <s v="Castle Sol"/>
    <s v="Mountaintops of the Giants"/>
    <s v="Alexzi"/>
    <x v="1"/>
    <s v="Intermediate"/>
    <n v="2"/>
    <n v="0"/>
    <n v="0"/>
    <n v="0"/>
    <s v="N"/>
    <s v="Y"/>
    <s v="Y"/>
    <s v="L"/>
    <s v="Bow"/>
    <s v="Had some good chances but got roll-caught by phantom into ruin greatsword 1 shot."/>
  </r>
  <r>
    <n v="233"/>
    <d v="2023-08-22T00:00:00"/>
    <x v="2"/>
    <n v="18"/>
    <m/>
    <s v="Raya Lucaria Crystal Tunnel"/>
    <s v="Liurnia"/>
    <s v="spacecowboy3310"/>
    <x v="1"/>
    <s v="Noob"/>
    <n v="2"/>
    <n v="0"/>
    <n v="0"/>
    <n v="0"/>
    <s v="Y"/>
    <s v="Y"/>
    <s v="N"/>
    <s v="W"/>
    <m/>
    <s v="Killed phantom (Grimace 2.0) in 3 hits. Host was r1 spamming so I was trying to land a parry. He panic rolled off a cliff."/>
  </r>
  <r>
    <n v="234"/>
    <d v="2023-08-22T00:00:00"/>
    <x v="2"/>
    <n v="18"/>
    <m/>
    <s v="Sealed Tunnel"/>
    <s v="Altus Plateau"/>
    <s v="Kallin"/>
    <x v="7"/>
    <s v="Intermediate"/>
    <n v="2"/>
    <n v="0"/>
    <n v="0"/>
    <n v="0"/>
    <s v="N"/>
    <s v="Y"/>
    <s v="N"/>
    <s v="W"/>
    <m/>
    <s v="Re-invaded the same pair as before (elperrorata) with a co-invader (Grug). It seems they are looking for 2v2s in Sealed Tunnel. They are both heavily stacking bleed builds that blender hard 2v1 but are much weaker in 1v1s."/>
  </r>
  <r>
    <n v="235"/>
    <d v="2023-08-23T00:00:00"/>
    <x v="2"/>
    <n v="18"/>
    <m/>
    <s v="War-Dead Catacombs"/>
    <s v="Caelid"/>
    <s v="reltiH flodA"/>
    <x v="0"/>
    <m/>
    <n v="2"/>
    <m/>
    <n v="0"/>
    <n v="0"/>
    <s v="N"/>
    <s v="Y"/>
    <s v="N"/>
    <s v="O"/>
    <m/>
    <s v="Rune Arc'd. Ran to fogwall before I got to them."/>
  </r>
  <r>
    <n v="236"/>
    <d v="2023-08-23T00:00:00"/>
    <x v="2"/>
    <n v="18"/>
    <m/>
    <s v="Raya Lucaria Crystal Tunnel"/>
    <s v="Liurnia"/>
    <s v="KK Yoki"/>
    <x v="3"/>
    <s v="Veteran"/>
    <n v="2"/>
    <n v="0"/>
    <n v="0"/>
    <n v="0"/>
    <s v="Y"/>
    <s v="Y"/>
    <s v="N"/>
    <s v="L"/>
    <s v="Clap; bow"/>
    <s v="Phantom was named KK Yoki's ****** and hidden with mimic veil next to host. Both were running bleed. Had a number of good opportunities where I got one low but got staggered out of a follow-up."/>
  </r>
  <r>
    <n v="237"/>
    <d v="2023-08-23T00:00:00"/>
    <x v="2"/>
    <n v="18"/>
    <m/>
    <s v="Dragonbarrow Cave"/>
    <s v="Dragonbarrow"/>
    <s v="ZEUS"/>
    <x v="4"/>
    <s v="Noob"/>
    <n v="2"/>
    <m/>
    <m/>
    <m/>
    <m/>
    <m/>
    <m/>
    <s v="O"/>
    <m/>
    <s v="Fighting rune bear when I loaded in. Phantom died right away and host ran. I followed the host around and eventually he died to the rune bear as well."/>
  </r>
  <r>
    <n v="238"/>
    <d v="2023-08-23T00:00:00"/>
    <x v="2"/>
    <n v="18"/>
    <m/>
    <s v="Shaded Castle"/>
    <s v="Altus Plateau"/>
    <s v="Teresa Calcuta"/>
    <x v="1"/>
    <s v="Noob"/>
    <n v="2"/>
    <n v="0"/>
    <n v="0"/>
    <n v="0"/>
    <s v="N"/>
    <s v="Y"/>
    <s v="N"/>
    <s v="W"/>
    <m/>
    <s v="Both had very low vigor"/>
  </r>
  <r>
    <n v="239"/>
    <d v="2023-08-23T00:00:00"/>
    <x v="2"/>
    <n v="18"/>
    <m/>
    <s v="Capital Outskirts"/>
    <s v="Altus Plateau"/>
    <s v="Zukaro"/>
    <x v="1"/>
    <s v="Noob"/>
    <n v="4"/>
    <n v="0"/>
    <n v="2"/>
    <n v="0"/>
    <s v="Y"/>
    <s v="Y"/>
    <s v="N"/>
    <s v="L"/>
    <s v="You're beautiful; what do you want"/>
    <s v="Host was spamming madness / lightning spear in the back. Probably had 500 hp so I didn't want to kill him first. Got phantom down to 0 flasks but the hunter got resummoned and I was out of flasks."/>
  </r>
  <r>
    <n v="240"/>
    <d v="2023-08-23T00:00:00"/>
    <x v="2"/>
    <n v="18"/>
    <m/>
    <s v="Mt Gelmir"/>
    <s v="Mt Gelmir"/>
    <s v="ExecutionerX"/>
    <x v="4"/>
    <s v="Intermediate"/>
    <m/>
    <m/>
    <m/>
    <m/>
    <m/>
    <s v="Y"/>
    <s v="Y"/>
    <s v="O"/>
    <m/>
    <s v="Rune Arc'd. Let him solo the runebear and he lost."/>
  </r>
  <r>
    <n v="241"/>
    <d v="2023-08-23T00:00:00"/>
    <x v="2"/>
    <n v="18"/>
    <m/>
    <s v="Siofra Aquaduct"/>
    <s v="Siofra River"/>
    <s v="Mendoza"/>
    <x v="0"/>
    <m/>
    <n v="2"/>
    <m/>
    <m/>
    <m/>
    <m/>
    <m/>
    <m/>
    <s v="O"/>
    <m/>
    <s v="Fogwalled as I loaded in"/>
  </r>
  <r>
    <n v="242"/>
    <d v="2023-08-23T00:00:00"/>
    <x v="2"/>
    <n v="18"/>
    <m/>
    <s v="Limgrave"/>
    <s v="Limgrave"/>
    <s v="QUEEN MARIKA"/>
    <x v="5"/>
    <m/>
    <m/>
    <m/>
    <m/>
    <m/>
    <m/>
    <m/>
    <m/>
    <s v="O"/>
    <m/>
    <m/>
  </r>
  <r>
    <n v="243"/>
    <d v="2023-08-23T00:00:00"/>
    <x v="2"/>
    <n v="18"/>
    <m/>
    <s v="Deeproot Depths"/>
    <s v="Deeproot Depths"/>
    <s v="Jason"/>
    <x v="2"/>
    <m/>
    <n v="2"/>
    <m/>
    <m/>
    <m/>
    <m/>
    <s v="Y"/>
    <s v="Y"/>
    <s v="L"/>
    <m/>
    <s v="Didn't even see the host. 1v1'd a phantom and we killed each other at the same time."/>
  </r>
  <r>
    <n v="244"/>
    <d v="2023-08-23T00:00:00"/>
    <x v="2"/>
    <n v="18"/>
    <m/>
    <s v="Moghwyn Palace"/>
    <s v="Moghwyn Palace"/>
    <s v="Bandit"/>
    <x v="4"/>
    <s v="Noob"/>
    <n v="2"/>
    <n v="0"/>
    <n v="0"/>
    <n v="0"/>
    <s v="Y"/>
    <s v="Y"/>
    <s v="Y"/>
    <s v="O"/>
    <m/>
    <s v="Host was AFK so phantom and I punched each other. Host eventually started attacking me and I pulled them to the cartwheeling albinaurics who did work."/>
  </r>
  <r>
    <n v="245"/>
    <d v="2023-08-23T00:00:00"/>
    <x v="2"/>
    <n v="18"/>
    <m/>
    <s v="Elphael"/>
    <s v="Haligtree"/>
    <s v="NoFatMaidens"/>
    <x v="1"/>
    <s v="Veteran"/>
    <n v="2"/>
    <n v="0"/>
    <n v="0"/>
    <n v="0"/>
    <s v="Y"/>
    <s v="Y"/>
    <s v="N"/>
    <s v="L"/>
    <s v="Clap"/>
    <s v="Tried to hard to get an emote off."/>
  </r>
  <r>
    <n v="246"/>
    <d v="2023-08-23T00:00:00"/>
    <x v="2"/>
    <n v="18"/>
    <m/>
    <s v="Black Knife Catacombs"/>
    <s v="Liurnia"/>
    <s v="K***ghtless"/>
    <x v="0"/>
    <m/>
    <m/>
    <m/>
    <m/>
    <m/>
    <m/>
    <m/>
    <m/>
    <s v="O"/>
    <m/>
    <s v="Ran for fogwall"/>
  </r>
  <r>
    <n v="247"/>
    <d v="2023-08-23T00:00:00"/>
    <x v="2"/>
    <n v="18"/>
    <m/>
    <s v="Nokron (Pre-mimic)"/>
    <s v="Nokron"/>
    <s v="Smol blade"/>
    <x v="1"/>
    <s v="Veteran"/>
    <n v="2"/>
    <n v="0"/>
    <n v="0"/>
    <n v="0"/>
    <s v="Y"/>
    <s v="Y"/>
    <s v="Y"/>
    <s v="W"/>
    <m/>
    <s v="Rune arc'd. Caster with misericorde. Phantom was Beeg Blade (dual Zweis). Used stormhawk axe but whiffed. Had a few missed opportunities and it was not looking good but the phantom got overly aggressive and died while the host was killing the Swordswoman."/>
  </r>
  <r>
    <n v="248"/>
    <d v="2023-08-23T00:00:00"/>
    <x v="2"/>
    <n v="18"/>
    <m/>
    <s v="Nokron"/>
    <s v="Nokron"/>
    <s v="BCT Oompa Loompa"/>
    <x v="2"/>
    <m/>
    <n v="2"/>
    <n v="0"/>
    <n v="0"/>
    <n v="0"/>
    <s v="N"/>
    <s v="Y"/>
    <s v="Y"/>
    <s v="L"/>
    <s v="Bow"/>
    <s v="Dueled the phantom. Got absolutely messed up by the unexpected endure with dual hoslow whip."/>
  </r>
  <r>
    <n v="249"/>
    <d v="2023-08-23T00:00:00"/>
    <x v="2"/>
    <n v="18"/>
    <m/>
    <s v="Mountaintops of the Giants"/>
    <s v="Mountaintops of the Giants"/>
    <m/>
    <x v="0"/>
    <m/>
    <m/>
    <m/>
    <m/>
    <m/>
    <m/>
    <m/>
    <m/>
    <s v="O"/>
    <m/>
    <s v="Connection Error"/>
  </r>
  <r>
    <n v="250"/>
    <d v="2023-08-23T00:00:00"/>
    <x v="2"/>
    <n v="18"/>
    <m/>
    <s v="Gelmir Hero's Grave"/>
    <s v="Mt Gelmir"/>
    <s v="Squeeble"/>
    <x v="1"/>
    <s v="Intermediate"/>
    <n v="2"/>
    <n v="0"/>
    <n v="0"/>
    <n v="0"/>
    <s v="Y"/>
    <s v="N"/>
    <s v="N"/>
    <s v="L"/>
    <s v="Point down"/>
    <s v="Tried to go for a sneaky play off the chariots but I got blasted by the chariots instead "/>
  </r>
  <r>
    <n v="251"/>
    <d v="2023-08-23T00:00:00"/>
    <x v="2"/>
    <n v="18"/>
    <m/>
    <s v="Dragonbarrow"/>
    <s v="Dragonbarrow"/>
    <s v="Heart"/>
    <x v="1"/>
    <m/>
    <n v="3"/>
    <n v="0"/>
    <n v="0"/>
    <n v="0"/>
    <s v="Y"/>
    <s v="N"/>
    <s v="N"/>
    <s v="L"/>
    <m/>
    <s v="Rune arc'd. They were fighting the erdtree avatar. I managed to kill a phantom but got killed by Loretta's greatbow shortly after."/>
  </r>
  <r>
    <n v="252"/>
    <d v="2023-08-23T00:00:00"/>
    <x v="2"/>
    <n v="18"/>
    <m/>
    <s v="Elphael"/>
    <s v="Haligtree"/>
    <s v="Lilith"/>
    <x v="1"/>
    <s v="Intermediate"/>
    <n v="2"/>
    <n v="0"/>
    <n v="0"/>
    <n v="0"/>
    <s v="Y"/>
    <s v="Y"/>
    <s v="Y"/>
    <s v="W"/>
    <m/>
    <s v="They managed to aggro every mob in Elphael, including 2 cleanrot knights, 2 revenants, and a bunch of soldiers."/>
  </r>
  <r>
    <n v="253"/>
    <d v="2023-08-23T00:00:00"/>
    <x v="2"/>
    <n v="18"/>
    <m/>
    <s v="Raya Lucaria"/>
    <s v="Raya Lucaria"/>
    <s v="TriablePrism"/>
    <x v="9"/>
    <s v="Intermediate"/>
    <n v="2"/>
    <n v="0"/>
    <n v="0"/>
    <n v="0"/>
    <s v="N"/>
    <s v="Y"/>
    <s v="N"/>
    <s v="W"/>
    <m/>
    <s v="This was in the area before the entrance with no PvE. Host was very passive. I kept trying to split them up with the elevator but they wouldn't bite. I took the elevator up and used a phantom finger to respawn behind them and dragon halberded them."/>
  </r>
  <r>
    <n v="254"/>
    <d v="2023-08-23T00:00:00"/>
    <x v="2"/>
    <n v="18"/>
    <m/>
    <s v="Seethewater Cave"/>
    <s v="Mt Gelmir"/>
    <m/>
    <x v="0"/>
    <m/>
    <m/>
    <m/>
    <m/>
    <m/>
    <m/>
    <m/>
    <m/>
    <s v="O"/>
    <m/>
    <s v="Fogwalled as I loaded in"/>
  </r>
  <r>
    <n v="255"/>
    <d v="2023-08-23T00:00:00"/>
    <x v="2"/>
    <n v="18"/>
    <m/>
    <s v="Elphael"/>
    <s v="Haligtree"/>
    <s v="Lilith"/>
    <x v="1"/>
    <s v="Intermediate"/>
    <n v="3"/>
    <n v="0"/>
    <n v="0"/>
    <n v="0"/>
    <s v="Y"/>
    <s v="Y"/>
    <s v="Y"/>
    <s v="O"/>
    <m/>
    <s v="Very fun cat and mouse invasion with 2 decent phantoms. But at some point everyone DC'd. Don't think it was intentional though because they were still casting when the DCs happened."/>
  </r>
  <r>
    <n v="256"/>
    <d v="2023-08-23T00:00:00"/>
    <x v="2"/>
    <n v="18"/>
    <m/>
    <s v="Altus Plateau"/>
    <s v="Altus Plateau"/>
    <s v="Step Pro"/>
    <x v="2"/>
    <s v="Veteran"/>
    <n v="2"/>
    <n v="0"/>
    <n v="1"/>
    <n v="0"/>
    <s v="N"/>
    <s v="Y"/>
    <s v="Y"/>
    <s v="L"/>
    <s v="Wave"/>
    <s v="1v1'd hunter. Then 1v1'd host. Host was like 10hp and started chugging (should have just used fan daggers)."/>
  </r>
  <r>
    <n v="257"/>
    <d v="2023-08-23T00:00:00"/>
    <x v="2"/>
    <n v="18"/>
    <m/>
    <s v="Fort Gael"/>
    <s v="Caelid"/>
    <s v="Roll"/>
    <x v="1"/>
    <s v="Intermediate"/>
    <n v="2"/>
    <n v="0"/>
    <n v="0"/>
    <n v="0"/>
    <s v="N"/>
    <s v="Y"/>
    <s v="N"/>
    <s v="L"/>
    <m/>
    <s v="Rune Arc'd. Fought in Fort Gael."/>
  </r>
  <r>
    <n v="258"/>
    <d v="2023-08-23T00:00:00"/>
    <x v="2"/>
    <n v="18"/>
    <m/>
    <s v="Caelid"/>
    <s v="Caelid"/>
    <s v="Prayer Warrior"/>
    <x v="1"/>
    <s v="Intermediate"/>
    <n v="2"/>
    <m/>
    <n v="0"/>
    <n v="0"/>
    <s v="Y"/>
    <s v="Y"/>
    <s v="N"/>
    <s v="W"/>
    <m/>
    <s v="Jar cannon'd the host off a ledge and then claymore poked him off a cliff."/>
  </r>
  <r>
    <n v="259"/>
    <d v="2023-08-23T00:00:00"/>
    <x v="2"/>
    <n v="18"/>
    <m/>
    <s v="Caelid"/>
    <s v="Caelid"/>
    <s v="Ashi"/>
    <x v="3"/>
    <s v="Intermediate"/>
    <n v="3"/>
    <n v="1"/>
    <n v="1"/>
    <n v="0"/>
    <s v="Y"/>
    <s v="Y"/>
    <s v="Y"/>
    <s v="W"/>
    <m/>
    <s v="Host was normal but phantom was level 324 using UGS with sleep bolts."/>
  </r>
  <r>
    <n v="260"/>
    <d v="2023-08-23T00:00:00"/>
    <x v="2"/>
    <n v="18"/>
    <m/>
    <s v="Liurnia"/>
    <s v="Liurnia"/>
    <s v="Nerae"/>
    <x v="6"/>
    <s v="Intermediate"/>
    <n v="1"/>
    <n v="0"/>
    <n v="0"/>
    <n v="0"/>
    <s v="N"/>
    <s v="Y"/>
    <s v="Y"/>
    <s v="W"/>
    <m/>
    <s v="Rune arc'd"/>
  </r>
  <r>
    <n v="261"/>
    <d v="2023-08-23T00:00:00"/>
    <x v="2"/>
    <n v="18"/>
    <m/>
    <s v="Leyndell"/>
    <s v="Leyndell"/>
    <s v="SirOnionKn***ght"/>
    <x v="3"/>
    <s v="Veteran"/>
    <n v="3"/>
    <n v="1"/>
    <n v="1"/>
    <n v="0"/>
    <s v="Y"/>
    <s v="Y"/>
    <s v="Y"/>
    <s v="L"/>
    <s v="Wave"/>
    <s v="Felt like a gank at the top of the Divine Bridge elevator but it could have been bad luck, because after I died the host picked up an item from a corpse in the courtyard (before getting blasted by an abductor virgin)"/>
  </r>
  <r>
    <n v="262"/>
    <d v="2023-08-24T00:00:00"/>
    <x v="2"/>
    <n v="18"/>
    <m/>
    <s v="Mt Gelmir"/>
    <s v="Mt Gelmir"/>
    <s v="Ishumra"/>
    <x v="1"/>
    <s v="Noob"/>
    <n v="0"/>
    <n v="0"/>
    <n v="0"/>
    <n v="0"/>
    <s v="Y"/>
    <s v="N"/>
    <s v="N"/>
    <s v="W"/>
    <m/>
    <s v="Loaded in while they were fighting the ulcerated tree spirit. I mostly ran from the phantoms and got a few hits on them here and there. Host died to the ulcerated tree spirit."/>
  </r>
  <r>
    <n v="263"/>
    <d v="2023-08-24T00:00:00"/>
    <x v="2"/>
    <n v="18"/>
    <m/>
    <s v="Shaded Castle"/>
    <s v="Altus Plateau"/>
    <s v="Lore"/>
    <x v="1"/>
    <s v="Veteran"/>
    <n v="2"/>
    <n v="0"/>
    <n v="0"/>
    <n v="0"/>
    <s v="Y"/>
    <s v="Y"/>
    <s v="N"/>
    <s v="L"/>
    <m/>
    <s v="Got stuck in a corner"/>
  </r>
  <r>
    <n v="264"/>
    <d v="2023-08-24T00:00:00"/>
    <x v="2"/>
    <n v="18"/>
    <m/>
    <s v="Sage's Cave"/>
    <s v="Altus Plateau"/>
    <m/>
    <x v="0"/>
    <m/>
    <m/>
    <m/>
    <m/>
    <m/>
    <m/>
    <m/>
    <m/>
    <m/>
    <m/>
    <s v="Fogwalled as I loaded in"/>
  </r>
  <r>
    <n v="265"/>
    <d v="2023-08-24T00:00:00"/>
    <x v="2"/>
    <n v="18"/>
    <m/>
    <s v="Academy Crystal Cave"/>
    <s v="Liurnia"/>
    <s v="Kitty Rose"/>
    <x v="1"/>
    <s v="Noob"/>
    <n v="2"/>
    <n v="0"/>
    <n v="0"/>
    <n v="0"/>
    <s v="Y"/>
    <s v="Y"/>
    <s v="Y"/>
    <s v="W"/>
    <m/>
    <s v="Killed phantom and host died to the wizards."/>
  </r>
  <r>
    <n v="266"/>
    <d v="2023-08-24T00:00:00"/>
    <x v="2"/>
    <n v="18"/>
    <m/>
    <s v="Cliffbottom Catacombs"/>
    <s v="Liurnia"/>
    <s v="YUGNUG"/>
    <x v="3"/>
    <s v="Intermediate"/>
    <n v="5"/>
    <n v="0"/>
    <n v="2"/>
    <n v="0"/>
    <s v="Y"/>
    <s v="Y"/>
    <s v="Y"/>
    <s v="L"/>
    <s v="Clap; clap"/>
    <s v="One phantom was using sleep pots. Split up the phantoms and killed them with the help of PvE. Host was hiding until hunters joined. Host barely fought at all."/>
  </r>
  <r>
    <n v="267"/>
    <d v="2023-08-24T00:00:00"/>
    <x v="2"/>
    <n v="18"/>
    <m/>
    <s v="Leyndell"/>
    <s v="Leyndell"/>
    <s v="Van Diego"/>
    <x v="1"/>
    <m/>
    <n v="1"/>
    <n v="0"/>
    <n v="0"/>
    <n v="0"/>
    <s v="N"/>
    <s v="Y"/>
    <s v="N"/>
    <s v="W"/>
    <m/>
    <s v="Host was super laggy"/>
  </r>
  <r>
    <n v="268"/>
    <d v="2023-08-24T00:00:00"/>
    <x v="2"/>
    <n v="18"/>
    <m/>
    <s v="Unsightly Catacombs"/>
    <s v="Altus Plateau"/>
    <s v="Professor ****us"/>
    <x v="1"/>
    <s v="Intermediate"/>
    <n v="2"/>
    <n v="0"/>
    <n v="0"/>
    <n v="0"/>
    <s v="Y"/>
    <s v="Y"/>
    <s v="N"/>
    <s v="W"/>
    <m/>
    <m/>
  </r>
  <r>
    <n v="269"/>
    <d v="2023-08-24T00:00:00"/>
    <x v="2"/>
    <n v="18"/>
    <m/>
    <s v="Liurnia"/>
    <s v="Liurnia"/>
    <s v="Crucible Carl"/>
    <x v="5"/>
    <s v="Veteran"/>
    <m/>
    <m/>
    <m/>
    <m/>
    <m/>
    <m/>
    <m/>
    <s v="O"/>
    <m/>
    <m/>
  </r>
  <r>
    <n v="270"/>
    <d v="2023-08-24T00:00:00"/>
    <x v="2"/>
    <n v="18"/>
    <m/>
    <s v="Leyndell"/>
    <s v="Leyndell"/>
    <m/>
    <x v="0"/>
    <m/>
    <m/>
    <m/>
    <m/>
    <m/>
    <m/>
    <m/>
    <m/>
    <s v="O"/>
    <m/>
    <s v="Fogwalled as I loaded in"/>
  </r>
  <r>
    <n v="271"/>
    <d v="2023-08-24T00:00:00"/>
    <x v="2"/>
    <n v="18"/>
    <m/>
    <s v="Liurnia"/>
    <s v="Liurnia"/>
    <s v="YUGNUG"/>
    <x v="3"/>
    <s v="Intermediate"/>
    <n v="3"/>
    <n v="0"/>
    <n v="0"/>
    <n v="0"/>
    <s v="N"/>
    <s v="Y"/>
    <s v="N"/>
    <s v="L"/>
    <m/>
    <s v="Exact same squad as before."/>
  </r>
  <r>
    <n v="272"/>
    <d v="2023-08-24T00:00:00"/>
    <x v="2"/>
    <n v="18"/>
    <m/>
    <s v="Shaded Castle"/>
    <s v="Altus Plateau"/>
    <s v="sorcerio"/>
    <x v="1"/>
    <s v="Noob"/>
    <n v="2"/>
    <n v="0"/>
    <n v="0"/>
    <n v="0"/>
    <s v="N"/>
    <s v="Y"/>
    <s v="N"/>
    <s v="W"/>
    <m/>
    <m/>
  </r>
  <r>
    <n v="273"/>
    <d v="2023-08-24T00:00:00"/>
    <x v="2"/>
    <n v="18"/>
    <m/>
    <s v="War-Dead Catacombs"/>
    <s v="Caelid"/>
    <s v="Fran"/>
    <x v="1"/>
    <s v="Intermediate"/>
    <n v="1"/>
    <n v="0"/>
    <n v="0"/>
    <n v="0"/>
    <s v="N"/>
    <s v="Y"/>
    <s v="N"/>
    <s v="W"/>
    <m/>
    <s v="Phantom died to a knight before I got there."/>
  </r>
  <r>
    <n v="274"/>
    <d v="2023-08-24T00:00:00"/>
    <x v="2"/>
    <n v="18"/>
    <m/>
    <s v="Liurnia"/>
    <s v="Liurnia"/>
    <s v="Crucible Carl"/>
    <x v="6"/>
    <s v="Veteran"/>
    <n v="1"/>
    <n v="0"/>
    <n v="0"/>
    <n v="0"/>
    <s v="N"/>
    <s v="Y"/>
    <s v="N"/>
    <s v="L"/>
    <m/>
    <s v="Rune arc'd. Laggy"/>
  </r>
  <r>
    <n v="275"/>
    <d v="2023-08-24T00:00:00"/>
    <x v="2"/>
    <n v="18"/>
    <m/>
    <s v="Leyndell"/>
    <s v="Leyndell"/>
    <s v="Crowley"/>
    <x v="1"/>
    <s v="Noob"/>
    <n v="3"/>
    <n v="1"/>
    <n v="0"/>
    <n v="0"/>
    <s v="Y"/>
    <s v="Y"/>
    <s v="N"/>
    <s v="L"/>
    <m/>
    <s v="Blendered. Tried to use the omen killer but it died in 2 seconds."/>
  </r>
  <r>
    <n v="276"/>
    <d v="2023-08-24T00:00:00"/>
    <x v="2"/>
    <n v="18"/>
    <m/>
    <s v="Leyndell"/>
    <s v="Leyndell"/>
    <s v="Lightnia"/>
    <x v="1"/>
    <s v="Noob"/>
    <n v="3"/>
    <n v="1"/>
    <n v="1"/>
    <n v="0"/>
    <s v="Y"/>
    <s v="Y"/>
    <s v="Y"/>
    <s v="L"/>
    <s v="T bag"/>
    <s v="Tried to use the erdtree avatar. It died very quickly."/>
  </r>
  <r>
    <n v="277"/>
    <d v="2023-08-24T00:00:00"/>
    <x v="2"/>
    <n v="18"/>
    <m/>
    <s v="Nokron (Pre-mimic)"/>
    <s v="Nokron"/>
    <m/>
    <x v="0"/>
    <m/>
    <m/>
    <m/>
    <m/>
    <m/>
    <m/>
    <m/>
    <m/>
    <s v="O"/>
    <m/>
    <s v="Fogwalled as I loaded in"/>
  </r>
  <r>
    <n v="278"/>
    <d v="2023-08-24T00:00:00"/>
    <x v="2"/>
    <n v="18"/>
    <m/>
    <s v="Leyndell"/>
    <s v="Leyndell"/>
    <s v="Crowley"/>
    <x v="2"/>
    <s v="Noob"/>
    <n v="1"/>
    <n v="1"/>
    <n v="0"/>
    <n v="0"/>
    <s v="N"/>
    <s v="Y"/>
    <s v="Y"/>
    <s v="W"/>
    <m/>
    <s v="Re-invaded but this time I 1v1'd them at grace. Phantom was level ~160"/>
  </r>
  <r>
    <n v="279"/>
    <d v="2023-08-24T00:00:00"/>
    <x v="2"/>
    <n v="18"/>
    <m/>
    <s v="Subterranean Shunning Grounds"/>
    <s v="Subterranean Shunning Grounds"/>
    <s v="Te**m"/>
    <x v="1"/>
    <m/>
    <n v="3"/>
    <m/>
    <m/>
    <m/>
    <s v="N"/>
    <s v="Y"/>
    <s v="N"/>
    <s v="L"/>
    <m/>
    <s v="Blendered in 2 seconds while I was emoting. Probably OLPs but can't confirm"/>
  </r>
  <r>
    <n v="280"/>
    <d v="2023-08-24T00:00:00"/>
    <x v="2"/>
    <n v="18"/>
    <m/>
    <s v="Mountaintops of the Giants"/>
    <s v="Mountaintops of the Giants"/>
    <s v="Hwabing"/>
    <x v="0"/>
    <m/>
    <m/>
    <m/>
    <m/>
    <m/>
    <m/>
    <m/>
    <m/>
    <s v="O"/>
    <m/>
    <s v="Host died to PvE before I arrived"/>
  </r>
  <r>
    <n v="281"/>
    <d v="2023-08-24T00:00:00"/>
    <x v="2"/>
    <n v="18"/>
    <m/>
    <s v="Castle Sol"/>
    <s v="Mountaintops of the Giants"/>
    <m/>
    <x v="0"/>
    <m/>
    <m/>
    <m/>
    <m/>
    <m/>
    <m/>
    <m/>
    <m/>
    <s v="O"/>
    <m/>
    <s v="Fogwalled as I loaded in"/>
  </r>
  <r>
    <n v="282"/>
    <d v="2023-08-24T00:00:00"/>
    <x v="2"/>
    <n v="18"/>
    <m/>
    <s v="Auriza Hero's Grave"/>
    <s v="Altus Plateau"/>
    <s v="Ashi"/>
    <x v="1"/>
    <m/>
    <n v="2"/>
    <m/>
    <n v="0"/>
    <n v="0"/>
    <s v="Y"/>
    <s v="Y"/>
    <s v="N"/>
    <s v="L"/>
    <m/>
    <s v="Host ran away and fogwalled"/>
  </r>
  <r>
    <n v="283"/>
    <d v="2023-08-24T00:00:00"/>
    <x v="2"/>
    <n v="18"/>
    <m/>
    <s v="Old Altus Tunnel"/>
    <s v="Altus Plateau"/>
    <s v="Guys"/>
    <x v="1"/>
    <m/>
    <n v="3"/>
    <n v="0"/>
    <n v="0"/>
    <n v="0"/>
    <s v="N"/>
    <s v="Y"/>
    <s v="N"/>
    <s v="L"/>
    <s v="Rallying Cry; Fire spur me"/>
    <m/>
  </r>
  <r>
    <n v="284"/>
    <d v="2023-08-24T00:00:00"/>
    <x v="2"/>
    <n v="18"/>
    <m/>
    <s v="Castle Sol"/>
    <s v="Mountaintops of the Giants"/>
    <s v="David"/>
    <x v="1"/>
    <s v="Intermediate"/>
    <n v="2"/>
    <n v="1"/>
    <n v="0"/>
    <n v="0"/>
    <s v="Y"/>
    <s v="Y"/>
    <s v="Y"/>
    <s v="W"/>
    <m/>
    <m/>
  </r>
  <r>
    <n v="285"/>
    <d v="2023-08-24T00:00:00"/>
    <x v="2"/>
    <n v="18"/>
    <m/>
    <s v="Leyndell"/>
    <s v="Leyndell"/>
    <s v="Aeros"/>
    <x v="8"/>
    <s v="Intermediate"/>
    <n v="3"/>
    <n v="0"/>
    <n v="0"/>
    <n v="0"/>
    <s v="N"/>
    <s v="Y"/>
    <s v="N"/>
    <s v="L"/>
    <s v="T bag"/>
    <s v="Queen's Bedchamber "/>
  </r>
  <r>
    <n v="286"/>
    <d v="2023-08-24T00:00:00"/>
    <x v="2"/>
    <n v="18"/>
    <m/>
    <s v="Leyndell"/>
    <s v="Leyndell"/>
    <m/>
    <x v="0"/>
    <m/>
    <m/>
    <m/>
    <m/>
    <m/>
    <m/>
    <m/>
    <m/>
    <s v="O"/>
    <m/>
    <s v="Connection Error"/>
  </r>
  <r>
    <n v="287"/>
    <d v="2023-08-24T00:00:00"/>
    <x v="2"/>
    <n v="18"/>
    <m/>
    <s v="Leyndell"/>
    <s v="Leyndell"/>
    <m/>
    <x v="0"/>
    <m/>
    <m/>
    <m/>
    <m/>
    <m/>
    <m/>
    <m/>
    <m/>
    <s v="O"/>
    <m/>
    <s v="Fogwalled as I loaded in"/>
  </r>
  <r>
    <n v="288"/>
    <d v="2023-08-24T00:00:00"/>
    <x v="2"/>
    <n v="18"/>
    <m/>
    <s v="Raya Lucaria Crystal Tunnel"/>
    <s v="Liurnia"/>
    <m/>
    <x v="0"/>
    <m/>
    <m/>
    <m/>
    <m/>
    <m/>
    <m/>
    <m/>
    <m/>
    <s v="O"/>
    <m/>
    <s v="Connection Error"/>
  </r>
  <r>
    <n v="289"/>
    <d v="2023-08-24T00:00:00"/>
    <x v="2"/>
    <n v="18"/>
    <m/>
    <s v="Leyndell"/>
    <s v="Leyndell"/>
    <s v="Roy"/>
    <x v="4"/>
    <s v="Veteran"/>
    <m/>
    <m/>
    <m/>
    <m/>
    <m/>
    <m/>
    <m/>
    <s v="O"/>
    <m/>
    <s v="Rune arc'd. TT host summoned 2 reds to gank Melina and blues"/>
  </r>
  <r>
    <n v="290"/>
    <d v="2023-08-24T00:00:00"/>
    <x v="2"/>
    <n v="18"/>
    <m/>
    <s v="Leyndell"/>
    <s v="Leyndell"/>
    <s v="Roy"/>
    <x v="5"/>
    <s v="Veteran"/>
    <m/>
    <m/>
    <m/>
    <m/>
    <m/>
    <m/>
    <m/>
    <s v="O"/>
    <m/>
    <s v="Rune arc'd. Fought hunters and then the host."/>
  </r>
  <r>
    <n v="291"/>
    <d v="2023-08-24T00:00:00"/>
    <x v="2"/>
    <n v="18"/>
    <m/>
    <s v="Auriza Hero's Grave"/>
    <s v="Altus Plateau"/>
    <s v="Gonsu"/>
    <x v="1"/>
    <s v="Intermediate"/>
    <n v="2"/>
    <n v="0"/>
    <n v="0"/>
    <n v="0"/>
    <s v="N"/>
    <s v="Y"/>
    <s v="N"/>
    <s v="W"/>
    <m/>
    <s v="Had the host super low several times but could never convert with the phantom on me. Eventually I pulled out the stormhawk axe and trapped the host in a corern."/>
  </r>
  <r>
    <n v="292"/>
    <d v="2023-08-24T00:00:00"/>
    <x v="2"/>
    <n v="18"/>
    <m/>
    <s v="Liurnia"/>
    <s v="Liurnia"/>
    <s v="Lv80+15+6---003"/>
    <x v="6"/>
    <s v="Maidenless"/>
    <n v="1"/>
    <m/>
    <m/>
    <m/>
    <s v="N"/>
    <s v="Y"/>
    <s v="N"/>
    <s v="L"/>
    <m/>
    <s v="Rune arc'd. Attacked me while I was emoting and crouch poke spam shunter. Almost had them despite it."/>
  </r>
  <r>
    <n v="293"/>
    <d v="2023-08-24T00:00:00"/>
    <x v="2"/>
    <n v="18"/>
    <m/>
    <s v="Nokron (Pre-mimic)"/>
    <s v="Nokron"/>
    <s v="Kallin"/>
    <x v="3"/>
    <s v="Veteran"/>
    <n v="2"/>
    <m/>
    <m/>
    <m/>
    <s v="N"/>
    <s v="Y"/>
    <s v="N"/>
    <s v="L"/>
    <s v="T bag"/>
    <s v="Invaded these guys before. Bleed gank with BFB so you can't reliably roll the bleed proc."/>
  </r>
  <r>
    <n v="294"/>
    <d v="2023-08-24T00:00:00"/>
    <x v="2"/>
    <n v="18"/>
    <m/>
    <s v="Castle Sol"/>
    <s v="Mountaintops of the Giants"/>
    <m/>
    <x v="0"/>
    <m/>
    <m/>
    <m/>
    <m/>
    <m/>
    <m/>
    <m/>
    <m/>
    <s v="O"/>
    <m/>
    <s v="Fogwalled as I loaded in"/>
  </r>
  <r>
    <n v="295"/>
    <d v="2023-08-24T00:00:00"/>
    <x v="2"/>
    <n v="18"/>
    <m/>
    <s v="Liurnia"/>
    <s v="Liurnia"/>
    <s v="Nerae"/>
    <x v="6"/>
    <s v="Intermediate"/>
    <n v="1"/>
    <m/>
    <m/>
    <m/>
    <s v="N"/>
    <s v="Y"/>
    <s v="N"/>
    <s v="L"/>
    <s v="Curtsy"/>
    <s v="Beat them a few times before so I was trying to meme a bit and lost"/>
  </r>
  <r>
    <n v="296"/>
    <d v="2023-08-24T00:00:00"/>
    <x v="2"/>
    <n v="18"/>
    <m/>
    <s v="Volcano Manor"/>
    <s v="Volcano Manor"/>
    <m/>
    <x v="0"/>
    <m/>
    <m/>
    <m/>
    <m/>
    <m/>
    <m/>
    <m/>
    <m/>
    <s v="O"/>
    <m/>
    <s v="Fogwalled as I loaded in"/>
  </r>
  <r>
    <n v="297"/>
    <d v="2023-08-24T00:00:00"/>
    <x v="2"/>
    <n v="18"/>
    <m/>
    <s v="Mountaintops of the Giants"/>
    <s v="Mountaintops of the Giants"/>
    <s v="Fran"/>
    <x v="1"/>
    <s v="Intermediate"/>
    <n v="3"/>
    <n v="1"/>
    <n v="0"/>
    <n v="0"/>
    <s v="N"/>
    <s v="Y"/>
    <s v="N"/>
    <s v="W"/>
    <s v="Extreme repentance"/>
    <s v="Re-invaded this person. The host ran away. I killed the 2 phantoms, one had low vigor and one was level 275. Host begged for life at grace so I severed."/>
  </r>
  <r>
    <n v="298"/>
    <d v="2023-08-25T00:00:00"/>
    <x v="2"/>
    <n v="18"/>
    <m/>
    <s v="Mt Gelmir"/>
    <s v="Mt Gelmir"/>
    <s v="Chungusito"/>
    <x v="2"/>
    <m/>
    <n v="2"/>
    <n v="1"/>
    <n v="0"/>
    <n v="1"/>
    <s v="N"/>
    <s v="Y"/>
    <s v="N"/>
    <s v="L"/>
    <m/>
    <s v="Dueled the phantom who was ~RL150. They were chugging and we killed each other at the same time. Host was a TT host and killed some other red that loaded in."/>
  </r>
  <r>
    <n v="299"/>
    <d v="2023-08-25T00:00:00"/>
    <x v="2"/>
    <n v="18"/>
    <m/>
    <s v="Old Altus Tunnel"/>
    <s v="Altus Plateau"/>
    <s v="Spinning 2.0"/>
    <x v="1"/>
    <s v="Intermediate"/>
    <n v="2"/>
    <n v="0"/>
    <n v="0"/>
    <n v="0"/>
    <s v="Y"/>
    <s v="N"/>
    <s v="N"/>
    <s v="W"/>
    <m/>
    <s v="Dropped down into the pit and they wouldn't follow. Jar cannon'd the mage off the ledge and killed them. The host got piled on by Leyndell knights."/>
  </r>
  <r>
    <n v="300"/>
    <d v="2023-08-25T00:00:00"/>
    <x v="2"/>
    <n v="18"/>
    <m/>
    <s v="Dragonbarrow"/>
    <s v="Dragonbarrow"/>
    <s v="gianmister"/>
    <x v="1"/>
    <m/>
    <n v="2"/>
    <n v="0"/>
    <n v="0"/>
    <n v="0"/>
    <s v="Y"/>
    <s v="Y"/>
    <s v="N"/>
    <s v="W"/>
    <m/>
    <s v="Caught them fighting Gurranq in the Bestial Sanctum. 1v1'd the phantom. Host died to Gurranq."/>
  </r>
  <r>
    <n v="301"/>
    <d v="2023-08-30T00:00:00"/>
    <x v="0"/>
    <n v="12"/>
    <m/>
    <s v="Liurnia"/>
    <s v="Liurnia"/>
    <s v="ds3 pvp enjoyer"/>
    <x v="2"/>
    <s v="Veteran"/>
    <n v="3"/>
    <n v="0"/>
    <n v="2"/>
    <n v="0"/>
    <s v="N"/>
    <s v="Y"/>
    <s v="Y"/>
    <s v="L"/>
    <m/>
    <s v="Beat 2 hunters and lost to the host"/>
  </r>
  <r>
    <n v="302"/>
    <d v="2023-08-30T00:00:00"/>
    <x v="0"/>
    <n v="12"/>
    <m/>
    <s v="War-Dead Catacombs"/>
    <s v="Caelid"/>
    <s v="Drakharius"/>
    <x v="1"/>
    <m/>
    <n v="2"/>
    <m/>
    <n v="0"/>
    <n v="0"/>
    <s v="Y"/>
    <s v="Y"/>
    <s v="Y"/>
    <s v="W"/>
    <m/>
    <s v="Host died to a cleanrot knight"/>
  </r>
  <r>
    <n v="303"/>
    <d v="2023-08-30T00:00:00"/>
    <x v="0"/>
    <n v="12"/>
    <m/>
    <s v="Nokron (Pre-mimic)"/>
    <s v="Nokron"/>
    <s v="Masamune"/>
    <x v="1"/>
    <s v="Noob"/>
    <n v="2"/>
    <n v="1"/>
    <n v="0"/>
    <n v="0"/>
    <s v="Y"/>
    <s v="Y"/>
    <s v="N"/>
    <s v="W"/>
    <m/>
    <s v="OLP was over-aggressive and died. Host had very low vigor"/>
  </r>
  <r>
    <n v="304"/>
    <d v="2023-08-30T00:00:00"/>
    <x v="0"/>
    <n v="12"/>
    <m/>
    <s v="Mt Gelmir"/>
    <s v="Mt Gelmir"/>
    <s v="Tio Raya"/>
    <x v="1"/>
    <m/>
    <n v="3"/>
    <n v="2"/>
    <n v="0"/>
    <n v="0"/>
    <s v="Y"/>
    <s v="N"/>
    <s v="N"/>
    <s v="L"/>
    <m/>
    <s v="Host was fighting the mature falling star beast. I got messed up by a stray hit from the beast."/>
  </r>
  <r>
    <n v="305"/>
    <d v="2023-08-30T00:00:00"/>
    <x v="0"/>
    <n v="12"/>
    <m/>
    <s v="Altus Plateau"/>
    <s v="Altus Plateau"/>
    <s v="pip and his band"/>
    <x v="1"/>
    <s v="Noob"/>
    <n v="1"/>
    <n v="0"/>
    <n v="0"/>
    <n v="0"/>
    <s v="Y"/>
    <s v="Y"/>
    <s v="N"/>
    <s v="W"/>
    <m/>
    <s v="Fighting the tree sentinel. Phantom died as I loaded in. The host had super low vigor and ran off a cliff when I got close. Counting that as a win by intimidation."/>
  </r>
  <r>
    <n v="306"/>
    <d v="2023-08-30T00:00:00"/>
    <x v="0"/>
    <n v="12"/>
    <m/>
    <s v="Castle Sol"/>
    <s v="Mountaintops of the Giants"/>
    <s v="Loloan"/>
    <x v="0"/>
    <m/>
    <n v="3"/>
    <m/>
    <m/>
    <m/>
    <m/>
    <m/>
    <m/>
    <s v="O"/>
    <m/>
    <s v="Ran for fogwall"/>
  </r>
  <r>
    <n v="307"/>
    <d v="2023-08-30T00:00:00"/>
    <x v="0"/>
    <n v="12"/>
    <m/>
    <s v="Mt Gelmir"/>
    <s v="Mt Gelmir"/>
    <m/>
    <x v="0"/>
    <m/>
    <m/>
    <m/>
    <m/>
    <m/>
    <m/>
    <m/>
    <m/>
    <s v="O"/>
    <m/>
    <s v="Connection Error"/>
  </r>
  <r>
    <n v="308"/>
    <d v="2023-08-30T00:00:00"/>
    <x v="0"/>
    <n v="12"/>
    <m/>
    <s v="Liurnia"/>
    <s v="Liurnia"/>
    <s v="Crucible Carl"/>
    <x v="3"/>
    <s v="Maidenless"/>
    <n v="2"/>
    <n v="0"/>
    <n v="1"/>
    <n v="0"/>
    <s v="N"/>
    <s v="Y"/>
    <s v="N"/>
    <s v="L"/>
    <m/>
    <s v="Rune arc'd. Looks like a bonfire duelist but has blue ring and ganks with hunters."/>
  </r>
  <r>
    <n v="309"/>
    <d v="2023-08-30T00:00:00"/>
    <x v="0"/>
    <n v="12"/>
    <m/>
    <s v="Sellia Crystal Tunnel"/>
    <s v="Caelid"/>
    <s v="EscorpioZ"/>
    <x v="1"/>
    <s v="Noob"/>
    <n v="2"/>
    <n v="0"/>
    <n v="0"/>
    <n v="0"/>
    <s v="Y"/>
    <s v="Y"/>
    <s v="N"/>
    <s v="W"/>
    <m/>
    <s v="Host and phantom both died to PvE while fighting me."/>
  </r>
  <r>
    <n v="310"/>
    <d v="2023-08-30T00:00:00"/>
    <x v="0"/>
    <n v="12"/>
    <m/>
    <s v="Siofra Aquaduct"/>
    <s v="Siofra River"/>
    <s v="***gabond"/>
    <x v="1"/>
    <s v="Noob"/>
    <n v="2"/>
    <m/>
    <n v="0"/>
    <n v="0"/>
    <s v="Y"/>
    <s v="N"/>
    <s v="N"/>
    <s v="W"/>
    <m/>
    <s v="Fighting crucible knight. Host was fat rolling and 1 shot when I arrived."/>
  </r>
  <r>
    <n v="311"/>
    <d v="2023-08-30T00:00:00"/>
    <x v="0"/>
    <n v="12"/>
    <m/>
    <s v="Liurnia"/>
    <s v="Liurnia"/>
    <s v="Xion"/>
    <x v="7"/>
    <s v="Intermediate"/>
    <n v="2"/>
    <n v="0"/>
    <n v="1"/>
    <n v="1"/>
    <s v="Y"/>
    <s v="N"/>
    <s v="N"/>
    <s v="W"/>
    <m/>
    <s v="Co-invader was Noh! Hunter died first."/>
  </r>
  <r>
    <n v="312"/>
    <d v="2023-08-30T00:00:00"/>
    <x v="0"/>
    <n v="12"/>
    <m/>
    <s v="Highroad Cave"/>
    <s v="Limgrave"/>
    <s v="I like turtles"/>
    <x v="8"/>
    <s v="Intermediate"/>
    <n v="3"/>
    <n v="2"/>
    <n v="0"/>
    <n v="0"/>
    <s v="N"/>
    <s v="Y"/>
    <s v="Y"/>
    <s v="L"/>
    <m/>
    <s v="Definitely looked like a gank. w/ 3 people sitting in a cave at the top of a waterfall. I was probably going to lose but accidentally fell off a ledge and died prematurely."/>
  </r>
  <r>
    <n v="313"/>
    <d v="2023-08-30T00:00:00"/>
    <x v="0"/>
    <n v="12"/>
    <m/>
    <s v="Leyndell"/>
    <s v="Leyndell"/>
    <s v="Eldenbtch"/>
    <x v="1"/>
    <s v="Intermediate"/>
    <n v="2"/>
    <n v="0"/>
    <n v="0"/>
    <n v="0"/>
    <s v="N"/>
    <s v="Y"/>
    <s v="N"/>
    <s v="W"/>
    <m/>
    <s v="Was going to lose. They were waiting on a platform and just casting incants unless I walked in to them. Had to use dragon halberd to 1 shot them :/"/>
  </r>
  <r>
    <n v="314"/>
    <d v="2023-08-31T00:00:00"/>
    <x v="0"/>
    <n v="12"/>
    <m/>
    <s v="Divine Tower of Caelid"/>
    <s v="Dragonbarrow"/>
    <m/>
    <x v="0"/>
    <m/>
    <m/>
    <m/>
    <m/>
    <m/>
    <m/>
    <m/>
    <m/>
    <s v="O"/>
    <m/>
    <s v="Fogwalled as I loaded in"/>
  </r>
  <r>
    <n v="315"/>
    <d v="2023-08-31T00:00:00"/>
    <x v="0"/>
    <n v="12"/>
    <m/>
    <s v="Ruin-Strewn Precipice"/>
    <s v="Liurnia"/>
    <m/>
    <x v="0"/>
    <m/>
    <m/>
    <m/>
    <m/>
    <m/>
    <m/>
    <m/>
    <m/>
    <s v="O"/>
    <m/>
    <s v="Fogwalled as I loaded in"/>
  </r>
  <r>
    <n v="316"/>
    <d v="2023-08-31T00:00:00"/>
    <x v="0"/>
    <n v="12"/>
    <m/>
    <s v="Gelmir Hero's Grave"/>
    <s v="Mt Gelmir"/>
    <s v="Zou D. Klein"/>
    <x v="1"/>
    <m/>
    <n v="2"/>
    <n v="0"/>
    <n v="0"/>
    <n v="0"/>
    <s v="Y"/>
    <s v="Y"/>
    <s v="Y"/>
    <s v="L"/>
    <m/>
    <s v="Fell to my death trying to take the shortcut."/>
  </r>
  <r>
    <n v="317"/>
    <d v="2023-08-31T00:00:00"/>
    <x v="0"/>
    <n v="12"/>
    <m/>
    <s v="Divine Tower of Caelid"/>
    <s v="Dragonbarrow"/>
    <s v="Forlorn"/>
    <x v="1"/>
    <s v="Noob"/>
    <n v="2"/>
    <m/>
    <n v="0"/>
    <n v="0"/>
    <s v="N"/>
    <s v="Y"/>
    <s v="N"/>
    <s v="W"/>
    <m/>
    <s v="Punched host off ledge"/>
  </r>
  <r>
    <n v="318"/>
    <d v="2023-08-31T00:00:00"/>
    <x v="0"/>
    <n v="12"/>
    <m/>
    <s v="Shaded Castle"/>
    <s v="Altus Plateau"/>
    <s v="Spellblade Sven"/>
    <x v="1"/>
    <s v="Intermediate"/>
    <n v="2"/>
    <n v="0"/>
    <n v="0"/>
    <n v="0"/>
    <s v="N"/>
    <s v="Y"/>
    <s v="Y"/>
    <s v="L"/>
    <s v="Bow"/>
    <s v="Rune arc'd. Walked with them to a grace and then fought. Was initially dueling the phantom but the host jumped in. Went for a risky trade with the host at low HP but mis-input a light attack instead of the follow-up on Dragon halberd spinning slash."/>
  </r>
  <r>
    <n v="319"/>
    <d v="2023-08-31T00:00:00"/>
    <x v="0"/>
    <n v="12"/>
    <m/>
    <s v="Caelid"/>
    <s v="Caelid"/>
    <s v="Tamoe"/>
    <x v="1"/>
    <s v="Noob"/>
    <n v="2"/>
    <n v="0"/>
    <n v="0"/>
    <n v="0"/>
    <s v="N"/>
    <s v="Y"/>
    <s v="Y"/>
    <s v="W"/>
    <m/>
    <s v="Both had fairly low vigor. Killed phantom first and practiced parrying on the host"/>
  </r>
  <r>
    <n v="320"/>
    <d v="2023-08-31T00:00:00"/>
    <x v="0"/>
    <n v="12"/>
    <m/>
    <s v="Nokron"/>
    <s v="Nokron"/>
    <s v="Lindinha"/>
    <x v="1"/>
    <s v="Intermediate"/>
    <n v="3"/>
    <m/>
    <n v="0"/>
    <n v="0"/>
    <s v="N"/>
    <s v="Y"/>
    <s v="N"/>
    <s v="L"/>
    <s v="Point down"/>
    <s v="Rune arc'd. There was no PvE so I used dragon halberd for the 3v1. Killed one phantom but couldn't get any others."/>
  </r>
  <r>
    <n v="321"/>
    <d v="2023-08-31T00:00:00"/>
    <x v="0"/>
    <n v="12"/>
    <m/>
    <s v="Caelid"/>
    <s v="Caelid"/>
    <s v="HURT ME DADDY"/>
    <x v="1"/>
    <s v="Veteran"/>
    <n v="4"/>
    <n v="0"/>
    <n v="2"/>
    <n v="0"/>
    <s v="Y"/>
    <s v="N"/>
    <s v="N"/>
    <s v="L"/>
    <s v="Bow; Jump for joy"/>
    <s v="Led them into PvE which helped kill the phantom. Host had dragon halberd and I swapped to dragon halberd but got no kills. Got one hunter low several times but wasn't able to convert."/>
  </r>
  <r>
    <n v="322"/>
    <d v="2023-08-31T00:00:00"/>
    <x v="0"/>
    <n v="12"/>
    <m/>
    <s v="Leyndell"/>
    <s v="Leyndell"/>
    <m/>
    <x v="0"/>
    <m/>
    <m/>
    <m/>
    <m/>
    <m/>
    <m/>
    <m/>
    <m/>
    <s v="O"/>
    <m/>
    <s v="Fogwalled as I loaded in"/>
  </r>
  <r>
    <n v="323"/>
    <d v="2023-08-31T00:00:00"/>
    <x v="0"/>
    <n v="12"/>
    <m/>
    <s v="Liurnia"/>
    <s v="Liurnia"/>
    <s v="DD THE GREAT"/>
    <x v="1"/>
    <s v="Noob"/>
    <n v="2"/>
    <m/>
    <n v="0"/>
    <n v="0"/>
    <s v="N"/>
    <s v="Y"/>
    <s v="N"/>
    <s v="W"/>
    <m/>
    <s v="Kept running so I pulled out the jar cannon and it turns out they only had ~700 hp."/>
  </r>
  <r>
    <n v="324"/>
    <d v="2023-08-31T00:00:00"/>
    <x v="0"/>
    <n v="12"/>
    <m/>
    <s v="Liurnia"/>
    <s v="Liurnia"/>
    <s v="Geralt"/>
    <x v="7"/>
    <s v="Veteran"/>
    <n v="2"/>
    <n v="0"/>
    <n v="0"/>
    <n v="1"/>
    <s v="Y"/>
    <s v="Y"/>
    <s v="N"/>
    <s v="W"/>
    <m/>
    <s v="TT host. Initially I was getting 2v1'd but a co-invader spawned in. They were afk but the host left to kill the afk invader and I killed the phantom and then 1v1'd the host."/>
  </r>
  <r>
    <n v="325"/>
    <d v="2023-08-31T00:00:00"/>
    <x v="0"/>
    <n v="12"/>
    <m/>
    <s v="Raya Lucaria Crystal Tunnel"/>
    <s v="Liurnia"/>
    <s v="LeroyJenkins"/>
    <x v="1"/>
    <s v="Intermediate"/>
    <n v="3"/>
    <n v="1"/>
    <n v="1"/>
    <n v="0"/>
    <s v="Y"/>
    <s v="Y"/>
    <s v="N"/>
    <s v="L"/>
    <m/>
    <s v="1v1'd the hunter early on. Host and phantom were camping the end of a tunnel and I eventually got bored and Yolo'd in. Several misplays later I died."/>
  </r>
  <r>
    <n v="326"/>
    <d v="2023-08-31T00:00:00"/>
    <x v="0"/>
    <n v="12"/>
    <m/>
    <s v="Leyndell"/>
    <s v="Leyndell"/>
    <s v="JoerInferno"/>
    <x v="1"/>
    <m/>
    <n v="2"/>
    <m/>
    <n v="0"/>
    <n v="0"/>
    <s v="N"/>
    <s v="Y"/>
    <s v="N"/>
    <s v="L"/>
    <s v="Snap"/>
    <s v="Started out normally but went from 90%-0 in a bleed blender in under 2 seconds"/>
  </r>
  <r>
    <n v="327"/>
    <d v="2023-08-31T00:00:00"/>
    <x v="0"/>
    <n v="12"/>
    <m/>
    <s v="Redmane Castle"/>
    <s v="Caelid"/>
    <m/>
    <x v="0"/>
    <m/>
    <m/>
    <m/>
    <m/>
    <m/>
    <m/>
    <m/>
    <m/>
    <s v="O"/>
    <m/>
    <s v="Fogwalled as I loaded in"/>
  </r>
  <r>
    <n v="328"/>
    <d v="2023-08-31T00:00:00"/>
    <x v="0"/>
    <n v="12"/>
    <m/>
    <s v="Ainsel River"/>
    <s v="Ainsel River, Lake of Rot"/>
    <s v="bigdongle"/>
    <x v="2"/>
    <s v="Intermediate"/>
    <n v="2"/>
    <n v="1"/>
    <n v="0"/>
    <n v="0"/>
    <s v="N"/>
    <s v="Y"/>
    <s v="Y"/>
    <s v="W"/>
    <m/>
    <s v="RL165 phantom"/>
  </r>
  <r>
    <n v="329"/>
    <d v="2023-08-31T00:00:00"/>
    <x v="0"/>
    <n v="12"/>
    <m/>
    <s v="Leyndell"/>
    <s v="Leyndell"/>
    <s v="Halberd Crusader"/>
    <x v="1"/>
    <s v="Veteran"/>
    <n v="3"/>
    <n v="0"/>
    <n v="0"/>
    <n v="0"/>
    <s v="Y"/>
    <s v="Y"/>
    <s v="N"/>
    <s v="W"/>
    <m/>
    <s v="Invaded in the Roundtable Courtyard. Had an abductor virgin on my side. One phantom was PS cross naginatas and another was Blaidd cosplay. Was 2v1ing the phantoms but Blaidd left to fight the abductor virgin and I killed the other; then Blaidd died to the virgin. 1v1'd host afterward."/>
  </r>
  <r>
    <n v="330"/>
    <d v="2023-08-31T00:00:00"/>
    <x v="2"/>
    <n v="18"/>
    <m/>
    <s v="Altus Plateau"/>
    <s v="Altus Plateau"/>
    <s v="Papa Romuld"/>
    <x v="4"/>
    <m/>
    <n v="2"/>
    <m/>
    <n v="0"/>
    <n v="0"/>
    <m/>
    <m/>
    <m/>
    <s v="O"/>
    <m/>
    <s v="Watched host and phantom die to Night's Cavalry"/>
  </r>
  <r>
    <n v="331"/>
    <d v="2023-08-31T00:00:00"/>
    <x v="2"/>
    <n v="18"/>
    <m/>
    <s v="Gelmir Hero's Grave"/>
    <s v="Mt Gelmir"/>
    <s v="Sukuru Setsumei"/>
    <x v="0"/>
    <m/>
    <n v="2"/>
    <m/>
    <n v="0"/>
    <n v="0"/>
    <m/>
    <m/>
    <m/>
    <s v="O"/>
    <m/>
    <s v="Ran for fogwall"/>
  </r>
  <r>
    <n v="332"/>
    <d v="2023-08-31T00:00:00"/>
    <x v="2"/>
    <n v="18"/>
    <m/>
    <s v="War-Dead Catacombs"/>
    <s v="Caelid"/>
    <m/>
    <x v="0"/>
    <m/>
    <m/>
    <m/>
    <m/>
    <m/>
    <m/>
    <m/>
    <m/>
    <s v="O"/>
    <m/>
    <s v="Fogwalled as I loaded in"/>
  </r>
  <r>
    <n v="333"/>
    <d v="2023-08-31T00:00:00"/>
    <x v="2"/>
    <n v="18"/>
    <m/>
    <s v="Mountaintops of the Giants"/>
    <s v="Mountaintops of the Giants"/>
    <s v="Anmut"/>
    <x v="2"/>
    <m/>
    <n v="2"/>
    <n v="1"/>
    <n v="0"/>
    <n v="0"/>
    <s v="N"/>
    <s v="Y"/>
    <s v="Y"/>
    <s v="L"/>
    <m/>
    <s v="Duelled phantom"/>
  </r>
  <r>
    <n v="334"/>
    <d v="2023-08-31T00:00:00"/>
    <x v="2"/>
    <n v="18"/>
    <m/>
    <s v="Old Altus Tunnel"/>
    <s v="Altus Plateau"/>
    <s v="Jobron"/>
    <x v="2"/>
    <m/>
    <n v="1"/>
    <n v="0"/>
    <n v="0"/>
    <n v="0"/>
    <s v="N"/>
    <s v="Y"/>
    <s v="Y"/>
    <s v="L"/>
    <s v="Wave"/>
    <s v="Rune arc'd"/>
  </r>
  <r>
    <n v="335"/>
    <d v="2023-09-01T00:00:00"/>
    <x v="2"/>
    <n v="18"/>
    <m/>
    <s v="Nokron"/>
    <s v="Nokron"/>
    <s v="BLEEEEEEED"/>
    <x v="0"/>
    <m/>
    <m/>
    <m/>
    <m/>
    <m/>
    <m/>
    <m/>
    <m/>
    <s v="O"/>
    <m/>
    <s v="Host died as I loaded in"/>
  </r>
  <r>
    <n v="336"/>
    <d v="2023-09-01T00:00:00"/>
    <x v="2"/>
    <n v="18"/>
    <m/>
    <s v="Nokstella"/>
    <s v="Ainsel River, Lake of Rot"/>
    <s v="Riwa Salad"/>
    <x v="1"/>
    <s v="Noob"/>
    <n v="2"/>
    <m/>
    <n v="0"/>
    <n v="0"/>
    <s v="Y"/>
    <s v="N"/>
    <s v="N"/>
    <s v="W"/>
    <m/>
    <s v="Phantom was a sweat but the host was a fatrolling dragonbreather and died in 3 hits"/>
  </r>
  <r>
    <n v="337"/>
    <d v="2023-09-01T00:00:00"/>
    <x v="2"/>
    <n v="18"/>
    <m/>
    <s v="Leyndell"/>
    <s v="Leyndell"/>
    <s v="yookie"/>
    <x v="1"/>
    <s v="Intermediate"/>
    <n v="3"/>
    <n v="0"/>
    <n v="1"/>
    <n v="0"/>
    <s v="Y"/>
    <s v="Y"/>
    <s v="N"/>
    <s v="W"/>
    <m/>
    <s v="Pulled them to the gargoyle."/>
  </r>
  <r>
    <n v="338"/>
    <d v="2023-09-01T00:00:00"/>
    <x v="2"/>
    <n v="18"/>
    <m/>
    <s v="Mountaintops of the Giants"/>
    <s v="Mountaintops of the Giants"/>
    <s v="Gokuchan"/>
    <x v="1"/>
    <s v="Noob"/>
    <n v="3"/>
    <n v="0"/>
    <n v="1"/>
    <n v="0"/>
    <s v="Y"/>
    <s v="Y"/>
    <s v="N"/>
    <s v="W"/>
    <m/>
    <s v="Host would only cast star shower in the back. Pulled them to the golem on the frozen river who helped split up the group and killed the phantom."/>
  </r>
  <r>
    <n v="339"/>
    <d v="2023-09-01T00:00:00"/>
    <x v="2"/>
    <n v="18"/>
    <m/>
    <s v="Capital Outskirts"/>
    <s v="Altus Plateau"/>
    <s v="Tank"/>
    <x v="1"/>
    <s v="Intermediate"/>
    <n v="2"/>
    <n v="0"/>
    <n v="0"/>
    <n v="0"/>
    <s v="Y"/>
    <s v="N"/>
    <s v="N"/>
    <s v="W"/>
    <m/>
    <s v="Fighting tree sentinel. Killed the phantom separately and the host ran away from the tree sentinel and we 1v1'd."/>
  </r>
  <r>
    <n v="340"/>
    <d v="2023-09-01T00:00:00"/>
    <x v="2"/>
    <n v="18"/>
    <m/>
    <s v="Wyndham Catacombs"/>
    <s v="Altus Plateau"/>
    <s v="Z"/>
    <x v="2"/>
    <s v="Intermediate"/>
    <n v="1"/>
    <n v="0"/>
    <n v="0"/>
    <n v="0"/>
    <s v="N"/>
    <s v="Y"/>
    <s v="N"/>
    <s v="W"/>
    <m/>
    <s v="Solo host. Let him clear the PvE and then 1v1'd."/>
  </r>
  <r>
    <n v="341"/>
    <d v="2023-09-01T00:00:00"/>
    <x v="2"/>
    <n v="18"/>
    <m/>
    <s v="Radahn Beach"/>
    <s v="Caelid"/>
    <s v="Leftraru"/>
    <x v="8"/>
    <s v="Noob"/>
    <n v="3"/>
    <n v="0"/>
    <n v="0"/>
    <n v="0"/>
    <s v="N"/>
    <s v="N"/>
    <s v="N"/>
    <s v="W"/>
    <m/>
    <s v="Used dragon halberd L2 to kill the first phantom. The other phantom was a bow user. Host just used great hammer jumping attacks"/>
  </r>
  <r>
    <n v="342"/>
    <d v="2023-09-01T00:00:00"/>
    <x v="2"/>
    <n v="18"/>
    <m/>
    <s v="Castle Sol"/>
    <s v="Mountaintops of the Giants"/>
    <s v="JuninhoCacado"/>
    <x v="1"/>
    <s v="Intermediate"/>
    <n v="3"/>
    <n v="0"/>
    <n v="0"/>
    <n v="0"/>
    <s v="Y"/>
    <s v="N"/>
    <s v="N"/>
    <s v="W"/>
    <m/>
    <s v="Pulled them to the room that spawns 2 banished knights. Host died to a banished knight."/>
  </r>
  <r>
    <n v="343"/>
    <d v="2023-09-01T00:00:00"/>
    <x v="2"/>
    <n v="18"/>
    <m/>
    <s v="Sealed Tunnel"/>
    <s v="Altus Plateau"/>
    <s v="Saaj"/>
    <x v="0"/>
    <m/>
    <m/>
    <m/>
    <m/>
    <m/>
    <m/>
    <m/>
    <m/>
    <m/>
    <m/>
    <s v="Fogwalled as I loaded in"/>
  </r>
  <r>
    <n v="344"/>
    <d v="2023-09-01T00:00:00"/>
    <x v="2"/>
    <n v="18"/>
    <m/>
    <s v="Volcano Manor"/>
    <s v="Volcano Manor"/>
    <s v="Zungha"/>
    <x v="3"/>
    <s v="Intermediate"/>
    <n v="2"/>
    <m/>
    <n v="0"/>
    <n v="0"/>
    <s v="N"/>
    <s v="Y"/>
    <s v="N"/>
    <s v="L"/>
    <s v="Point down; poop pots"/>
    <s v="Phantom was dual cross-nagis and so laggy that their character never left the idol pose. Got suddenly 1 shot by bleed."/>
  </r>
  <r>
    <n v="345"/>
    <d v="2023-09-01T00:00:00"/>
    <x v="2"/>
    <n v="18"/>
    <m/>
    <s v="Ruin-Strewn Precipice"/>
    <s v="Liurnia"/>
    <s v="I like turtles"/>
    <x v="1"/>
    <s v="Intermediate"/>
    <n v="3"/>
    <n v="0"/>
    <n v="0"/>
    <n v="0"/>
    <s v="Y"/>
    <s v="Y"/>
    <s v="Y"/>
    <s v="W"/>
    <m/>
    <s v="Killed phantoms while they were fighting the harpies. 1v1'd the host."/>
  </r>
  <r>
    <n v="346"/>
    <d v="2023-09-01T00:00:00"/>
    <x v="2"/>
    <n v="18"/>
    <m/>
    <s v="Altus Plateau"/>
    <s v="Altus Plateau"/>
    <s v="Evelyn"/>
    <x v="2"/>
    <s v="Intermediate"/>
    <n v="1"/>
    <n v="0"/>
    <n v="0"/>
    <n v="0"/>
    <s v="N"/>
    <s v="Y"/>
    <s v="Y"/>
    <s v="W"/>
    <m/>
    <s v="TT host. Started drinking pots so I played more aggressively and she died in a trade."/>
  </r>
  <r>
    <n v="347"/>
    <d v="2023-09-01T00:00:00"/>
    <x v="2"/>
    <n v="18"/>
    <m/>
    <s v="Unsightly Catacombs"/>
    <s v="Altus Plateau"/>
    <n v="118"/>
    <x v="1"/>
    <s v="Intermediate"/>
    <n v="2"/>
    <n v="1"/>
    <n v="0"/>
    <n v="0"/>
    <s v="N"/>
    <s v="Y"/>
    <s v="N"/>
    <s v="L"/>
    <m/>
    <s v="Rune arc'd. Phantom was doing half my hp with each BHF swing"/>
  </r>
  <r>
    <n v="348"/>
    <d v="2023-09-01T00:00:00"/>
    <x v="2"/>
    <n v="18"/>
    <m/>
    <s v="Hidden Path to the Haligtree"/>
    <s v="Consecrated Snowfield"/>
    <s v="JuninhoCacado"/>
    <x v="2"/>
    <s v="Veteran"/>
    <n v="3"/>
    <n v="0"/>
    <n v="1"/>
    <n v="0"/>
    <s v="N"/>
    <s v="Y"/>
    <s v="Y"/>
    <s v="W"/>
    <m/>
    <s v="1v1'd hunter then phantom then host. Host and I died at the same time but I count that as a win since I got an arc :)"/>
  </r>
  <r>
    <n v="349"/>
    <d v="2023-09-01T00:00:00"/>
    <x v="2"/>
    <n v="18"/>
    <m/>
    <s v="Mountaintops of the Giants"/>
    <s v="Mountaintops of the Giants"/>
    <s v="Gabcer05"/>
    <x v="1"/>
    <s v="Noob"/>
    <n v="3"/>
    <n v="1"/>
    <n v="1"/>
    <n v="0"/>
    <s v="Y"/>
    <s v="Y"/>
    <s v="N"/>
    <s v="W"/>
    <m/>
    <s v="Pulled them to the Fire Prelate at the fort. Was trying to kill the OLP but Host got 1 shot by a stray Fire Prelate fireball"/>
  </r>
  <r>
    <n v="350"/>
    <d v="2023-09-02T00:00:00"/>
    <x v="3"/>
    <n v="2"/>
    <m/>
    <s v="Stormfoot Catacombs"/>
    <s v="Limgrave"/>
    <s v="Queeneko"/>
    <x v="0"/>
    <m/>
    <m/>
    <m/>
    <m/>
    <m/>
    <m/>
    <m/>
    <m/>
    <s v="O"/>
    <m/>
    <s v="Host died to fire trap as I loaded in"/>
  </r>
  <r>
    <n v="351"/>
    <d v="2023-09-02T00:00:00"/>
    <x v="3"/>
    <n v="2"/>
    <m/>
    <s v="Stormveil"/>
    <s v="Stormveil"/>
    <s v="Kallen"/>
    <x v="8"/>
    <s v="Intermediate"/>
    <n v="3"/>
    <n v="0"/>
    <n v="1"/>
    <n v="0"/>
    <s v="N"/>
    <s v="N"/>
    <s v="N"/>
    <s v="W"/>
    <m/>
    <s v="Spawned in the room with the ulcerated tree spirit (it was cleared out) and they were waiting at the top of the ladder. Killed a hunter that loaded in to the same room as me. The host and phantom came down and "/>
  </r>
  <r>
    <n v="352"/>
    <d v="2023-09-02T00:00:00"/>
    <x v="3"/>
    <n v="2"/>
    <m/>
    <s v="Stormveil"/>
    <s v="Stormveil"/>
    <s v="Duzboro**nada"/>
    <x v="1"/>
    <s v="Veteran"/>
    <n v="2"/>
    <n v="0"/>
    <n v="0"/>
    <n v="0"/>
    <s v="N"/>
    <s v="Y"/>
    <s v="Y"/>
    <s v="L"/>
    <m/>
    <s v="Solid 2v1 but I rolled off a cliff"/>
  </r>
  <r>
    <n v="353"/>
    <d v="2023-09-02T00:00:00"/>
    <x v="3"/>
    <n v="2"/>
    <m/>
    <s v="Deathtouched Catacombs"/>
    <s v="Limgrave"/>
    <s v="Mary Deth"/>
    <x v="1"/>
    <s v="Intermediate"/>
    <n v="2"/>
    <n v="1"/>
    <n v="0"/>
    <n v="0"/>
    <s v="N"/>
    <s v="Y"/>
    <s v="Y"/>
    <s v="W"/>
    <m/>
    <s v="Trapped host against the phantom in the small corridor."/>
  </r>
  <r>
    <n v="354"/>
    <d v="2023-09-02T00:00:00"/>
    <x v="3"/>
    <n v="2"/>
    <m/>
    <s v="Liurnia"/>
    <s v="Liurnia"/>
    <s v="Piercoddio"/>
    <x v="1"/>
    <s v="Intermediate"/>
    <n v="2"/>
    <n v="1"/>
    <n v="0"/>
    <n v="0"/>
    <s v="Y"/>
    <s v="Y"/>
    <s v="N"/>
    <s v="W"/>
    <s v="The Ring"/>
    <s v="Phantom was casting triple rings and chunked me for 1/3 of my HP per hit. Host played well and very aggressively."/>
  </r>
  <r>
    <n v="355"/>
    <d v="2023-09-02T00:00:00"/>
    <x v="3"/>
    <n v="2"/>
    <m/>
    <s v="Castle Morne"/>
    <s v="Weeping"/>
    <s v="Drfanz"/>
    <x v="1"/>
    <s v="Noob"/>
    <n v="3"/>
    <n v="0"/>
    <n v="0"/>
    <n v="0"/>
    <s v="Y"/>
    <s v="Y"/>
    <s v="Y"/>
    <s v="W"/>
    <m/>
    <s v="One phantom sat out and I 2v1'd the other phantom + host. After I killed one phantom the host left and I 1v1'd the phantom that was waiting. Afterward I followed the host and he ran away from me and accidently jumped off a cliff."/>
  </r>
  <r>
    <n v="356"/>
    <d v="2023-09-02T00:00:00"/>
    <x v="3"/>
    <n v="2"/>
    <m/>
    <s v="Limgrave"/>
    <s v="Limgrave"/>
    <s v="Web***emblyDev"/>
    <x v="8"/>
    <s v="Intermediate"/>
    <n v="3"/>
    <n v="0"/>
    <n v="1"/>
    <n v="0"/>
    <s v="N"/>
    <s v="Y"/>
    <s v="Y"/>
    <s v="L"/>
    <s v="Bow; Rallying Cry"/>
    <s v="Most likely bad timing but they were just sitting next to a grace with no PvE around."/>
  </r>
  <r>
    <n v="357"/>
    <d v="2023-09-02T00:00:00"/>
    <x v="3"/>
    <n v="2"/>
    <m/>
    <s v="Liurnia"/>
    <s v="Liurnia"/>
    <s v="Jerry Finkle****"/>
    <x v="3"/>
    <s v="Maidenless"/>
    <n v="2"/>
    <n v="1"/>
    <n v="0"/>
    <n v="0"/>
    <s v="N"/>
    <s v="Y"/>
    <s v="N"/>
    <s v="L"/>
    <m/>
    <s v="Pretending to AFK near grace. Host pretended to let me 1v1 the phantom but interrupted when I started winning. Host has a jar hat and moonveil at level 20."/>
  </r>
  <r>
    <n v="358"/>
    <d v="2023-09-02T00:00:00"/>
    <x v="3"/>
    <n v="2"/>
    <m/>
    <s v="Stormveil"/>
    <s v="Stormveil"/>
    <s v="Siegmeyer"/>
    <x v="4"/>
    <m/>
    <n v="2"/>
    <m/>
    <n v="0"/>
    <n v="1"/>
    <s v="N"/>
    <s v="Y"/>
    <s v="Y"/>
    <s v="O"/>
    <m/>
    <s v="TT host. Host was meming with co-invader (Pants off Dance Off). After a while the co-invader drank an exploding physick and killed the host and me."/>
  </r>
  <r>
    <n v="359"/>
    <d v="2023-09-02T00:00:00"/>
    <x v="3"/>
    <n v="2"/>
    <m/>
    <s v="Stormveil"/>
    <s v="Stormveil"/>
    <s v="Gerald"/>
    <x v="4"/>
    <s v="Noob"/>
    <n v="2"/>
    <n v="0"/>
    <n v="0"/>
    <n v="0"/>
    <s v="N"/>
    <s v="Y"/>
    <s v="Y"/>
    <s v="L"/>
    <s v="Bow"/>
    <s v="Host looked like a noob so I dagger dueled the phantom (Melina at Home)"/>
  </r>
  <r>
    <n v="360"/>
    <d v="2023-09-02T00:00:00"/>
    <x v="3"/>
    <n v="2"/>
    <m/>
    <s v="Stormveil"/>
    <s v="Stormveil"/>
    <s v="La veneno"/>
    <x v="0"/>
    <m/>
    <m/>
    <m/>
    <m/>
    <m/>
    <m/>
    <m/>
    <m/>
    <s v="O"/>
    <m/>
    <s v="Host died to tree spirit before I got to them."/>
  </r>
  <r>
    <n v="361"/>
    <d v="2023-09-03T00:00:00"/>
    <x v="3"/>
    <n v="2"/>
    <m/>
    <s v="Limgrave"/>
    <s v="Limgrave"/>
    <s v="dandy"/>
    <x v="1"/>
    <s v="Noob"/>
    <n v="1"/>
    <n v="0"/>
    <n v="0"/>
    <n v="0"/>
    <s v="N"/>
    <s v="Y"/>
    <s v="N"/>
    <s v="W"/>
    <m/>
    <s v="Host was alone and acting like such a noob I honestly thought it was a gank. They were fat rolling and ran for a good 5 minutes before running out of places to go and running off the end of a beach. Would have let them win if they just fought back :/"/>
  </r>
  <r>
    <n v="362"/>
    <d v="2023-09-03T00:00:00"/>
    <x v="3"/>
    <n v="2"/>
    <m/>
    <s v="Limgrave"/>
    <s v="Limgrave"/>
    <s v="Haz"/>
    <x v="1"/>
    <s v="Noob"/>
    <n v="1"/>
    <n v="0"/>
    <n v="0"/>
    <n v="0"/>
    <s v="N"/>
    <s v="Y"/>
    <s v="N"/>
    <s v="W"/>
    <m/>
    <s v="Phantom was sent home. Host was alone and afraid. Dueled for a bit and they tried running away."/>
  </r>
  <r>
    <n v="363"/>
    <d v="2023-09-03T00:00:00"/>
    <x v="3"/>
    <n v="2"/>
    <m/>
    <s v="Weeping"/>
    <s v="Weeping"/>
    <s v="****er Dink"/>
    <x v="3"/>
    <s v="Intermediate"/>
    <n v="4"/>
    <n v="1"/>
    <n v="1"/>
    <n v="0"/>
    <s v="N"/>
    <s v="Y"/>
    <s v="N"/>
    <s v="L"/>
    <s v="T bag"/>
    <s v="Killed hunter and phantom and host password summoned a phantom. Host was running St. Trina's sword."/>
  </r>
  <r>
    <n v="364"/>
    <d v="2023-09-03T00:00:00"/>
    <x v="3"/>
    <n v="2"/>
    <m/>
    <s v="Liurnia"/>
    <s v="Liurnia"/>
    <s v="Timeworn Hero"/>
    <x v="6"/>
    <s v="Maidenless"/>
    <n v="1"/>
    <n v="0"/>
    <n v="0"/>
    <n v="0"/>
    <s v="N"/>
    <s v="Y"/>
    <s v="Y"/>
    <s v="L"/>
    <s v="Bow"/>
    <s v="Lightrolling with Lightning cleanrot sword with Carian retaliation."/>
  </r>
  <r>
    <n v="365"/>
    <d v="2023-09-03T00:00:00"/>
    <x v="3"/>
    <n v="2"/>
    <m/>
    <s v="Limgrave"/>
    <s v="Limgrave"/>
    <s v="Agahylde"/>
    <x v="1"/>
    <s v="Intermediate"/>
    <n v="3"/>
    <n v="0"/>
    <n v="1"/>
    <n v="0"/>
    <s v="Y"/>
    <s v="N"/>
    <s v="N"/>
    <s v="L"/>
    <s v="Point down"/>
    <s v="Host was healing phantom and I used up all my flasks killing the phantom. Died to the hunter."/>
  </r>
  <r>
    <n v="366"/>
    <d v="2023-09-03T00:00:00"/>
    <x v="3"/>
    <n v="2"/>
    <m/>
    <s v="Deathtouched Catacombs"/>
    <s v="Limgrave"/>
    <s v="lilbet nekked"/>
    <x v="1"/>
    <s v="Noob"/>
    <n v="3"/>
    <n v="0"/>
    <n v="0"/>
    <n v="0"/>
    <s v="Y"/>
    <s v="Y"/>
    <s v="Y"/>
    <s v="W"/>
    <m/>
    <s v="Host died in 3 hits."/>
  </r>
  <r>
    <n v="367"/>
    <d v="2023-09-03T00:00:00"/>
    <x v="3"/>
    <n v="2"/>
    <m/>
    <s v="Weeping"/>
    <s v="Weeping"/>
    <s v="Osvalda STI"/>
    <x v="3"/>
    <s v="Intermediate"/>
    <n v="2"/>
    <n v="1"/>
    <n v="0"/>
    <n v="0"/>
    <s v="N"/>
    <s v="Y"/>
    <s v="N"/>
    <s v="W"/>
    <m/>
    <s v="Host had St. Trina's sword and very high packet loss. Was near impossible to engage without getting sleep'd because it only takes 2 hits to sleep and hits on them would not register until it was too late. Phantom had Moonveil with PS katanas."/>
  </r>
  <r>
    <n v="368"/>
    <d v="2023-09-03T00:00:00"/>
    <x v="3"/>
    <n v="2"/>
    <m/>
    <s v="Stormveil"/>
    <s v="Stormveil"/>
    <s v="Zurale"/>
    <x v="1"/>
    <m/>
    <n v="2"/>
    <n v="1"/>
    <n v="0"/>
    <n v="0"/>
    <s v="N"/>
    <s v="Y"/>
    <s v="N"/>
    <s v="L"/>
    <m/>
    <s v="Phantom was moonveil dragonbreath."/>
  </r>
  <r>
    <n v="369"/>
    <d v="2023-09-03T00:00:00"/>
    <x v="3"/>
    <n v="2"/>
    <m/>
    <s v="Stormfoot Catacombs"/>
    <s v="Limgrave"/>
    <s v="Bagres"/>
    <x v="1"/>
    <s v="Noob"/>
    <n v="2"/>
    <n v="0"/>
    <n v="0"/>
    <n v="0"/>
    <s v="Y"/>
    <s v="Y"/>
    <s v="N"/>
    <s v="W"/>
    <m/>
    <s v="They got stuck in the room between a narrow hallway and fire trap."/>
  </r>
  <r>
    <n v="370"/>
    <d v="2023-09-03T00:00:00"/>
    <x v="3"/>
    <n v="2"/>
    <m/>
    <s v="Stormveil"/>
    <s v="Stormveil"/>
    <s v="Chambo"/>
    <x v="1"/>
    <s v="Intermediate"/>
    <n v="2"/>
    <n v="1"/>
    <n v="0"/>
    <n v="0"/>
    <s v="Y"/>
    <s v="Y"/>
    <s v="Y"/>
    <s v="W"/>
    <m/>
    <s v="Phantom was RL162 and spammed RoB. Host appeared to be out of flasks so I focused the phantom. Phantom seemed to have 2 or 3 flasks only, which allowed me to kill the phantom. Caught both of them in a stormcalled when they were both low HP and out of flasks."/>
  </r>
  <r>
    <n v="371"/>
    <d v="2023-09-03T00:00:00"/>
    <x v="3"/>
    <n v="2"/>
    <m/>
    <s v="Stormfoot Catacombs"/>
    <s v="Limgrave"/>
    <m/>
    <x v="0"/>
    <m/>
    <m/>
    <m/>
    <m/>
    <m/>
    <m/>
    <m/>
    <m/>
    <m/>
    <m/>
    <s v="Fogwalled as I loaded in"/>
  </r>
  <r>
    <n v="372"/>
    <d v="2023-09-03T00:00:00"/>
    <x v="3"/>
    <n v="2"/>
    <m/>
    <s v="Limgrave"/>
    <s v="Limgrave"/>
    <s v="Sulvai"/>
    <x v="8"/>
    <s v="Intermediate"/>
    <m/>
    <n v="0"/>
    <n v="0"/>
    <n v="0"/>
    <s v="Y"/>
    <s v="Y"/>
    <s v="N"/>
    <s v="W"/>
    <m/>
    <s v="1v1'd the phantom initially and host intervened when the phantom started losing. PvE was just footmen but served as a distraction."/>
  </r>
  <r>
    <n v="373"/>
    <d v="2023-09-03T00:00:00"/>
    <x v="3"/>
    <n v="2"/>
    <m/>
    <s v="Stormveil"/>
    <s v="Stormveil"/>
    <s v="Chambo"/>
    <x v="0"/>
    <m/>
    <m/>
    <m/>
    <m/>
    <m/>
    <m/>
    <m/>
    <m/>
    <m/>
    <m/>
    <s v="Host died to PvE before I arrived"/>
  </r>
  <r>
    <n v="374"/>
    <d v="2023-09-03T00:00:00"/>
    <x v="3"/>
    <n v="2"/>
    <m/>
    <s v="Stormveil"/>
    <s v="Stormveil"/>
    <s v="mismo juan"/>
    <x v="1"/>
    <s v="Noob"/>
    <n v="3"/>
    <n v="0"/>
    <n v="1"/>
    <n v="0"/>
    <s v="N"/>
    <s v="Y"/>
    <s v="Y"/>
    <s v="L"/>
    <s v="Bow"/>
    <s v="One phantom sat off to the side. Host had storm stomp I got stuck in a blender with twinblade bleed."/>
  </r>
  <r>
    <n v="375"/>
    <d v="2023-09-03T00:00:00"/>
    <x v="3"/>
    <n v="2"/>
    <m/>
    <s v="Stormveil"/>
    <s v="Stormveil"/>
    <m/>
    <x v="0"/>
    <m/>
    <m/>
    <m/>
    <m/>
    <m/>
    <m/>
    <m/>
    <m/>
    <m/>
    <m/>
    <s v="Fogwalled as I loaded in"/>
  </r>
  <r>
    <n v="376"/>
    <d v="2023-09-03T00:00:00"/>
    <x v="3"/>
    <n v="2"/>
    <m/>
    <s v="Stormveil"/>
    <s v="Stormveil"/>
    <s v="papa"/>
    <x v="1"/>
    <s v="Noob"/>
    <n v="2"/>
    <n v="0"/>
    <n v="0"/>
    <n v="0"/>
    <s v="Y"/>
    <s v="Y"/>
    <s v="Y"/>
    <s v="W"/>
    <m/>
    <s v="We didn't attack each other. They looked like they were struggling so I just followed them around and they eventually died to PvE."/>
  </r>
  <r>
    <n v="377"/>
    <d v="2023-09-03T00:00:00"/>
    <x v="3"/>
    <n v="2"/>
    <m/>
    <s v="Limgrave"/>
    <s v="Limgrave"/>
    <s v="Loli"/>
    <x v="6"/>
    <s v="Maidenless"/>
    <n v="1"/>
    <n v="0"/>
    <n v="0"/>
    <n v="0"/>
    <s v="N"/>
    <s v="Y"/>
    <s v="Y"/>
    <s v="W"/>
    <s v="Wave"/>
    <s v="Twinked up and running a meta build. Flaming strike banished knight's halberd + offhand cleanrot sword with scaled armor and omen smirk mask"/>
  </r>
  <r>
    <n v="378"/>
    <d v="2023-09-03T00:00:00"/>
    <x v="3"/>
    <n v="2"/>
    <m/>
    <s v="Stormveil"/>
    <s v="Stormveil"/>
    <s v="ByMuni4"/>
    <x v="8"/>
    <m/>
    <n v="2"/>
    <n v="1"/>
    <n v="0"/>
    <n v="0"/>
    <s v="N"/>
    <s v="Y"/>
    <s v="N"/>
    <s v="L"/>
    <m/>
    <s v="Hiding in grace room to ambush with phantom pretending to AFK. Pretty obvious, but the phantom hit me for &gt;50% hp with one hit and bleed proc."/>
  </r>
  <r>
    <n v="379"/>
    <d v="2023-09-03T00:00:00"/>
    <x v="3"/>
    <n v="2"/>
    <m/>
    <s v="Stormveil"/>
    <s v="Stormveil"/>
    <m/>
    <x v="1"/>
    <m/>
    <n v="3"/>
    <n v="0"/>
    <n v="0"/>
    <n v="0"/>
    <s v="Y"/>
    <s v="Y"/>
    <s v="Y"/>
    <s v="L"/>
    <s v="By my sword; Bow"/>
    <s v="Killed 1 phantom but wrecked by phantom's dragon halberd L2 that did &gt;50% HP per hit."/>
  </r>
  <r>
    <n v="380"/>
    <d v="2023-09-03T00:00:00"/>
    <x v="3"/>
    <n v="2"/>
    <m/>
    <s v="Stormveil"/>
    <s v="Stormveil"/>
    <s v="Sister Mary"/>
    <x v="1"/>
    <m/>
    <n v="3"/>
    <n v="0"/>
    <n v="0"/>
    <n v="0"/>
    <s v="N"/>
    <s v="Y"/>
    <s v="Y"/>
    <s v="L"/>
    <s v="By my sword"/>
    <s v="Same phantom as last invasion with the dragon halberd. Got 1 shot by L2."/>
  </r>
  <r>
    <n v="381"/>
    <d v="2023-09-03T00:00:00"/>
    <x v="3"/>
    <n v="2"/>
    <m/>
    <s v="Stormveil"/>
    <s v="Stormveil"/>
    <s v="Isaire"/>
    <x v="3"/>
    <s v="Veteran"/>
    <n v="6"/>
    <n v="0"/>
    <n v="0"/>
    <m/>
    <s v="N"/>
    <s v="Y"/>
    <s v="N"/>
    <s v="W"/>
    <m/>
    <s v="Super long invasion. Same pair as before (Agahylde). The phantom heals the host. I killed the phantom and host ran to resummon. I killed the phantom again and new hunters spawned in. I think the host ran out of flasks and just ran off a cliff while I was fighting the 3rd hunter."/>
  </r>
  <r>
    <n v="382"/>
    <d v="2023-09-03T00:00:00"/>
    <x v="3"/>
    <n v="2"/>
    <m/>
    <s v="Weeping"/>
    <s v="Weeping"/>
    <s v="feets30"/>
    <x v="3"/>
    <s v="Intermediate"/>
    <n v="2"/>
    <n v="1"/>
    <n v="0"/>
    <n v="0"/>
    <s v="N"/>
    <s v="Y"/>
    <s v="N"/>
    <s v="W"/>
    <m/>
    <s v="Host was extremely laggy. Phantom was obviously overleveled but did limit the amount of overleveled cheese. Ended up using stormcalled to finish of host when they were low and stayed to trade."/>
  </r>
  <r>
    <n v="383"/>
    <d v="2023-09-10T00:00:00"/>
    <x v="3"/>
    <n v="2"/>
    <m/>
    <s v="Liurnia"/>
    <s v="Liurnia"/>
    <s v="Dawid Jasper"/>
    <x v="6"/>
    <s v="Intermediate"/>
    <n v="1"/>
    <n v="0"/>
    <n v="0"/>
    <n v="0"/>
    <s v="N"/>
    <s v="Y"/>
    <s v="Y"/>
    <s v="W"/>
    <m/>
    <s v="TT host. Healed during duel."/>
  </r>
  <r>
    <n v="384"/>
    <d v="2023-09-10T00:00:00"/>
    <x v="3"/>
    <n v="2"/>
    <m/>
    <s v="Caelid"/>
    <s v="Caelid"/>
    <s v="Patches"/>
    <x v="4"/>
    <m/>
    <n v="3"/>
    <m/>
    <m/>
    <m/>
    <m/>
    <s v="Y"/>
    <s v="Y"/>
    <s v="O"/>
    <s v="Dejected"/>
    <s v="Stood around a while and memed."/>
  </r>
  <r>
    <n v="385"/>
    <d v="2023-09-10T00:00:00"/>
    <x v="3"/>
    <n v="2"/>
    <m/>
    <s v="Limgrave"/>
    <s v="Limgrave"/>
    <s v="Barbarian"/>
    <x v="2"/>
    <s v="Veteran"/>
    <n v="2"/>
    <n v="0"/>
    <n v="0"/>
    <n v="0"/>
    <n v="0"/>
    <s v="Y"/>
    <s v="Y"/>
    <s v="L"/>
    <s v="Bow"/>
    <s v="Dueled phantom then host. Light roll host"/>
  </r>
  <r>
    <n v="386"/>
    <d v="2023-09-10T00:00:00"/>
    <x v="3"/>
    <n v="2"/>
    <m/>
    <s v="Limgrave"/>
    <s v="Limgrave"/>
    <s v="Darkness"/>
    <x v="5"/>
    <s v="Veteran"/>
    <n v="4"/>
    <n v="0"/>
    <n v="3"/>
    <n v="2"/>
    <s v="N"/>
    <s v="Y"/>
    <s v="Y"/>
    <s v="O"/>
    <s v="Bow"/>
    <m/>
  </r>
  <r>
    <n v="387"/>
    <d v="2023-09-10T00:00:00"/>
    <x v="3"/>
    <n v="2"/>
    <m/>
    <s v="Stormveil"/>
    <s v="Stormveil"/>
    <s v="Sir Cumalot"/>
    <x v="1"/>
    <m/>
    <n v="2"/>
    <n v="0"/>
    <n v="0"/>
    <n v="0"/>
    <s v="Y"/>
    <s v="N"/>
    <s v="N"/>
    <s v="W"/>
    <m/>
    <s v="Host and phantom were fighting PvE and had no flasks and low hp. Killed phantom in 1 hit and host back up into ballista fire."/>
  </r>
  <r>
    <n v="388"/>
    <d v="2023-09-10T00:00:00"/>
    <x v="3"/>
    <n v="2"/>
    <m/>
    <s v="Limgrave"/>
    <s v="Limgrave"/>
    <s v="Fram',tha maste"/>
    <x v="3"/>
    <s v="Noob"/>
    <n v="1"/>
    <n v="0"/>
    <n v="0"/>
    <n v="0"/>
    <s v="N"/>
    <s v="Y"/>
    <s v="N"/>
    <s v="W"/>
    <m/>
    <s v="Host was chasing aggressively while phantom was trailing behind and got punished."/>
  </r>
  <r>
    <n v="389"/>
    <d v="2023-09-10T00:00:00"/>
    <x v="3"/>
    <n v="2"/>
    <m/>
    <s v="Limgrave"/>
    <s v="Limgrave"/>
    <s v="Grank Longrod"/>
    <x v="0"/>
    <m/>
    <n v="2"/>
    <m/>
    <m/>
    <m/>
    <m/>
    <m/>
    <m/>
    <m/>
    <m/>
    <s v="Host disconnected. Pretty sure it was meant to be a gank because it was initially just the host on a rock and a phantom came out of hiding."/>
  </r>
  <r>
    <n v="390"/>
    <d v="2023-09-10T00:00:00"/>
    <x v="3"/>
    <n v="2"/>
    <m/>
    <s v="Stormveil"/>
    <s v="Stormveil"/>
    <s v="Core OS"/>
    <x v="3"/>
    <s v="Intermediate"/>
    <n v="2"/>
    <n v="1"/>
    <n v="0"/>
    <n v="0"/>
    <s v="N"/>
    <s v="Y"/>
    <s v="N"/>
    <s v="W"/>
    <m/>
    <s v="Camping at the grace in front of Stormveil Castle with the gate closed. Phantom was running antspur &amp; rot breath; host was lightroll katana. Used stormcaller to get out of being blendered."/>
  </r>
  <r>
    <n v="391"/>
    <d v="2023-09-10T00:00:00"/>
    <x v="3"/>
    <n v="2"/>
    <m/>
    <s v="Stormveil"/>
    <s v="Stormveil"/>
    <s v="Calidor"/>
    <x v="1"/>
    <m/>
    <m/>
    <m/>
    <m/>
    <m/>
    <m/>
    <s v="Y"/>
    <s v="Y"/>
    <s v="L"/>
    <s v="Extreme Repentence"/>
    <m/>
  </r>
  <r>
    <n v="392"/>
    <d v="2023-09-10T00:00:00"/>
    <x v="3"/>
    <n v="2"/>
    <m/>
    <s v="Limgrave"/>
    <s v="Limgrave"/>
    <s v="Gh**st"/>
    <x v="2"/>
    <m/>
    <n v="2"/>
    <n v="1"/>
    <n v="0"/>
    <n v="0"/>
    <s v="N"/>
    <s v="Y"/>
    <s v="N"/>
    <s v="L"/>
    <s v="Point down"/>
    <s v="Probably gifted a bunch of stuff from phantom because host was running around in Snow Witch armor. Host ran off somewhere and I fougth phantom. Phantom was UGS in Radahn armor. My claymore R1s hit him for 87 damage and he healed to full hp from near 0 with each flask. Got him low several times but got outlasted."/>
  </r>
  <r>
    <n v="393"/>
    <d v="2023-09-10T00:00:00"/>
    <x v="3"/>
    <n v="2"/>
    <m/>
    <s v="Raya Lucaria"/>
    <s v="Raya Lucaria"/>
    <m/>
    <x v="0"/>
    <m/>
    <m/>
    <m/>
    <m/>
    <m/>
    <m/>
    <m/>
    <m/>
    <m/>
    <m/>
    <s v="Fogwalled as I loaded in"/>
  </r>
  <r>
    <n v="394"/>
    <d v="2023-09-10T00:00:00"/>
    <x v="3"/>
    <n v="2"/>
    <m/>
    <s v="Stormveil"/>
    <s v="Stormveil"/>
    <s v="Beatrix Vizzirim"/>
    <x v="1"/>
    <s v="Noob"/>
    <n v="2"/>
    <n v="0"/>
    <n v="0"/>
    <n v="0"/>
    <s v="Y"/>
    <s v="Y"/>
    <s v="Y"/>
    <s v="W"/>
    <m/>
    <s v="Used stormcalled to kill host. Phantom killed me after I killed host."/>
  </r>
  <r>
    <n v="395"/>
    <d v="2023-09-10T00:00:00"/>
    <x v="3"/>
    <n v="2"/>
    <m/>
    <s v="Limgrave"/>
    <s v="Limgrave"/>
    <s v="Percy"/>
    <x v="1"/>
    <m/>
    <n v="2"/>
    <n v="1"/>
    <m/>
    <n v="0"/>
    <n v="0"/>
    <s v="Y"/>
    <s v="N"/>
    <s v="L"/>
    <m/>
    <m/>
  </r>
  <r>
    <n v="396"/>
    <d v="2023-09-10T00:00:00"/>
    <x v="3"/>
    <n v="2"/>
    <m/>
    <s v="Stormveil"/>
    <s v="Stormveil"/>
    <s v="Beatrix Vizzirim"/>
    <x v="1"/>
    <s v="Noob"/>
    <n v="2"/>
    <n v="0"/>
    <n v="0"/>
    <n v="0"/>
    <s v="Y"/>
    <s v="Y"/>
    <s v="Y"/>
    <s v="W"/>
    <m/>
    <s v="Fought with the banished knight who distracted them for a bit but died."/>
  </r>
  <r>
    <n v="397"/>
    <d v="2023-09-10T00:00:00"/>
    <x v="3"/>
    <n v="2"/>
    <m/>
    <s v="Limgrave"/>
    <s v="Limgrave"/>
    <s v="Cheesburger"/>
    <x v="1"/>
    <s v="Noob"/>
    <n v="2"/>
    <n v="0"/>
    <n v="0"/>
    <n v="0"/>
    <s v="Y"/>
    <s v="Y"/>
    <s v="N"/>
    <s v="W"/>
    <m/>
    <m/>
  </r>
  <r>
    <n v="398"/>
    <d v="2023-09-12T00:00:00"/>
    <x v="3"/>
    <n v="2"/>
    <m/>
    <s v="Weeping"/>
    <s v="Weeping"/>
    <s v="Utopiau"/>
    <x v="1"/>
    <s v="Intermediate"/>
    <n v="2"/>
    <n v="0"/>
    <n v="0"/>
    <n v="0"/>
    <s v="N"/>
    <s v="Y"/>
    <s v="N"/>
    <s v="L"/>
    <m/>
    <m/>
  </r>
  <r>
    <n v="399"/>
    <d v="2023-09-12T00:00:00"/>
    <x v="3"/>
    <n v="2"/>
    <m/>
    <s v="Raya Lucaria"/>
    <s v="Raya Lucaria"/>
    <s v="Ser Balls"/>
    <x v="2"/>
    <s v="Intermediate"/>
    <n v="2"/>
    <n v="1"/>
    <n v="0"/>
    <n v="0"/>
    <s v="Y"/>
    <s v="Y"/>
    <s v="Y"/>
    <s v="W"/>
    <m/>
    <s v="Duelled host and OLP jumped in when host got low but then let me continue dueling the host. At one point PvE got aggroed and the phantom went to clear it and I killed the host."/>
  </r>
  <r>
    <n v="400"/>
    <d v="2023-09-12T00:00:00"/>
    <x v="0"/>
    <n v="12"/>
    <m/>
    <s v="Forbidden Lands"/>
    <s v="Mountaintops of the Giants"/>
    <s v="jp"/>
    <x v="2"/>
    <m/>
    <n v="2"/>
    <m/>
    <n v="0"/>
    <n v="0"/>
    <n v="0"/>
    <s v="Y"/>
    <s v="Y"/>
    <s v="L"/>
    <s v="Bow"/>
    <s v="Duelled phantom and lost"/>
  </r>
  <r>
    <n v="401"/>
    <d v="2023-09-12T00:00:00"/>
    <x v="0"/>
    <n v="12"/>
    <m/>
    <s v="Siofra River"/>
    <s v="Siofra River"/>
    <s v="Escanor"/>
    <x v="1"/>
    <s v="Intermediate"/>
    <n v="2"/>
    <n v="0"/>
    <n v="0"/>
    <n v="0"/>
    <s v="Y"/>
    <s v="Y"/>
    <s v="N"/>
    <s v="W"/>
    <m/>
    <s v="Rune arc'd. Looked to be progressing through level but phantom was hiding behind a brazier and jumped out when I started dueling the host."/>
  </r>
  <r>
    <n v="402"/>
    <d v="2023-09-12T00:00:00"/>
    <x v="0"/>
    <n v="12"/>
    <m/>
    <s v="Dragonbarrow"/>
    <s v="Dragonbarrow"/>
    <s v="Duny"/>
    <x v="6"/>
    <s v="Intermediate"/>
    <n v="1"/>
    <n v="0"/>
    <n v="0"/>
    <n v="0"/>
    <s v="N"/>
    <s v="Y"/>
    <s v="Y"/>
    <s v="W"/>
    <m/>
    <m/>
  </r>
  <r>
    <n v="403"/>
    <d v="2023-09-12T00:00:00"/>
    <x v="0"/>
    <n v="12"/>
    <m/>
    <s v="Divine Tower of Caelid"/>
    <s v="Dragonbarrow"/>
    <s v="adjorin"/>
    <x v="8"/>
    <s v="Intermediate"/>
    <n v="2"/>
    <m/>
    <n v="0"/>
    <n v="0"/>
    <s v="N"/>
    <s v="N"/>
    <s v="N"/>
    <s v="L"/>
    <m/>
    <s v="Used dragon halberd L2 to prevent host from fogwalling. Got killed by phantom while trying to chase down host."/>
  </r>
  <r>
    <n v="404"/>
    <d v="2023-09-12T00:00:00"/>
    <x v="0"/>
    <n v="12"/>
    <m/>
    <s v="Mountaintops of the Giants"/>
    <s v="Mountaintops of the Giants"/>
    <s v="FXTU"/>
    <x v="6"/>
    <s v="Veteran"/>
    <n v="1"/>
    <n v="0"/>
    <n v="0"/>
    <n v="1"/>
    <s v="N"/>
    <s v="Y"/>
    <s v="Y"/>
    <s v="W"/>
    <m/>
    <s v="Was dueling the host (chugger) and another red invaded. Host started fighting that red and died."/>
  </r>
  <r>
    <n v="405"/>
    <d v="2023-09-12T00:00:00"/>
    <x v="0"/>
    <n v="12"/>
    <m/>
    <s v="Mountaintops of the Giants"/>
    <s v="Mountaintops of the Giants"/>
    <s v="FXTU"/>
    <x v="6"/>
    <s v="Veteran"/>
    <n v="1"/>
    <n v="0"/>
    <n v="0"/>
    <n v="0"/>
    <s v="N"/>
    <s v="Y"/>
    <s v="N"/>
    <s v="W"/>
    <m/>
    <s v="Killed each other with the same hit but counting it as a win since I got the arc :D (Also their body hit the ground first)"/>
  </r>
  <r>
    <n v="406"/>
    <d v="2023-09-12T00:00:00"/>
    <x v="0"/>
    <n v="12"/>
    <m/>
    <s v="Leyndell"/>
    <s v="Leyndell"/>
    <s v="Karen"/>
    <x v="2"/>
    <s v="Intermediate"/>
    <n v="3"/>
    <n v="0"/>
    <n v="2"/>
    <n v="0"/>
    <s v="N"/>
    <s v="Y"/>
    <s v="Y"/>
    <s v="W"/>
    <m/>
    <s v="TT Host. Duelled host (chugger) and then hunters got summoned. Duelled the hunters and then the host again."/>
  </r>
  <r>
    <n v="407"/>
    <d v="2023-09-13T00:00:00"/>
    <x v="0"/>
    <n v="12"/>
    <m/>
    <s v="Gael Tunnel"/>
    <s v="Caelid"/>
    <s v="***ghtsinger"/>
    <x v="0"/>
    <m/>
    <n v="3"/>
    <m/>
    <m/>
    <m/>
    <m/>
    <m/>
    <m/>
    <s v="O"/>
    <m/>
    <s v="Host ran for fogwall"/>
  </r>
  <r>
    <n v="408"/>
    <d v="2023-09-13T00:00:00"/>
    <x v="0"/>
    <n v="12"/>
    <m/>
    <s v="Road's End Catacombs"/>
    <s v="Liurnia"/>
    <s v="Nonsense"/>
    <x v="1"/>
    <m/>
    <n v="2"/>
    <n v="0"/>
    <n v="0"/>
    <n v="0"/>
    <s v="N"/>
    <s v="Y"/>
    <s v="Y"/>
    <s v="L"/>
    <s v="Wave"/>
    <s v="Keybinds were messed up and couldn't sprint"/>
  </r>
  <r>
    <n v="409"/>
    <d v="2023-09-13T00:00:00"/>
    <x v="0"/>
    <n v="12"/>
    <m/>
    <s v="Divine Tower of Caelid"/>
    <s v="Dragonbarrow"/>
    <s v="Slyphiette"/>
    <x v="1"/>
    <m/>
    <n v="2"/>
    <m/>
    <n v="0"/>
    <n v="0"/>
    <s v="N"/>
    <s v="N"/>
    <s v="N"/>
    <s v="L"/>
    <m/>
    <s v="Insanely laggy. Looked like the host and phantom were AFK but then I took a ton of damage all at once and died."/>
  </r>
  <r>
    <n v="410"/>
    <d v="2023-09-13T00:00:00"/>
    <x v="0"/>
    <n v="12"/>
    <m/>
    <s v="Caria Manor"/>
    <s v="Liurnia"/>
    <s v="Griffin"/>
    <x v="1"/>
    <s v="Veteran"/>
    <n v="2"/>
    <m/>
    <n v="0"/>
    <n v="0"/>
    <s v="Y"/>
    <s v="Y"/>
    <s v="N"/>
    <s v="L"/>
    <s v="Bow; By my sword"/>
    <s v="Rune arc'd. Originally started in Caria Manor but they ran all the way back to Iji to 2v1 without PvE. Both players were decent."/>
  </r>
  <r>
    <n v="411"/>
    <d v="2023-09-13T00:00:00"/>
    <x v="0"/>
    <n v="12"/>
    <m/>
    <s v="Leyndell"/>
    <s v="Leyndell"/>
    <s v="Beef Quesarito"/>
    <x v="1"/>
    <m/>
    <n v="3"/>
    <m/>
    <n v="0"/>
    <n v="0"/>
    <s v="N"/>
    <s v="Y"/>
    <s v="Y"/>
    <s v="L"/>
    <s v="Bow"/>
    <s v="Immediately blendered by Dragon halberd, stormhawk axe, and talons."/>
  </r>
  <r>
    <n v="412"/>
    <d v="2023-09-13T00:00:00"/>
    <x v="0"/>
    <n v="12"/>
    <m/>
    <s v="Sellia Hideaway"/>
    <s v="Dragonbarrow"/>
    <s v="Squigward"/>
    <x v="0"/>
    <m/>
    <m/>
    <m/>
    <m/>
    <m/>
    <m/>
    <m/>
    <m/>
    <s v="O"/>
    <m/>
    <s v="Fogwalled as I loaded in"/>
  </r>
  <r>
    <n v="413"/>
    <d v="2023-09-13T00:00:00"/>
    <x v="0"/>
    <n v="12"/>
    <m/>
    <s v="Abandoned Cave"/>
    <s v="Dragonbarrow"/>
    <s v="Ben"/>
    <x v="0"/>
    <m/>
    <m/>
    <m/>
    <m/>
    <m/>
    <m/>
    <m/>
    <m/>
    <m/>
    <m/>
    <s v="Host immediately died in rot puddles"/>
  </r>
  <r>
    <n v="414"/>
    <d v="2023-09-13T00:00:00"/>
    <x v="0"/>
    <n v="12"/>
    <m/>
    <s v="Leyndell"/>
    <s v="Leyndell"/>
    <s v="Beef Quesarito"/>
    <x v="1"/>
    <s v="Intermediate"/>
    <n v="3"/>
    <n v="0"/>
    <n v="0"/>
    <n v="0"/>
    <s v="Y"/>
    <s v="N"/>
    <s v="N"/>
    <s v="W"/>
    <m/>
    <s v="Used Dragon Halberd since I got blendered last time. Was able to fight them separately."/>
  </r>
  <r>
    <n v="415"/>
    <d v="2023-09-13T00:00:00"/>
    <x v="0"/>
    <n v="12"/>
    <m/>
    <s v="Subterranean Shunning Grounds"/>
    <s v="Subterranean Shunning Grounds"/>
    <s v="Yuriko"/>
    <x v="1"/>
    <s v="Intermediate"/>
    <n v="2"/>
    <m/>
    <n v="0"/>
    <n v="0"/>
    <s v="Y"/>
    <s v="Y"/>
    <s v="Y"/>
    <s v="W"/>
    <m/>
    <s v="Pulled an omen. I was fighting phantom and host died to the omen."/>
  </r>
  <r>
    <n v="416"/>
    <d v="2023-09-13T00:00:00"/>
    <x v="0"/>
    <n v="12"/>
    <m/>
    <s v="Ainsel River"/>
    <s v="Ainsel River, Lake of Rot"/>
    <s v="Sten of Balder"/>
    <x v="1"/>
    <s v="Intermediate"/>
    <n v="3"/>
    <n v="1"/>
    <n v="1"/>
    <n v="0"/>
    <s v="N"/>
    <s v="Y"/>
    <s v="N"/>
    <s v="L"/>
    <s v="T bag; T bag"/>
    <m/>
  </r>
  <r>
    <n v="417"/>
    <d v="2023-09-13T00:00:00"/>
    <x v="0"/>
    <n v="12"/>
    <m/>
    <s v="Mountaintops of the Giants"/>
    <s v="Mountaintops of the Giants"/>
    <m/>
    <x v="0"/>
    <m/>
    <m/>
    <m/>
    <m/>
    <m/>
    <m/>
    <m/>
    <m/>
    <s v="O"/>
    <m/>
    <s v="Fogwalled as I loaded in"/>
  </r>
  <r>
    <n v="418"/>
    <d v="2023-09-13T00:00:00"/>
    <x v="0"/>
    <n v="12"/>
    <m/>
    <s v="Nokron"/>
    <s v="Nokron"/>
    <s v="Griffith"/>
    <x v="1"/>
    <s v="Intermediate"/>
    <n v="2"/>
    <n v="1"/>
    <n v="0"/>
    <n v="0"/>
    <s v="Y"/>
    <s v="Y"/>
    <s v="N"/>
    <s v="W"/>
    <m/>
    <s v="Rune arc'd. Phantom was RL232. Used the room with the giant ball and monk to split up the host and phantom."/>
  </r>
  <r>
    <n v="419"/>
    <d v="2023-09-13T00:00:00"/>
    <x v="0"/>
    <n v="12"/>
    <m/>
    <s v="Raya Lucaria"/>
    <s v="Raya Lucaria"/>
    <s v="Juno"/>
    <x v="1"/>
    <s v="Intermediate"/>
    <n v="3"/>
    <n v="0"/>
    <n v="0"/>
    <n v="0"/>
    <s v="Y"/>
    <s v="Y"/>
    <s v="Y"/>
    <s v="L"/>
    <m/>
    <s v="None of them were particularly good and I pulled them to the 4 mages. Killed one phantom and then got overly aggressive trying to kill the phantom and host together :'("/>
  </r>
  <r>
    <n v="420"/>
    <d v="2023-09-13T00:00:00"/>
    <x v="0"/>
    <n v="12"/>
    <m/>
    <s v="Caria Manor"/>
    <s v="Liurnia"/>
    <s v="Serena"/>
    <x v="1"/>
    <s v="Intermediate"/>
    <n v="2"/>
    <n v="0"/>
    <n v="0"/>
    <n v="0"/>
    <s v="N"/>
    <s v="Y"/>
    <s v="N"/>
    <s v="W"/>
    <m/>
    <s v="Killed phantom and the host ran and went to resummon. Killed host before the phantom loaded in again."/>
  </r>
  <r>
    <n v="421"/>
    <d v="2023-09-13T00:00:00"/>
    <x v="0"/>
    <n v="12"/>
    <m/>
    <s v="Caria Manor"/>
    <s v="Liurnia"/>
    <s v="Snake"/>
    <x v="1"/>
    <s v="Intermediate"/>
    <n v="2"/>
    <n v="0"/>
    <n v="0"/>
    <n v="0"/>
    <s v="Y"/>
    <s v="N"/>
    <s v="N"/>
    <s v="W"/>
    <m/>
    <s v="Host was the phantom from the last invasion. They were fighting PvE and the host died in 1 hit."/>
  </r>
  <r>
    <n v="422"/>
    <d v="2023-09-13T00:00:00"/>
    <x v="0"/>
    <n v="12"/>
    <m/>
    <s v="Liurnia"/>
    <s v="Liurnia"/>
    <s v="Keitsu"/>
    <x v="6"/>
    <s v="Veteran"/>
    <n v="1"/>
    <n v="0"/>
    <n v="0"/>
    <n v="0"/>
    <s v="N"/>
    <s v="Y"/>
    <s v="Y"/>
    <s v="L"/>
    <s v="Bow"/>
    <s v="Dismounter. Kept rollcatching me with the R2"/>
  </r>
  <r>
    <n v="423"/>
    <d v="2023-09-13T00:00:00"/>
    <x v="0"/>
    <n v="12"/>
    <m/>
    <s v="Three Sisters"/>
    <s v="Liurnia"/>
    <s v="Trafalgar D Gold"/>
    <x v="1"/>
    <s v="Intermediate"/>
    <n v="2"/>
    <n v="0"/>
    <n v="0"/>
    <n v="0"/>
    <s v="N"/>
    <s v="Y"/>
    <s v="N"/>
    <s v="W"/>
    <m/>
    <m/>
  </r>
  <r>
    <n v="424"/>
    <d v="2023-09-13T00:00:00"/>
    <x v="0"/>
    <n v="12"/>
    <m/>
    <s v="Seethewater Cave"/>
    <s v="Mt Gelmir"/>
    <m/>
    <x v="1"/>
    <s v="Noob"/>
    <n v="2"/>
    <m/>
    <n v="0"/>
    <n v="0"/>
    <s v="N"/>
    <s v="Y"/>
    <s v="N"/>
    <s v="W"/>
    <m/>
    <s v="Host died in 3 hits"/>
  </r>
  <r>
    <n v="425"/>
    <d v="2023-09-13T00:00:00"/>
    <x v="0"/>
    <n v="12"/>
    <m/>
    <s v="Redmane Castle"/>
    <s v="Caelid"/>
    <s v="Moon"/>
    <x v="1"/>
    <s v="Intermediate"/>
    <n v="2"/>
    <m/>
    <n v="0"/>
    <n v="0"/>
    <s v="N"/>
    <s v="Y"/>
    <s v="N"/>
    <s v="L"/>
    <s v="T bag; T bag"/>
    <s v="Moonveil host and dragon halberd phantom"/>
  </r>
  <r>
    <n v="426"/>
    <d v="2023-09-13T00:00:00"/>
    <x v="0"/>
    <n v="12"/>
    <m/>
    <s v="Subterranean Shunning Grounds"/>
    <s v="Subterranean Shunning Grounds"/>
    <m/>
    <x v="0"/>
    <m/>
    <m/>
    <m/>
    <m/>
    <m/>
    <m/>
    <m/>
    <m/>
    <s v="O"/>
    <m/>
    <s v="Host fogwalled before I arrived"/>
  </r>
  <r>
    <n v="427"/>
    <d v="2023-09-13T00:00:00"/>
    <x v="0"/>
    <n v="12"/>
    <m/>
    <s v="Capital Outskirts"/>
    <s v="Altus Plateau"/>
    <s v="XxjoseastxX"/>
    <x v="1"/>
    <s v="Intermediate"/>
    <n v="2"/>
    <n v="1"/>
    <n v="0"/>
    <n v="0"/>
    <s v="Y"/>
    <s v="Y"/>
    <s v="N"/>
    <s v="L"/>
    <s v="Wave; block spam"/>
    <s v="They started off fighting the gargoyle but backed way off to 2v1. Used Dragon Halberd L2 but didn't catch anyone."/>
  </r>
  <r>
    <n v="428"/>
    <d v="2023-09-13T00:00:00"/>
    <x v="0"/>
    <n v="12"/>
    <m/>
    <s v="Caelid Catacombs"/>
    <s v="Caelid"/>
    <s v="big_**** hunter"/>
    <x v="1"/>
    <s v="Intermediate"/>
    <n v="2"/>
    <m/>
    <n v="0"/>
    <n v="0"/>
    <s v="N"/>
    <s v="Y"/>
    <s v="N"/>
    <s v="L"/>
    <m/>
    <s v="Host was madness; phantom was sleep. Got caught in a status blender."/>
  </r>
  <r>
    <n v="429"/>
    <d v="2023-09-13T00:00:00"/>
    <x v="0"/>
    <n v="12"/>
    <m/>
    <s v="Liurnia"/>
    <s v="Liurnia"/>
    <s v="GigaSalt"/>
    <x v="1"/>
    <s v="Intermediate"/>
    <n v="2"/>
    <n v="0"/>
    <n v="0"/>
    <n v="0"/>
    <s v="Y"/>
    <s v="Y"/>
    <s v="Y"/>
    <s v="L"/>
    <m/>
    <m/>
  </r>
  <r>
    <n v="430"/>
    <d v="2023-09-13T00:00:00"/>
    <x v="0"/>
    <n v="12"/>
    <m/>
    <s v="Altus Tunnel"/>
    <s v="Altus Plateau"/>
    <s v="VoidWojak"/>
    <x v="1"/>
    <m/>
    <n v="1"/>
    <m/>
    <m/>
    <m/>
    <s v="Y"/>
    <s v="N"/>
    <s v="N"/>
    <s v="W"/>
    <m/>
    <s v="TT Host maybe. Was on the tree branch with the Astel. I used endure Caestus and he rolled off the branch."/>
  </r>
  <r>
    <n v="431"/>
    <d v="2023-09-13T00:00:00"/>
    <x v="0"/>
    <n v="12"/>
    <m/>
    <s v="Gael Tunnel"/>
    <s v="Caelid"/>
    <s v="Xxato"/>
    <x v="1"/>
    <s v="Intermediate"/>
    <n v="2"/>
    <m/>
    <m/>
    <m/>
    <s v="Y"/>
    <s v="Y"/>
    <s v="Y"/>
    <s v="W"/>
    <m/>
    <s v="Host died in 3 hits"/>
  </r>
  <r>
    <n v="432"/>
    <d v="2023-09-13T00:00:00"/>
    <x v="0"/>
    <n v="12"/>
    <m/>
    <s v="War-Dead Catacombs"/>
    <s v="Caelid"/>
    <s v="link"/>
    <x v="0"/>
    <m/>
    <m/>
    <m/>
    <m/>
    <m/>
    <m/>
    <m/>
    <m/>
    <s v="O"/>
    <m/>
    <s v="Host died to PvE before I arrived"/>
  </r>
  <r>
    <n v="433"/>
    <d v="2023-09-13T00:00:00"/>
    <x v="0"/>
    <n v="12"/>
    <m/>
    <s v="Highroad Cave"/>
    <s v="Limgrave"/>
    <m/>
    <x v="1"/>
    <m/>
    <n v="2"/>
    <m/>
    <n v="0"/>
    <n v="0"/>
    <s v="N"/>
    <s v="N"/>
    <s v="N"/>
    <s v="L"/>
    <m/>
    <s v="Rune arc'd. Didn't realize that I spawned in at the edge of a cliff. Spawned in front of host and phantom. I rolled backward off a cliff."/>
  </r>
  <r>
    <n v="434"/>
    <d v="2023-09-13T00:00:00"/>
    <x v="0"/>
    <n v="12"/>
    <m/>
    <s v="Siofra River"/>
    <s v="Siofra River"/>
    <s v="Archibald"/>
    <x v="1"/>
    <s v="Veteran"/>
    <n v="2"/>
    <m/>
    <m/>
    <m/>
    <s v="Y"/>
    <s v="Y"/>
    <s v="Y"/>
    <s v="L"/>
    <m/>
    <m/>
  </r>
  <r>
    <n v="435"/>
    <d v="2023-09-13T00:00:00"/>
    <x v="0"/>
    <n v="12"/>
    <m/>
    <s v="Siofra Aquaduct"/>
    <s v="Siofra River"/>
    <m/>
    <x v="0"/>
    <m/>
    <m/>
    <m/>
    <m/>
    <m/>
    <m/>
    <m/>
    <m/>
    <s v="O"/>
    <m/>
    <s v="Fogwalled as I loaded in"/>
  </r>
  <r>
    <n v="436"/>
    <d v="2023-09-13T00:00:00"/>
    <x v="0"/>
    <n v="12"/>
    <m/>
    <s v="Queen's Bedchamber"/>
    <s v="Leyndell"/>
    <m/>
    <x v="0"/>
    <m/>
    <m/>
    <m/>
    <m/>
    <m/>
    <m/>
    <m/>
    <m/>
    <s v="O"/>
    <m/>
    <s v="Fogwalled as I loaded in"/>
  </r>
  <r>
    <n v="437"/>
    <d v="2023-09-13T00:00:00"/>
    <x v="0"/>
    <n v="12"/>
    <m/>
    <s v="Capital Outskirts"/>
    <s v="Altus Plateau"/>
    <s v="Beleg"/>
    <x v="1"/>
    <s v="Veteran"/>
    <n v="2"/>
    <n v="1"/>
    <n v="0"/>
    <n v="0"/>
    <s v="N"/>
    <s v="Y"/>
    <s v="Y"/>
    <s v="L"/>
    <s v="Wave"/>
    <m/>
  </r>
  <r>
    <n v="438"/>
    <d v="2023-09-13T00:00:00"/>
    <x v="0"/>
    <n v="12"/>
    <m/>
    <s v="Siofra River"/>
    <s v="Siofra River"/>
    <s v="DrearLake"/>
    <x v="3"/>
    <s v="Veteran"/>
    <n v="2"/>
    <n v="1"/>
    <n v="0"/>
    <n v="1"/>
    <s v="N"/>
    <s v="Y"/>
    <s v="N"/>
    <s v="L"/>
    <s v="Block spam"/>
    <s v="Co-invader started attacking me. Host pretends to be alone in a narrow area (leading to Siofra Aquaduct) and an OLP emerges with comet azur."/>
  </r>
  <r>
    <n v="439"/>
    <d v="2023-09-16T00:00:00"/>
    <x v="3"/>
    <n v="2"/>
    <n v="2"/>
    <s v="Limgrave"/>
    <s v="Limgrave"/>
    <s v="Serpico"/>
    <x v="2"/>
    <s v="Intermediate"/>
    <n v="1"/>
    <n v="0"/>
    <n v="0"/>
    <n v="0"/>
    <s v="N"/>
    <s v="Y"/>
    <s v="Y"/>
    <s v="W"/>
    <m/>
    <s v="TT host. Seemed like an honest host with estoc/buckler."/>
  </r>
  <r>
    <n v="440"/>
    <d v="2023-09-16T00:00:00"/>
    <x v="3"/>
    <n v="2"/>
    <n v="2"/>
    <s v="Castle Morne"/>
    <s v="Weeping"/>
    <s v="golden dragon"/>
    <x v="2"/>
    <s v="Veteran"/>
    <n v="2"/>
    <n v="1"/>
    <n v="0"/>
    <n v="0"/>
    <s v="N"/>
    <s v="Y"/>
    <s v="Y"/>
    <s v="L"/>
    <m/>
    <s v="Phantom let me 1v1 host. Host was twinked with moonveil and zamor armor, but otherwise pretty chill."/>
  </r>
  <r>
    <n v="441"/>
    <d v="2023-09-16T00:00:00"/>
    <x v="3"/>
    <n v="2"/>
    <n v="1"/>
    <s v="Stormveil"/>
    <s v="Stormveil"/>
    <s v="Olive"/>
    <x v="1"/>
    <s v="Intermediate"/>
    <n v="2"/>
    <n v="0"/>
    <n v="0"/>
    <n v="0"/>
    <s v="N"/>
    <s v="Y"/>
    <s v="Y"/>
    <s v="W"/>
    <m/>
    <s v="They were waiting in Gostoc's room"/>
  </r>
  <r>
    <n v="442"/>
    <d v="2023-09-16T00:00:00"/>
    <x v="3"/>
    <n v="2"/>
    <n v="1"/>
    <s v="Tombsward Catacombs"/>
    <s v="Weeping"/>
    <s v="Hell"/>
    <x v="1"/>
    <s v="Noob"/>
    <n v="2"/>
    <n v="0"/>
    <n v="0"/>
    <n v="0"/>
    <s v="Y"/>
    <s v="Y"/>
    <s v="Y"/>
    <s v="W"/>
    <m/>
    <m/>
  </r>
  <r>
    <n v="443"/>
    <d v="2023-09-16T00:00:00"/>
    <x v="3"/>
    <n v="2"/>
    <n v="1"/>
    <s v="Stormveil"/>
    <s v="Stormveil"/>
    <s v="a1"/>
    <x v="1"/>
    <m/>
    <n v="3"/>
    <m/>
    <n v="0"/>
    <n v="0"/>
    <s v="N"/>
    <s v="Y"/>
    <s v="N"/>
    <s v="L"/>
    <m/>
    <s v="Phantoms seemed overleveled/twinked but not 100% sure. Got blendered too quickly. "/>
  </r>
  <r>
    <n v="444"/>
    <d v="2023-09-16T00:00:00"/>
    <x v="0"/>
    <n v="12"/>
    <n v="10"/>
    <s v="Academy Crystal Cave"/>
    <s v="Liurnia"/>
    <s v="AnaIExplorer"/>
    <x v="1"/>
    <m/>
    <n v="2"/>
    <n v="0"/>
    <n v="0"/>
    <n v="0"/>
    <s v="N"/>
    <s v="Y"/>
    <s v="Y"/>
    <s v="L"/>
    <m/>
    <s v="Fought the phantom while host ran off. Killed phantom but host fogwalled."/>
  </r>
  <r>
    <n v="445"/>
    <d v="2023-09-16T00:00:00"/>
    <x v="0"/>
    <n v="12"/>
    <n v="1"/>
    <s v="Shaded Castle"/>
    <s v="Altus Plateau"/>
    <s v="Xu Tianxiao"/>
    <x v="1"/>
    <m/>
    <n v="3"/>
    <m/>
    <n v="0"/>
    <n v="0"/>
    <s v="N"/>
    <s v="Y"/>
    <s v="N"/>
    <s v="L"/>
    <m/>
    <s v="One of the phantoms had &gt;2k HP which I suppose is very possible but they were likely higher level."/>
  </r>
  <r>
    <n v="446"/>
    <d v="2023-09-16T00:00:00"/>
    <x v="0"/>
    <n v="12"/>
    <n v="13"/>
    <s v="Shaded Castle"/>
    <s v="Altus Plateau"/>
    <s v="Xu Tianxiao"/>
    <x v="7"/>
    <s v="Intermediate"/>
    <n v="2"/>
    <m/>
    <n v="0"/>
    <n v="1"/>
    <s v="N"/>
    <s v="Y"/>
    <s v="N"/>
    <s v="W"/>
    <m/>
    <s v="Host was hiding while phantom fought."/>
  </r>
  <r>
    <n v="447"/>
    <d v="2023-09-16T00:00:00"/>
    <x v="0"/>
    <n v="12"/>
    <n v="1"/>
    <s v="Leyndell"/>
    <s v="Leyndell"/>
    <s v="Tonyno"/>
    <x v="1"/>
    <s v="Noob"/>
    <n v="2"/>
    <m/>
    <n v="0"/>
    <n v="0"/>
    <s v="Y"/>
    <s v="Y"/>
    <s v="N"/>
    <s v="W"/>
    <m/>
    <s v="Fought alongside a page. Killed host in 3 hits and phantom died to the page."/>
  </r>
  <r>
    <n v="448"/>
    <d v="2023-09-16T00:00:00"/>
    <x v="0"/>
    <n v="12"/>
    <n v="12"/>
    <s v="Coastal Cave"/>
    <s v="Limgrave"/>
    <s v="Samurai Super"/>
    <x v="0"/>
    <m/>
    <m/>
    <m/>
    <m/>
    <m/>
    <m/>
    <m/>
    <m/>
    <s v="O"/>
    <m/>
    <s v="Fogwalled as I loaded in"/>
  </r>
  <r>
    <n v="449"/>
    <d v="2023-09-16T00:00:00"/>
    <x v="2"/>
    <n v="18"/>
    <n v="2"/>
    <s v="Ainsel River"/>
    <s v="Ainsel River, Lake of Rot"/>
    <s v="D Stain"/>
    <x v="1"/>
    <s v="Intermediate"/>
    <n v="3"/>
    <n v="0"/>
    <n v="0"/>
    <n v="0"/>
    <s v="Y"/>
    <s v="Y"/>
    <s v="N"/>
    <s v="L"/>
    <s v="Point down"/>
    <m/>
  </r>
  <r>
    <n v="450"/>
    <d v="2023-09-16T00:00:00"/>
    <x v="2"/>
    <n v="18"/>
    <n v="1"/>
    <s v="Sage's Cave"/>
    <s v="Altus Plateau"/>
    <s v="Worm Food"/>
    <x v="1"/>
    <s v="Noob"/>
    <n v="2"/>
    <n v="0"/>
    <n v="0"/>
    <n v="0"/>
    <s v="Y"/>
    <s v="Y"/>
    <s v="N"/>
    <s v="W"/>
    <m/>
    <s v="Fat rolling host who died in 2 hits"/>
  </r>
  <r>
    <n v="451"/>
    <d v="2023-09-16T00:00:00"/>
    <x v="2"/>
    <n v="18"/>
    <n v="15"/>
    <s v="Liurnia"/>
    <s v="Liurnia"/>
    <s v="Paladin ****ers"/>
    <x v="2"/>
    <m/>
    <n v="2"/>
    <m/>
    <n v="0"/>
    <n v="0"/>
    <s v="N"/>
    <s v="Y"/>
    <s v="Y"/>
    <s v="L"/>
    <s v="Triumphant Delight"/>
    <s v="1v1'd phantom and lost."/>
  </r>
  <r>
    <n v="452"/>
    <d v="2023-09-16T00:00:00"/>
    <x v="2"/>
    <n v="18"/>
    <n v="2"/>
    <s v="Subterranean Shunning Grounds"/>
    <s v="Subterranean Shunning Grounds"/>
    <s v="Kaido"/>
    <x v="1"/>
    <s v="Intermediate"/>
    <n v="2"/>
    <n v="0"/>
    <n v="0"/>
    <n v="0"/>
    <s v="Y"/>
    <s v="Y"/>
    <s v="N"/>
    <s v="W"/>
    <m/>
    <s v="Host ran off and I 1v1'd phantom, then the host."/>
  </r>
  <r>
    <n v="453"/>
    <d v="2023-09-16T00:00:00"/>
    <x v="2"/>
    <n v="18"/>
    <n v="13"/>
    <s v="Siofra Aquaduct"/>
    <s v="Siofra River"/>
    <s v="Corelus"/>
    <x v="1"/>
    <s v="Intermediate"/>
    <n v="2"/>
    <n v="0"/>
    <n v="0"/>
    <n v="0"/>
    <s v="N"/>
    <s v="Y"/>
    <s v="N"/>
    <s v="L"/>
    <m/>
    <m/>
  </r>
  <r>
    <n v="454"/>
    <d v="2023-09-16T00:00:00"/>
    <x v="1"/>
    <m/>
    <n v="1"/>
    <s v="Limgrave"/>
    <s v="Limgrave"/>
    <s v="MJSD"/>
    <x v="6"/>
    <s v="Veteran"/>
    <n v="1"/>
    <n v="0"/>
    <n v="0"/>
    <n v="0"/>
    <s v="N"/>
    <s v="Y"/>
    <s v="N"/>
    <s v="L"/>
    <s v="Wave"/>
    <s v="TT host. Sword and board. Got parried."/>
  </r>
  <r>
    <n v="455"/>
    <d v="2023-09-16T00:00:00"/>
    <x v="1"/>
    <m/>
    <n v="1"/>
    <s v="Limgrave"/>
    <s v="Limgrave"/>
    <s v="Zyinth"/>
    <x v="3"/>
    <s v="Veteran"/>
    <n v="2"/>
    <n v="0"/>
    <n v="0"/>
    <n v="0"/>
    <s v="N"/>
    <s v="Y"/>
    <s v="N"/>
    <s v="L"/>
    <m/>
    <s v="TT host. Act like they don't see you and then turn and burn"/>
  </r>
  <r>
    <n v="456"/>
    <d v="2023-09-16T00:00:00"/>
    <x v="1"/>
    <m/>
    <n v="6"/>
    <s v="Farum Azula"/>
    <s v="Farum Azula"/>
    <s v="grisshaw"/>
    <x v="2"/>
    <m/>
    <n v="2"/>
    <n v="0"/>
    <n v="0"/>
    <n v="0"/>
    <s v="N"/>
    <s v="Y"/>
    <s v="Y"/>
    <s v="L"/>
    <s v="Wave"/>
    <s v="Duelled phantom and ate moonveil 3 times"/>
  </r>
  <r>
    <n v="457"/>
    <d v="2023-09-16T00:00:00"/>
    <x v="1"/>
    <m/>
    <n v="1"/>
    <s v="Mountaintops of the Giants"/>
    <s v="Mountaintops of the Giants"/>
    <s v="AHanser"/>
    <x v="1"/>
    <m/>
    <n v="2"/>
    <m/>
    <n v="0"/>
    <n v="0"/>
    <s v="Y"/>
    <s v="Y"/>
    <s v="Y"/>
    <s v="W"/>
    <m/>
    <s v="Host died to the furry trolls"/>
  </r>
  <r>
    <n v="458"/>
    <d v="2023-09-16T00:00:00"/>
    <x v="1"/>
    <m/>
    <n v="6"/>
    <s v="Elphael"/>
    <s v="Haligtree"/>
    <m/>
    <x v="0"/>
    <m/>
    <m/>
    <m/>
    <m/>
    <m/>
    <m/>
    <m/>
    <m/>
    <s v="O"/>
    <m/>
    <s v="Fogwalled as I loaded in"/>
  </r>
  <r>
    <n v="459"/>
    <d v="2023-09-16T00:00:00"/>
    <x v="1"/>
    <m/>
    <n v="6"/>
    <s v="Limgrave"/>
    <s v="Limgrave"/>
    <s v="MJSD"/>
    <x v="6"/>
    <s v="Veteran"/>
    <n v="1"/>
    <n v="0"/>
    <n v="0"/>
    <n v="0"/>
    <s v="N"/>
    <s v="Y"/>
    <s v="Y"/>
    <s v="W"/>
    <m/>
    <s v="TT host. Sword and board."/>
  </r>
  <r>
    <n v="460"/>
    <d v="2023-09-16T00:00:00"/>
    <x v="1"/>
    <m/>
    <n v="5"/>
    <s v="Elphael"/>
    <s v="Haligtree"/>
    <s v="Strelizia"/>
    <x v="3"/>
    <m/>
    <n v="2"/>
    <n v="0"/>
    <n v="0"/>
    <n v="0"/>
    <s v="N"/>
    <s v="N"/>
    <s v="N"/>
    <s v="L"/>
    <m/>
    <s v="In the rotten tree part of Elphael. Phantom is using invisibility mist and antspur and gravity pull. Host is using greatbow."/>
  </r>
  <r>
    <n v="461"/>
    <d v="2023-09-16T00:00:00"/>
    <x v="1"/>
    <m/>
    <n v="4"/>
    <s v="Mountaintops of the Giants"/>
    <s v="Mountaintops of the Giants"/>
    <m/>
    <x v="0"/>
    <m/>
    <m/>
    <m/>
    <m/>
    <m/>
    <m/>
    <m/>
    <m/>
    <s v="O"/>
    <m/>
    <s v="Fogwalled as I loaded in"/>
  </r>
  <r>
    <n v="462"/>
    <d v="2023-09-16T00:00:00"/>
    <x v="0"/>
    <n v="12"/>
    <n v="1"/>
    <s v="Volcano Manor"/>
    <s v="Volcano Manor"/>
    <s v="*******7"/>
    <x v="1"/>
    <s v="Intermediate"/>
    <n v="1"/>
    <n v="0"/>
    <n v="0"/>
    <n v="0"/>
    <s v="N"/>
    <s v="Y"/>
    <s v="N"/>
    <s v="W"/>
    <m/>
    <s v="Phantom died to abductor virgin before I arrived. Rune arc'd host."/>
  </r>
  <r>
    <n v="463"/>
    <d v="2023-09-16T00:00:00"/>
    <x v="0"/>
    <m/>
    <n v="2"/>
    <s v="Caelid"/>
    <s v="Caelid"/>
    <s v="Gr4ve"/>
    <x v="3"/>
    <s v="Intermediate"/>
    <n v="3"/>
    <m/>
    <n v="1"/>
    <n v="0"/>
    <s v="Y"/>
    <s v="Y"/>
    <s v="N"/>
    <s v="W"/>
    <m/>
    <s v="Pulled out the Dragon Halberd L2 because host was camping and point down"/>
  </r>
  <r>
    <n v="464"/>
    <d v="2023-09-16T00:00:00"/>
    <x v="0"/>
    <m/>
    <n v="1"/>
    <s v="Leyndell"/>
    <s v="Leyndell"/>
    <s v="Mr **** ******"/>
    <x v="1"/>
    <s v="Intermediate"/>
    <n v="3"/>
    <n v="0"/>
    <n v="0"/>
    <n v="0"/>
    <s v="Y"/>
    <s v="Y"/>
    <s v="Y"/>
    <s v="L"/>
    <m/>
    <s v="Pulled them to the ulcerated tree spirit. Tree spirit grabbed me twice :("/>
  </r>
  <r>
    <n v="465"/>
    <d v="2023-09-16T00:00:00"/>
    <x v="0"/>
    <m/>
    <n v="1"/>
    <s v="Shaded Castle"/>
    <s v="Altus Plateau"/>
    <m/>
    <x v="0"/>
    <m/>
    <m/>
    <m/>
    <m/>
    <m/>
    <m/>
    <m/>
    <m/>
    <s v="O"/>
    <m/>
    <s v="Connection Error"/>
  </r>
  <r>
    <n v="466"/>
    <d v="2023-09-16T00:00:00"/>
    <x v="0"/>
    <m/>
    <n v="5"/>
    <s v="Shaded Castle"/>
    <s v="Altus Plateau"/>
    <m/>
    <x v="1"/>
    <s v="Intermediate"/>
    <n v="2"/>
    <n v="0"/>
    <n v="0"/>
    <n v="0"/>
    <s v="N"/>
    <s v="Y"/>
    <s v="Y"/>
    <s v="L"/>
    <s v="Wave; You're Gorgeous"/>
    <m/>
  </r>
  <r>
    <n v="467"/>
    <d v="2023-09-16T00:00:00"/>
    <x v="0"/>
    <m/>
    <n v="1"/>
    <s v="Liurnia"/>
    <s v="Liurnia"/>
    <s v="Sekiro"/>
    <x v="6"/>
    <m/>
    <n v="2"/>
    <n v="1"/>
    <n v="0"/>
    <n v="0"/>
    <s v="N"/>
    <s v="Y"/>
    <s v="N"/>
    <s v="L"/>
    <s v="Wave"/>
    <s v="TT host. Dueled phantom. Only used sword dance on scythe and offhand antspur."/>
  </r>
  <r>
    <n v="468"/>
    <d v="2023-09-16T00:00:00"/>
    <x v="0"/>
    <m/>
    <n v="8"/>
    <s v="Volcano Manor"/>
    <s v="Volcano Manor"/>
    <s v="*******7"/>
    <x v="1"/>
    <s v="Intermediate"/>
    <n v="3"/>
    <n v="0"/>
    <n v="2"/>
    <n v="0"/>
    <s v="Y"/>
    <s v="Y"/>
    <s v="N"/>
    <s v="L"/>
    <m/>
    <s v="Phantom died to abductor virgin before I arrived. Rune arc'd host. Killed 1 hunter. Abductor virgin killed me with a charge."/>
  </r>
  <r>
    <n v="469"/>
    <d v="2023-09-16T00:00:00"/>
    <x v="0"/>
    <m/>
    <n v="14"/>
    <s v="Sage's Cave"/>
    <s v="Altus Plateau"/>
    <m/>
    <x v="0"/>
    <m/>
    <n v="3"/>
    <m/>
    <m/>
    <m/>
    <m/>
    <m/>
    <m/>
    <m/>
    <m/>
    <s v="Host fell off a cliff. I was still in I-frames"/>
  </r>
  <r>
    <n v="470"/>
    <d v="2023-09-16T00:00:00"/>
    <x v="0"/>
    <m/>
    <n v="1"/>
    <s v="Raya Lucaria Crystal Tunnel"/>
    <s v="Liurnia"/>
    <s v="Queeneko"/>
    <x v="1"/>
    <s v="Noob"/>
    <n v="2"/>
    <n v="0"/>
    <n v="0"/>
    <n v="0"/>
    <s v="Y"/>
    <s v="Y"/>
    <s v="N"/>
    <s v="W"/>
    <m/>
    <s v="Phantom was low and I killed him in 2 hits. Host kinda just gave up."/>
  </r>
  <r>
    <n v="471"/>
    <d v="2023-09-16T00:00:00"/>
    <x v="0"/>
    <m/>
    <n v="3"/>
    <s v="Liurnia"/>
    <s v="Liurnia"/>
    <s v="Sekiro"/>
    <x v="6"/>
    <s v="Noob"/>
    <n v="3"/>
    <n v="2"/>
    <n v="0"/>
    <n v="1"/>
    <s v="N"/>
    <s v="Y"/>
    <s v="Y"/>
    <s v="W"/>
    <m/>
    <s v="Dueled 2 OLPs (RL 390, 526). Co-invader loaded in and killed the host who was kind of a noob."/>
  </r>
  <r>
    <n v="472"/>
    <d v="2023-09-16T00:00:00"/>
    <x v="0"/>
    <m/>
    <n v="6"/>
    <s v="Abandoned Cave"/>
    <s v="Dragonbarrow"/>
    <m/>
    <x v="0"/>
    <m/>
    <m/>
    <m/>
    <m/>
    <m/>
    <m/>
    <m/>
    <m/>
    <s v="O"/>
    <m/>
    <s v="Host died as I loaded in"/>
  </r>
  <r>
    <n v="473"/>
    <d v="2023-09-16T00:00:00"/>
    <x v="0"/>
    <m/>
    <n v="1"/>
    <s v="Sellia Crystal Tunnel"/>
    <s v="Caelid"/>
    <s v="Rahthema"/>
    <x v="1"/>
    <s v="Intermediate"/>
    <n v="2"/>
    <n v="0"/>
    <n v="1"/>
    <n v="0"/>
    <s v="N"/>
    <s v="Y"/>
    <s v="Y"/>
    <s v="L"/>
    <s v="Wave; Bow"/>
    <s v="Rune arc'd. TT host. Was dueling host and a hunter spawned in."/>
  </r>
  <r>
    <n v="474"/>
    <d v="2023-09-16T00:00:00"/>
    <x v="4"/>
    <m/>
    <n v="16"/>
    <s v="Liurnia"/>
    <s v="Liurnia"/>
    <s v="******er"/>
    <x v="6"/>
    <s v="Intermediate"/>
    <n v="1"/>
    <n v="0"/>
    <n v="0"/>
    <n v="0"/>
    <s v="N"/>
    <s v="Y"/>
    <s v="Y"/>
    <s v="W"/>
    <m/>
    <s v="TT Host. Rune arc'd"/>
  </r>
  <r>
    <n v="475"/>
    <d v="2023-09-16T00:00:00"/>
    <x v="4"/>
    <m/>
    <n v="5"/>
    <s v="Raya Lucaria"/>
    <s v="Raya Lucaria"/>
    <m/>
    <x v="0"/>
    <m/>
    <m/>
    <m/>
    <m/>
    <m/>
    <m/>
    <m/>
    <m/>
    <s v="O"/>
    <m/>
    <s v="They were Fogwalled (Rennala's room) but I didn't get kicked out. Couldn't phantom finger or anything so I severed."/>
  </r>
  <r>
    <n v="476"/>
    <d v="2023-09-16T00:00:00"/>
    <x v="4"/>
    <m/>
    <n v="1"/>
    <s v="Weeping"/>
    <s v="Weeping"/>
    <s v="Ury"/>
    <x v="1"/>
    <s v="Intermediate"/>
    <n v="2"/>
    <n v="0"/>
    <n v="0"/>
    <n v="0"/>
    <s v="N"/>
    <s v="Y"/>
    <s v="N"/>
    <s v="W"/>
    <m/>
    <m/>
  </r>
  <r>
    <n v="477"/>
    <d v="2023-09-16T00:00:00"/>
    <x v="4"/>
    <m/>
    <n v="17"/>
    <s v="Raya Lucaria"/>
    <s v="Raya Lucaria"/>
    <m/>
    <x v="0"/>
    <m/>
    <m/>
    <m/>
    <m/>
    <m/>
    <m/>
    <m/>
    <m/>
    <s v="O"/>
    <m/>
    <s v="Fogwalled as I loaded in"/>
  </r>
  <r>
    <n v="478"/>
    <d v="2023-09-16T00:00:00"/>
    <x v="4"/>
    <m/>
    <n v="1"/>
    <s v="Liurnia"/>
    <s v="Liurnia"/>
    <s v="PaBrav"/>
    <x v="5"/>
    <m/>
    <m/>
    <m/>
    <m/>
    <m/>
    <m/>
    <m/>
    <m/>
    <s v="O"/>
    <m/>
    <s v="TT Host. Rune arc'd."/>
  </r>
  <r>
    <n v="479"/>
    <d v="2023-09-16T00:00:00"/>
    <x v="3"/>
    <m/>
    <n v="6"/>
    <s v="Weeping"/>
    <s v="Weeping"/>
    <s v="Bips"/>
    <x v="3"/>
    <s v="Noob"/>
    <n v="2"/>
    <n v="1"/>
    <n v="0"/>
    <n v="0"/>
    <s v="N"/>
    <s v="Y"/>
    <s v="N"/>
    <s v="W"/>
    <m/>
    <s v="Gank waiting at top of Weeping Peninsula watch tower and would not come down. Host is using rejection (and has Marais Executioner Sword). Used fire pots to damage them through the floor."/>
  </r>
  <r>
    <n v="480"/>
    <d v="2023-09-16T00:00:00"/>
    <x v="3"/>
    <m/>
    <n v="6"/>
    <s v="Castle Morne"/>
    <s v="Weeping"/>
    <s v="Sc**lar of All"/>
    <x v="8"/>
    <s v="Intermediate"/>
    <n v="2"/>
    <n v="0"/>
    <n v="0"/>
    <n v="0"/>
    <s v="N"/>
    <s v="Y"/>
    <s v="Y"/>
    <s v="W"/>
    <m/>
    <s v="Felt like a gank but phantom had low hp and didn't heal so I guess they were progressing and then just sat in one spot for 10 minutes for me to arrive."/>
  </r>
  <r>
    <n v="481"/>
    <d v="2023-09-16T00:00:00"/>
    <x v="3"/>
    <m/>
    <n v="8"/>
    <s v="Castle Morne"/>
    <s v="Weeping"/>
    <s v="foxalive"/>
    <x v="1"/>
    <s v="Intermediate"/>
    <n v="3"/>
    <n v="0"/>
    <n v="0"/>
    <n v="0"/>
    <s v="Y"/>
    <s v="Y"/>
    <s v="N"/>
    <s v="W"/>
    <m/>
    <s v="Killed phantom and host ran and resummoned. Pulled them to the pumpkin head and was able to kill them."/>
  </r>
  <r>
    <n v="482"/>
    <d v="2023-09-16T00:00:00"/>
    <x v="3"/>
    <m/>
    <n v="2"/>
    <s v="Liurnia"/>
    <s v="Liurnia"/>
    <s v="Timeworn Hero"/>
    <x v="6"/>
    <s v="Maidenless"/>
    <n v="1"/>
    <n v="0"/>
    <n v="0"/>
    <n v="0"/>
    <s v="N"/>
    <s v="Y"/>
    <s v="Y"/>
    <s v="L"/>
    <s v="Bow"/>
    <s v="Bonfire dueling at ~RL20. Stacks 4 buffs and 3 shots vs. 29 vigor."/>
  </r>
  <r>
    <n v="483"/>
    <d v="2023-09-16T00:00:00"/>
    <x v="3"/>
    <m/>
    <n v="3"/>
    <s v="Stormveil"/>
    <s v="Stormveil"/>
    <m/>
    <x v="0"/>
    <m/>
    <m/>
    <m/>
    <m/>
    <m/>
    <m/>
    <m/>
    <m/>
    <s v="O"/>
    <m/>
    <s v="Fogwalled as I loaded in"/>
  </r>
  <r>
    <n v="484"/>
    <d v="2023-09-16T00:00:00"/>
    <x v="3"/>
    <m/>
    <n v="5"/>
    <s v="Weeping"/>
    <s v="Weeping"/>
    <m/>
    <x v="1"/>
    <s v="Intermediate"/>
    <n v="2"/>
    <n v="0"/>
    <n v="0"/>
    <n v="0"/>
    <s v="N"/>
    <s v="Y"/>
    <s v="Y"/>
    <s v="W"/>
    <m/>
    <m/>
  </r>
  <r>
    <n v="485"/>
    <d v="2023-09-16T00:00:00"/>
    <x v="3"/>
    <m/>
    <n v="3"/>
    <s v="Limgrave"/>
    <s v="Limgrave"/>
    <s v="Dove"/>
    <x v="1"/>
    <m/>
    <n v="3"/>
    <n v="2"/>
    <n v="0"/>
    <n v="0"/>
    <s v="N"/>
    <s v="Y"/>
    <s v="Y"/>
    <s v="L"/>
    <s v="Bow; Desperate Prayer"/>
    <s v="Host hid. 1 phantom was dual giant crushers and waves of gold spam. Other phantom was Waterfowl/ROB. They weren't particularly good so I wanted to pull them to the Rune Bears and see what level they were but I got blendered."/>
  </r>
  <r>
    <n v="486"/>
    <d v="2023-09-16T00:00:00"/>
    <x v="3"/>
    <m/>
    <n v="9"/>
    <s v="Stormveil"/>
    <s v="Stormveil"/>
    <s v="Bandit Rakka"/>
    <x v="3"/>
    <s v="Maidenless"/>
    <n v="2"/>
    <n v="1"/>
    <n v="0"/>
    <n v="1"/>
    <s v="N"/>
    <s v="Y"/>
    <s v="N"/>
    <s v="L"/>
    <s v="Bow"/>
    <s v="Twinked up with rot pots, ancient lightning pots, drawstring grease on nagakiba."/>
  </r>
  <r>
    <n v="487"/>
    <d v="2023-09-16T00:00:00"/>
    <x v="3"/>
    <m/>
    <n v="6"/>
    <s v="Raya Lucaria"/>
    <s v="Raya Lucaria"/>
    <s v="cunshu"/>
    <x v="1"/>
    <m/>
    <n v="2"/>
    <n v="1"/>
    <n v="0"/>
    <n v="0"/>
    <s v="Y"/>
    <s v="Y"/>
    <s v="N"/>
    <s v="L"/>
    <m/>
    <s v="They wouldn't leave the room with the grace so I entered and ate a moonveil, which led to getting stagger locked by glintstone pebble and another moonveil."/>
  </r>
  <r>
    <n v="488"/>
    <d v="2023-09-16T00:00:00"/>
    <x v="3"/>
    <m/>
    <n v="4"/>
    <s v="Limgrave"/>
    <s v="Limgrave"/>
    <s v="Sister Freya"/>
    <x v="2"/>
    <s v="Intermediate"/>
    <n v="3"/>
    <n v="0"/>
    <n v="0"/>
    <s v="N"/>
    <s v="N"/>
    <s v="Y"/>
    <s v="Y"/>
    <s v="L"/>
    <s v="Wave"/>
    <s v="Killed the 2 phantoms in 1v1s. Ate too much damage trying to parry fish against the host and died since we weren't healing."/>
  </r>
  <r>
    <n v="489"/>
    <d v="2023-09-16T00:00:00"/>
    <x v="3"/>
    <m/>
    <n v="1"/>
    <s v="Limgrave"/>
    <s v="Limgrave"/>
    <s v="Darkness"/>
    <x v="4"/>
    <m/>
    <n v="2"/>
    <n v="0"/>
    <n v="1"/>
    <s v="N"/>
    <s v="N"/>
    <s v="Y"/>
    <s v="Y"/>
    <s v="O"/>
    <m/>
    <s v="Killed hunter and then memed with host. Erdtree was burning and host dropped me 999 stacks of a bunch of crafting items."/>
  </r>
  <r>
    <n v="490"/>
    <d v="2023-09-17T00:00:00"/>
    <x v="0"/>
    <m/>
    <n v="3"/>
    <s v="Capital Outskirts"/>
    <s v="Altus Plateau"/>
    <s v="LAIDO"/>
    <x v="1"/>
    <m/>
    <n v="2"/>
    <n v="0"/>
    <n v="0"/>
    <n v="0"/>
    <s v="Y"/>
    <s v="Y"/>
    <s v="Y"/>
    <s v="W"/>
    <m/>
    <s v="Host was fighting Tree Sentinel with Tragoth NPC Summon. Host died to the tree sentinel."/>
  </r>
  <r>
    <n v="491"/>
    <d v="2023-09-17T00:00:00"/>
    <x v="0"/>
    <m/>
    <n v="3"/>
    <s v="Black Knife Catacombs"/>
    <s v="Liurnia"/>
    <s v="jodery2"/>
    <x v="1"/>
    <s v="Intermediate"/>
    <n v="3"/>
    <n v="0"/>
    <n v="0"/>
    <n v="0"/>
    <s v="N"/>
    <s v="Y"/>
    <s v="N"/>
    <s v="L"/>
    <m/>
    <s v="PvE was cleared and I got blendered."/>
  </r>
  <r>
    <n v="492"/>
    <d v="2023-09-17T00:00:00"/>
    <x v="0"/>
    <m/>
    <n v="1"/>
    <s v="Liurnia"/>
    <s v="Liurnia"/>
    <s v="Ckore"/>
    <x v="6"/>
    <s v="Veteran"/>
    <n v="1"/>
    <n v="0"/>
    <n v="0"/>
    <n v="0"/>
    <s v="N"/>
    <s v="Y"/>
    <s v="Y"/>
    <s v="W"/>
    <m/>
    <m/>
  </r>
  <r>
    <n v="493"/>
    <d v="2023-09-17T00:00:00"/>
    <x v="0"/>
    <m/>
    <n v="7"/>
    <s v="Sealed Tunnel"/>
    <s v="Altus Plateau"/>
    <s v="Rahthema"/>
    <x v="1"/>
    <s v="Intermediate"/>
    <n v="1"/>
    <n v="0"/>
    <n v="0"/>
    <n v="0"/>
    <s v="N"/>
    <s v="Y"/>
    <s v="Y"/>
    <s v="L"/>
    <s v="Bow"/>
    <s v="Rune arc'd. TT host. 1v1'd in tiny hallway vs. UGS and got messed up."/>
  </r>
  <r>
    <n v="494"/>
    <d v="2023-09-17T00:00:00"/>
    <x v="0"/>
    <m/>
    <n v="9"/>
    <s v="Abandoned Cave"/>
    <s v="Dragonbarrow"/>
    <s v="DungEater"/>
    <x v="1"/>
    <s v="Intermediate"/>
    <n v="2"/>
    <n v="0"/>
    <n v="0"/>
    <n v="0"/>
    <n v="0"/>
    <s v="Y"/>
    <s v="N"/>
    <s v="L"/>
    <m/>
    <s v="Rune arc'd. Fought for a bit and then they ran for the fog wall."/>
  </r>
  <r>
    <n v="495"/>
    <d v="2023-09-17T00:00:00"/>
    <x v="0"/>
    <m/>
    <n v="1"/>
    <s v="Unsightly Catacombs"/>
    <s v="Altus Plateau"/>
    <m/>
    <x v="0"/>
    <m/>
    <m/>
    <m/>
    <m/>
    <m/>
    <m/>
    <m/>
    <m/>
    <s v="O"/>
    <m/>
    <s v="Fogwalled as I loaded in"/>
  </r>
  <r>
    <n v="496"/>
    <d v="2023-09-17T00:00:00"/>
    <x v="0"/>
    <m/>
    <n v="1"/>
    <s v="Volcano Manor"/>
    <s v="Volcano Manor"/>
    <s v="Sycari"/>
    <x v="3"/>
    <m/>
    <n v="2"/>
    <m/>
    <n v="0"/>
    <n v="0"/>
    <s v="N"/>
    <s v="Y"/>
    <s v="N"/>
    <s v="W"/>
    <m/>
    <s v="Mimic veil gank in Rya's room in Volcano Manor. After I caught on and started Jar Canon'ing from outside they DC'd. I take that as a W."/>
  </r>
  <r>
    <n v="497"/>
    <d v="2023-09-17T00:00:00"/>
    <x v="0"/>
    <m/>
    <n v="3"/>
    <s v="Leyndell"/>
    <s v="Leyndell"/>
    <s v="Claudison"/>
    <x v="1"/>
    <s v="Noob"/>
    <n v="2"/>
    <m/>
    <n v="0"/>
    <n v="0"/>
    <s v="Y"/>
    <s v="Y"/>
    <s v="N"/>
    <s v="W"/>
    <m/>
    <s v="Both died to the 2 Leyndell Knights,"/>
  </r>
  <r>
    <n v="498"/>
    <d v="2023-09-18T00:00:00"/>
    <x v="5"/>
    <m/>
    <n v="8"/>
    <s v="Siofra River"/>
    <s v="Siofra River"/>
    <s v="Michaela"/>
    <x v="1"/>
    <m/>
    <n v="2"/>
    <m/>
    <n v="0"/>
    <n v="0"/>
    <s v="N"/>
    <s v="Y"/>
    <s v="Y"/>
    <s v="L"/>
    <s v="T bag"/>
    <s v="3 Shot by a BHF hit and 2 Adulla moonblade hits"/>
  </r>
  <r>
    <n v="499"/>
    <d v="2023-09-18T00:00:00"/>
    <x v="5"/>
    <m/>
    <n v="1"/>
    <s v="Elphael"/>
    <s v="Haligtree"/>
    <m/>
    <x v="0"/>
    <m/>
    <m/>
    <m/>
    <m/>
    <m/>
    <m/>
    <m/>
    <m/>
    <s v="O"/>
    <m/>
    <s v="Connection Error"/>
  </r>
  <r>
    <n v="500"/>
    <d v="2023-09-18T00:00:00"/>
    <x v="5"/>
    <m/>
    <n v="1"/>
    <s v="Sainted Hero's Grave"/>
    <s v="Altus Plateau"/>
    <s v="Hyago"/>
    <x v="1"/>
    <s v="Noob"/>
    <n v="3"/>
    <n v="0"/>
    <n v="0"/>
    <n v="0"/>
    <s v="N"/>
    <s v="Y"/>
    <s v="N"/>
    <s v="W"/>
    <m/>
    <s v="One of the phantoms didn't attack me."/>
  </r>
  <r>
    <n v="501"/>
    <d v="2023-09-18T00:00:00"/>
    <x v="5"/>
    <m/>
    <n v="1"/>
    <s v="Elphael"/>
    <s v="Haligtree"/>
    <s v="Moriarty"/>
    <x v="1"/>
    <s v="Noob"/>
    <n v="2"/>
    <m/>
    <n v="0"/>
    <n v="0"/>
    <s v="Y"/>
    <s v="Y"/>
    <s v="N"/>
    <s v="W"/>
    <m/>
    <s v="Host only used BHF L2 (the first part). Phantom had dual shamshirs, which melted my HP. Caught the host in a dragon halberd L2."/>
  </r>
  <r>
    <n v="502"/>
    <d v="2023-09-18T00:00:00"/>
    <x v="5"/>
    <m/>
    <n v="17"/>
    <s v="Mt Gelmir"/>
    <s v="Mt Gelmir"/>
    <s v="LEONAM"/>
    <x v="1"/>
    <s v="Intermediate"/>
    <n v="3"/>
    <n v="0"/>
    <n v="2"/>
    <n v="0"/>
    <s v="Y"/>
    <s v="Y"/>
    <s v="N"/>
    <s v="W"/>
    <m/>
    <s v="Spawned on the platform with the Fallingstar Beast. Was going to let them just fight it but they kept attacking me instead."/>
  </r>
  <r>
    <n v="503"/>
    <d v="2023-09-18T00:00:00"/>
    <x v="4"/>
    <m/>
    <n v="16"/>
    <s v="Caelid"/>
    <s v="Caelid"/>
    <s v="Charlemagne"/>
    <x v="8"/>
    <s v="Intermediate"/>
    <n v="3"/>
    <m/>
    <n v="1"/>
    <n v="0"/>
    <s v="N"/>
    <s v="Y"/>
    <s v="Y"/>
    <s v="L"/>
    <s v="Bow"/>
    <s v="Hunter spawned next to me and I 1v1'd them. Host and phantom were waiting outside a mini dungeon. They played well together but were extremely passive and would only attack if I went in to attack one of them."/>
  </r>
  <r>
    <n v="504"/>
    <d v="2023-09-18T00:00:00"/>
    <x v="4"/>
    <m/>
    <n v="5"/>
    <s v="Tombsward Cave"/>
    <s v="Weeping"/>
    <s v="Tahlia"/>
    <x v="1"/>
    <s v="Intermediate"/>
    <n v="2"/>
    <n v="0"/>
    <n v="0"/>
    <n v="0"/>
    <s v="N"/>
    <s v="Y"/>
    <s v="N"/>
    <s v="W"/>
    <m/>
    <s v="Both had low vigor."/>
  </r>
  <r>
    <n v="505"/>
    <d v="2023-09-18T00:00:00"/>
    <x v="4"/>
    <m/>
    <n v="7"/>
    <s v="Caria Manor"/>
    <s v="Liurnia"/>
    <s v="Jesus Christ"/>
    <x v="0"/>
    <m/>
    <m/>
    <m/>
    <m/>
    <m/>
    <m/>
    <m/>
    <m/>
    <s v="O"/>
    <m/>
    <s v="Fogwalled as I loaded in"/>
  </r>
  <r>
    <n v="506"/>
    <d v="2023-09-18T00:00:00"/>
    <x v="4"/>
    <m/>
    <n v="4"/>
    <s v="Elphael"/>
    <s v="Haligtree"/>
    <m/>
    <x v="0"/>
    <m/>
    <m/>
    <m/>
    <m/>
    <m/>
    <m/>
    <m/>
    <m/>
    <s v="O"/>
    <m/>
    <s v="Fogwalled as I loaded in"/>
  </r>
  <r>
    <n v="507"/>
    <d v="2023-09-18T00:00:00"/>
    <x v="4"/>
    <m/>
    <n v="12"/>
    <s v="Caelid"/>
    <s v="Caelid"/>
    <n v="2"/>
    <x v="1"/>
    <s v="Noob"/>
    <n v="3"/>
    <n v="2"/>
    <n v="0"/>
    <n v="0"/>
    <s v="Y"/>
    <s v="Y"/>
    <s v="N"/>
    <s v="W"/>
    <m/>
    <s v="Had 2 OLPs but luckily they were all super aggressive. I pulled them to 2 Caelid birds and the host died to them."/>
  </r>
  <r>
    <n v="508"/>
    <d v="2023-09-18T00:00:00"/>
    <x v="1"/>
    <m/>
    <n v="2"/>
    <s v="Limgrave"/>
    <s v="Limgrave"/>
    <s v="The Royal Aegis"/>
    <x v="6"/>
    <s v="Veteran"/>
    <n v="1"/>
    <m/>
    <m/>
    <m/>
    <s v="N"/>
    <s v="Y"/>
    <s v="Y"/>
    <s v="L"/>
    <s v="Wave"/>
    <s v="Spinning slash nagakiba and off-hand cleanrot."/>
  </r>
  <r>
    <n v="509"/>
    <d v="2023-09-18T00:00:00"/>
    <x v="1"/>
    <m/>
    <n v="1"/>
    <s v="Subterranean Shunning Grounds"/>
    <s v="Subterranean Shunning Grounds"/>
    <s v="William"/>
    <x v="1"/>
    <s v="Intermediate"/>
    <n v="2"/>
    <n v="0"/>
    <n v="0"/>
    <n v="0"/>
    <s v="N"/>
    <s v="Y"/>
    <s v="N"/>
    <s v="W"/>
    <m/>
    <m/>
  </r>
  <r>
    <n v="510"/>
    <d v="2023-09-18T00:00:00"/>
    <x v="1"/>
    <m/>
    <n v="1"/>
    <s v="Elphael"/>
    <s v="Haligtree"/>
    <s v="str enthusiast"/>
    <x v="2"/>
    <s v="Veteran"/>
    <n v="1"/>
    <m/>
    <m/>
    <m/>
    <s v="N"/>
    <s v="Y"/>
    <s v="Y"/>
    <s v="L"/>
    <s v="Wave"/>
    <s v="Rotten Greataxe and antspur"/>
  </r>
  <r>
    <n v="511"/>
    <d v="2023-09-18T00:00:00"/>
    <x v="1"/>
    <m/>
    <n v="3"/>
    <s v="Stormveil"/>
    <s v="Stormveil"/>
    <s v="Ottaner Grimm"/>
    <x v="2"/>
    <s v="Veteran"/>
    <n v="2"/>
    <m/>
    <n v="0"/>
    <n v="0"/>
    <s v="N"/>
    <s v="Y"/>
    <s v="Y"/>
    <s v="W"/>
    <m/>
    <m/>
  </r>
  <r>
    <n v="512"/>
    <d v="2023-09-18T00:00:00"/>
    <x v="1"/>
    <m/>
    <n v="1"/>
    <s v="Liurnia"/>
    <s v="Liurnia"/>
    <s v="Claril"/>
    <x v="5"/>
    <m/>
    <n v="3"/>
    <m/>
    <n v="1"/>
    <n v="2"/>
    <s v="N"/>
    <s v="Y"/>
    <s v="Y"/>
    <s v="O"/>
    <m/>
    <s v="Killed phantom and a hunter and died to an invader."/>
  </r>
  <r>
    <n v="513"/>
    <d v="2023-09-18T00:00:00"/>
    <x v="3"/>
    <m/>
    <n v="6"/>
    <s v="Stormveil"/>
    <s v="Stormveil"/>
    <s v="Ashenbark"/>
    <x v="1"/>
    <s v="Noob"/>
    <n v="2"/>
    <n v="1"/>
    <n v="0"/>
    <n v="0"/>
    <s v="N"/>
    <s v="Y"/>
    <s v="Y"/>
    <s v="W"/>
    <m/>
    <s v="Host was obviously a noob. Was just going to duel the OLP but the host kept randomly joining the fight. Since I was not healing, when I was low and host was chasing I just turned and killed him."/>
  </r>
  <r>
    <n v="514"/>
    <d v="2023-09-18T00:00:00"/>
    <x v="3"/>
    <m/>
    <n v="6"/>
    <s v="Stormveil"/>
    <s v="Stormveil"/>
    <s v="D*** Appendix"/>
    <x v="0"/>
    <m/>
    <m/>
    <m/>
    <m/>
    <m/>
    <m/>
    <m/>
    <m/>
    <s v="O"/>
    <m/>
    <s v="Host died to PvE before I arrived"/>
  </r>
  <r>
    <n v="515"/>
    <d v="2023-09-18T00:00:00"/>
    <x v="3"/>
    <m/>
    <n v="1"/>
    <s v="Limgrave"/>
    <s v="Limgrave"/>
    <s v="Douglas Oliveira"/>
    <x v="1"/>
    <s v="Intermediate"/>
    <n v="2"/>
    <n v="0"/>
    <n v="0"/>
    <n v="0"/>
    <s v="N"/>
    <s v="Y"/>
    <s v="Y"/>
    <s v="W"/>
    <m/>
    <m/>
  </r>
  <r>
    <n v="516"/>
    <d v="2023-09-19T00:00:00"/>
    <x v="5"/>
    <m/>
    <n v="17"/>
    <s v="Elphael"/>
    <s v="Haligtree"/>
    <s v="Ninsianna"/>
    <x v="6"/>
    <s v="Intermediate"/>
    <n v="1"/>
    <n v="0"/>
    <n v="0"/>
    <n v="0"/>
    <s v="N"/>
    <s v="Y"/>
    <s v="Y"/>
    <s v="W"/>
    <m/>
    <s v="Quickstep Zwei"/>
  </r>
  <r>
    <n v="517"/>
    <d v="2023-09-19T00:00:00"/>
    <x v="5"/>
    <m/>
    <n v="1"/>
    <s v="Liurnia"/>
    <s v="Liurnia"/>
    <s v="Justin Ayuso"/>
    <x v="6"/>
    <m/>
    <n v="2"/>
    <m/>
    <n v="0"/>
    <n v="0"/>
    <s v="N"/>
    <s v="Y"/>
    <s v="Y"/>
    <s v="L"/>
    <s v="Bow"/>
    <s v="Duelled Phantom and lost. Morgott's sword / cleanrot offhand"/>
  </r>
  <r>
    <n v="518"/>
    <d v="2023-09-19T00:00:00"/>
    <x v="5"/>
    <m/>
    <n v="3"/>
    <s v="Leyndell"/>
    <s v="Leyndell"/>
    <s v="Genevieve"/>
    <x v="3"/>
    <s v="Intermediate"/>
    <n v="2"/>
    <n v="0"/>
    <n v="0"/>
    <n v="0"/>
    <s v="N"/>
    <s v="Y"/>
    <s v="N"/>
    <s v="W"/>
    <m/>
    <s v="Waiting at the top of an elevator and phantom was hiding behind the door. All PvE in the area was cleared."/>
  </r>
  <r>
    <n v="519"/>
    <d v="2023-09-19T00:00:00"/>
    <x v="5"/>
    <m/>
    <n v="8"/>
    <s v="Mountaintops of the Giants"/>
    <s v="Mountaintops of the Giants"/>
    <s v="Sharp"/>
    <x v="6"/>
    <s v="Veteran"/>
    <n v="1"/>
    <n v="0"/>
    <n v="0"/>
    <n v="0"/>
    <s v="N"/>
    <s v="Y"/>
    <s v="Y"/>
    <s v="L"/>
    <s v="Bow"/>
    <s v="Chugger. Nagakiba bleed build."/>
  </r>
  <r>
    <n v="520"/>
    <d v="2023-09-19T00:00:00"/>
    <x v="5"/>
    <m/>
    <n v="24"/>
    <s v="Radahn Beach"/>
    <s v="Caelid"/>
    <s v="Black Crystal"/>
    <x v="8"/>
    <s v="Intermediate"/>
    <n v="2"/>
    <n v="0"/>
    <n v="0"/>
    <n v="0"/>
    <s v="N"/>
    <s v="Y"/>
    <s v="N"/>
    <s v="L"/>
    <s v="Grovel for Mercy; Rallying Cry"/>
    <s v="Phantom was BFB Nagakiba with sword dance. Host was Moonveil mage"/>
  </r>
  <r>
    <n v="521"/>
    <d v="2023-09-19T00:00:00"/>
    <x v="5"/>
    <m/>
    <n v="2"/>
    <s v="Elphael"/>
    <s v="Haligtree"/>
    <s v="Ninsianna"/>
    <x v="6"/>
    <s v="Intermediate"/>
    <n v="1"/>
    <n v="0"/>
    <n v="0"/>
    <n v="0"/>
    <s v="N"/>
    <s v="Y"/>
    <s v="Y"/>
    <s v="L"/>
    <m/>
    <m/>
  </r>
  <r>
    <n v="522"/>
    <d v="2023-09-19T00:00:00"/>
    <x v="2"/>
    <m/>
    <n v="1"/>
    <s v="Siofra River"/>
    <s v="Siofra River"/>
    <m/>
    <x v="0"/>
    <m/>
    <m/>
    <m/>
    <m/>
    <m/>
    <m/>
    <m/>
    <m/>
    <m/>
    <m/>
    <s v="Host died as I loaded in"/>
  </r>
  <r>
    <n v="523"/>
    <d v="2023-09-19T00:00:00"/>
    <x v="2"/>
    <m/>
    <n v="18"/>
    <s v="Mountaintops of the Giants"/>
    <s v="Mountaintops of the Giants"/>
    <s v="Sharp"/>
    <x v="6"/>
    <s v="Veteran"/>
    <n v="1"/>
    <n v="0"/>
    <n v="0"/>
    <n v="0"/>
    <s v="N"/>
    <s v="Y"/>
    <s v="Y"/>
    <s v="L"/>
    <s v="Bow"/>
    <m/>
  </r>
  <r>
    <n v="524"/>
    <d v="2023-09-19T00:00:00"/>
    <x v="2"/>
    <m/>
    <n v="8"/>
    <s v="Mountaintops of the Giants"/>
    <s v="Mountaintops of the Giants"/>
    <s v="Sharp"/>
    <x v="6"/>
    <s v="Veteran"/>
    <n v="1"/>
    <n v="0"/>
    <n v="0"/>
    <n v="0"/>
    <s v="N"/>
    <s v="Y"/>
    <s v="Y"/>
    <s v="L"/>
    <s v="Bow"/>
    <s v="Re-invaded"/>
  </r>
  <r>
    <n v="525"/>
    <d v="2023-09-19T00:00:00"/>
    <x v="5"/>
    <m/>
    <n v="3"/>
    <s v="Mountaintops of the Giants"/>
    <s v="Mountaintops of the Giants"/>
    <s v="Chonk"/>
    <x v="0"/>
    <m/>
    <m/>
    <m/>
    <m/>
    <m/>
    <m/>
    <m/>
    <m/>
    <s v="O"/>
    <m/>
    <s v="Fogwalled as I loaded in"/>
  </r>
  <r>
    <n v="526"/>
    <d v="2023-09-19T00:00:00"/>
    <x v="5"/>
    <m/>
    <n v="1"/>
    <s v="Sainted Hero's Grave"/>
    <s v="Altus Plateau"/>
    <m/>
    <x v="1"/>
    <m/>
    <n v="2"/>
    <m/>
    <n v="0"/>
    <n v="0"/>
    <s v="N"/>
    <s v="Y"/>
    <s v="N"/>
    <s v="L"/>
    <m/>
    <s v="Spawned right next to the fog wall. Fought host a little bit and then they fogwalled."/>
  </r>
  <r>
    <n v="527"/>
    <d v="2023-09-19T00:00:00"/>
    <x v="5"/>
    <m/>
    <n v="1"/>
    <s v="Mountaintops of the Giants"/>
    <s v="Mountaintops of the Giants"/>
    <s v="Sin of Wrath"/>
    <x v="2"/>
    <s v="Intermediate"/>
    <n v="2"/>
    <n v="0"/>
    <n v="0"/>
    <n v="0"/>
    <s v="N"/>
    <s v="Y"/>
    <s v="Y"/>
    <s v="W"/>
    <m/>
    <s v="1v1'd host while phantom watched."/>
  </r>
  <r>
    <n v="528"/>
    <d v="2023-09-19T00:00:00"/>
    <x v="5"/>
    <m/>
    <n v="11"/>
    <s v="Altus Plateau"/>
    <s v="Altus Plateau"/>
    <s v="Star Lord"/>
    <x v="2"/>
    <s v="Intermediate"/>
    <n v="1"/>
    <n v="0"/>
    <n v="0"/>
    <n v="0"/>
    <s v="N"/>
    <s v="Y"/>
    <s v="Y"/>
    <s v="W"/>
    <m/>
    <s v="TT host. Rune arc'd"/>
  </r>
  <r>
    <n v="529"/>
    <d v="2023-09-19T00:00:00"/>
    <x v="5"/>
    <m/>
    <n v="4"/>
    <s v="Leyndell"/>
    <s v="Leyndell"/>
    <s v="Mediveh"/>
    <x v="1"/>
    <s v="Veteran"/>
    <n v="3"/>
    <m/>
    <n v="1"/>
    <n v="0"/>
    <s v="Y"/>
    <s v="Y"/>
    <s v="N"/>
    <s v="L"/>
    <s v="Block spam; point down; bow"/>
    <m/>
  </r>
  <r>
    <n v="530"/>
    <d v="2023-09-19T00:00:00"/>
    <x v="4"/>
    <m/>
    <n v="10"/>
    <s v="Liurnia"/>
    <s v="Liurnia"/>
    <s v="City Airlines"/>
    <x v="2"/>
    <m/>
    <n v="2"/>
    <n v="1"/>
    <n v="0"/>
    <n v="0"/>
    <s v="N"/>
    <s v="Y"/>
    <s v="N"/>
    <s v="L"/>
    <s v="Point down"/>
    <s v="1v1'd phantom and lost."/>
  </r>
  <r>
    <n v="531"/>
    <d v="2023-09-19T00:00:00"/>
    <x v="4"/>
    <m/>
    <n v="3"/>
    <s v="Abandoned Cave"/>
    <s v="Dragonbarrow"/>
    <s v="Stoney Spark"/>
    <x v="1"/>
    <s v="Intermediate"/>
    <n v="3"/>
    <n v="0"/>
    <n v="1"/>
    <n v="0"/>
    <s v="Y"/>
    <s v="Y"/>
    <s v="N"/>
    <s v="W"/>
    <m/>
    <s v="Fought in the entrance area with all of the scarlet rot pools. Host died to scarlet rot."/>
  </r>
  <r>
    <n v="532"/>
    <d v="2023-09-19T00:00:00"/>
    <x v="4"/>
    <m/>
    <n v="1"/>
    <s v="Divine Tower of Caelid"/>
    <s v="Dragonbarrow"/>
    <s v="Charlemagne"/>
    <x v="8"/>
    <m/>
    <n v="3"/>
    <m/>
    <n v="1"/>
    <n v="0"/>
    <s v="N"/>
    <s v="Y"/>
    <s v="Y"/>
    <s v="L"/>
    <m/>
    <s v="Spawned next to host and phantom in the tower. Fought in a narrow hallway and got blendered."/>
  </r>
  <r>
    <n v="533"/>
    <d v="2023-09-19T00:00:00"/>
    <x v="4"/>
    <m/>
    <n v="5"/>
    <s v="Nokron"/>
    <s v="Nokron"/>
    <s v="NANIMOMO"/>
    <x v="1"/>
    <s v="Intermediate"/>
    <n v="4"/>
    <n v="1"/>
    <n v="2"/>
    <n v="0"/>
    <s v="Y"/>
    <s v="Y"/>
    <s v="Y"/>
    <s v="L"/>
    <s v="Bow; wave; prayer"/>
    <s v="RL159 phantom died to PvE. Played too casually after that and then an experienced hunter loaded in."/>
  </r>
  <r>
    <n v="534"/>
    <d v="2023-09-19T00:00:00"/>
    <x v="4"/>
    <m/>
    <n v="2"/>
    <s v="Liurnia"/>
    <s v="Liurnia"/>
    <s v="E-YFY"/>
    <x v="0"/>
    <m/>
    <m/>
    <m/>
    <m/>
    <m/>
    <m/>
    <m/>
    <m/>
    <s v="O"/>
    <m/>
    <s v="Host died before I arrived."/>
  </r>
  <r>
    <n v="535"/>
    <d v="2023-09-19T00:00:00"/>
    <x v="4"/>
    <m/>
    <n v="4"/>
    <s v="Raya Lucaria"/>
    <s v="Raya Lucaria"/>
    <s v="Karma2"/>
    <x v="1"/>
    <s v="Noob"/>
    <n v="2"/>
    <n v="0"/>
    <n v="0"/>
    <n v="0"/>
    <s v="Y"/>
    <s v="N"/>
    <s v="N"/>
    <s v="W"/>
    <m/>
    <s v="Phantom was madness PSGS. Managed to pull host to the area with the falling balls and the phantom didn't want to follow, so I 1v1'd the host."/>
  </r>
  <r>
    <n v="536"/>
    <d v="2023-09-19T00:00:00"/>
    <x v="4"/>
    <m/>
    <n v="6"/>
    <s v="Altus Tunnel"/>
    <s v="Altus Plateau"/>
    <s v="STR"/>
    <x v="1"/>
    <m/>
    <n v="3"/>
    <m/>
    <m/>
    <m/>
    <s v="Y"/>
    <s v="Y"/>
    <s v="N"/>
    <s v="L"/>
    <m/>
    <s v="Tried to pull them to the Astel + tree branch area but I missed the jump and died."/>
  </r>
  <r>
    <n v="537"/>
    <d v="2023-09-19T00:00:00"/>
    <x v="4"/>
    <m/>
    <n v="2"/>
    <s v="Siofra Aquaduct"/>
    <s v="Siofra River"/>
    <s v="NANIMOMO"/>
    <x v="8"/>
    <s v="Intermediate"/>
    <n v="3"/>
    <n v="1"/>
    <n v="1"/>
    <n v="0"/>
    <s v="N"/>
    <s v="Y"/>
    <s v="Y"/>
    <s v="L"/>
    <m/>
    <s v="Level was mostly clear of PvE and got stuck in a 2v1. Hunter spawned in and threw warming stones and pulled some zombies (that unfortunately did nothing). Eventually ran out of flasks."/>
  </r>
  <r>
    <n v="538"/>
    <d v="2023-09-19T00:00:00"/>
    <x v="4"/>
    <m/>
    <n v="2"/>
    <s v="Dragonbarrow"/>
    <s v="Dragonbarrow"/>
    <s v="Taka"/>
    <x v="1"/>
    <s v="Intermediate"/>
    <n v="2"/>
    <n v="0"/>
    <n v="0"/>
    <n v="0"/>
    <s v="Y"/>
    <s v="Y"/>
    <s v="Y"/>
    <s v="W"/>
    <m/>
    <s v="Phantom was a password summon RL83 but I think that's within the summon range. No PvE got involved but the threat of hitting Gurranq allowed me to retreat to heal etc."/>
  </r>
  <r>
    <n v="539"/>
    <d v="2023-09-19T00:00:00"/>
    <x v="4"/>
    <m/>
    <n v="8"/>
    <s v="Siofra Aquaduct"/>
    <s v="Siofra River"/>
    <s v="mister Man crack"/>
    <x v="2"/>
    <m/>
    <n v="2"/>
    <m/>
    <n v="0"/>
    <n v="0"/>
    <s v="N"/>
    <s v="N"/>
    <s v="N"/>
    <s v="L"/>
    <s v="Wave"/>
    <s v="Phantom jumped me. BFB claws. Host sat and watched."/>
  </r>
  <r>
    <n v="540"/>
    <d v="2023-09-19T00:00:00"/>
    <x v="4"/>
    <m/>
    <n v="5"/>
    <s v="Dragonbarrow"/>
    <s v="Dragonbarrow"/>
    <s v="SIRKEEBS"/>
    <x v="1"/>
    <s v="Noob"/>
    <n v="2"/>
    <n v="1"/>
    <n v="0"/>
    <n v="0"/>
    <s v="N"/>
    <s v="Y"/>
    <s v="Y"/>
    <s v="W"/>
    <m/>
    <m/>
  </r>
  <r>
    <n v="541"/>
    <d v="2023-09-19T00:00:00"/>
    <x v="4"/>
    <m/>
    <n v="3"/>
    <s v="Siofra River"/>
    <s v="Siofra River"/>
    <s v="John"/>
    <x v="1"/>
    <s v="Intermediate"/>
    <n v="2"/>
    <n v="1"/>
    <n v="0"/>
    <n v="0"/>
    <s v="Y"/>
    <s v="Y"/>
    <s v="Y"/>
    <s v="W"/>
    <m/>
    <s v="Host and phantom were separated by the claymen. I 1v1'd the phantom (RL170) and then host."/>
  </r>
  <r>
    <n v="542"/>
    <d v="2023-09-19T00:00:00"/>
    <x v="4"/>
    <m/>
    <n v="4"/>
    <s v="Radahn Beach"/>
    <s v="Caelid"/>
    <s v="Sum ****"/>
    <x v="3"/>
    <m/>
    <n v="3"/>
    <m/>
    <n v="0"/>
    <n v="0"/>
    <s v="N"/>
    <s v="N"/>
    <s v="N"/>
    <s v="L"/>
    <s v="Inner Order"/>
    <s v="Gank squad. I just AFK'd and let them kill me"/>
  </r>
  <r>
    <n v="543"/>
    <d v="2023-09-19T00:00:00"/>
    <x v="4"/>
    <m/>
    <n v="1"/>
    <s v="Caria Manor"/>
    <s v="Liurnia"/>
    <s v="City Airlines"/>
    <x v="1"/>
    <s v="Intermediate"/>
    <n v="2"/>
    <n v="1"/>
    <n v="0"/>
    <n v="0"/>
    <s v="N"/>
    <s v="Y"/>
    <s v="N"/>
    <s v="W"/>
    <m/>
    <s v="Re-invaded. This time the host also attacked. Phantom was difficult to kill because they are overleveled and experienced and using zwei. Killed host instead."/>
  </r>
  <r>
    <n v="544"/>
    <d v="2023-09-20T00:00:00"/>
    <x v="2"/>
    <m/>
    <n v="1"/>
    <s v="Altus Plateau"/>
    <s v="Altus Plateau"/>
    <s v="K***ght"/>
    <x v="6"/>
    <s v="Veteran"/>
    <n v="1"/>
    <n v="0"/>
    <n v="0"/>
    <n v="0"/>
    <s v="N"/>
    <s v="Y"/>
    <s v="Y"/>
    <s v="W"/>
    <m/>
    <s v="TT Host. Sword and board. Parried me off the bat but didn't riposte"/>
  </r>
  <r>
    <n v="545"/>
    <d v="2023-09-20T00:00:00"/>
    <x v="2"/>
    <m/>
    <n v="4"/>
    <s v="Altus Plateau"/>
    <s v="Altus Plateau"/>
    <s v="K***ght"/>
    <x v="6"/>
    <s v="Veteran"/>
    <n v="1"/>
    <n v="0"/>
    <n v="0"/>
    <n v="0"/>
    <s v="N"/>
    <s v="Y"/>
    <s v="Y"/>
    <s v="L"/>
    <m/>
    <s v="TT Host. Halberd duel"/>
  </r>
  <r>
    <n v="546"/>
    <d v="2023-09-20T00:00:00"/>
    <x v="2"/>
    <m/>
    <n v="9"/>
    <s v="Volcano Manor"/>
    <s v="Volcano Manor"/>
    <s v="Alex"/>
    <x v="0"/>
    <m/>
    <m/>
    <m/>
    <m/>
    <m/>
    <m/>
    <m/>
    <m/>
    <m/>
    <m/>
    <s v="Fogwalled as I loaded in"/>
  </r>
  <r>
    <n v="547"/>
    <d v="2023-09-20T00:00:00"/>
    <x v="2"/>
    <m/>
    <n v="3"/>
    <s v="Altus Plateau"/>
    <s v="Altus Plateau"/>
    <s v="K***ght"/>
    <x v="6"/>
    <s v="Veteran"/>
    <n v="1"/>
    <n v="0"/>
    <n v="0"/>
    <n v="0"/>
    <s v="N"/>
    <s v="Y"/>
    <s v="Y"/>
    <s v="L"/>
    <s v="Triumphant Delight"/>
    <s v="TT Host. Sword and board duel"/>
  </r>
  <r>
    <n v="548"/>
    <d v="2023-09-20T00:00:00"/>
    <x v="2"/>
    <m/>
    <n v="1"/>
    <s v="Giants' Mountaintop Catacombs"/>
    <s v="Mountaintops of the Giants"/>
    <s v="averageplayer"/>
    <x v="2"/>
    <m/>
    <n v="2"/>
    <n v="0"/>
    <n v="0"/>
    <n v="0"/>
    <s v="N"/>
    <s v="Y"/>
    <s v="Y"/>
    <s v="L"/>
    <s v="Rallying Cry"/>
    <s v="Duelled Phantom and lost."/>
  </r>
  <r>
    <n v="549"/>
    <d v="2023-09-20T00:00:00"/>
    <x v="1"/>
    <m/>
    <n v="23"/>
    <s v="Altus Plateau"/>
    <s v="Altus Plateau"/>
    <s v="Morbius"/>
    <x v="3"/>
    <s v="Veteran"/>
    <n v="3"/>
    <n v="0"/>
    <n v="1"/>
    <n v="0"/>
    <s v="Y"/>
    <s v="Y"/>
    <s v="Y"/>
    <s v="W"/>
    <s v="Point down"/>
    <s v="Rune arc'd. Host was light roll UGS and used the incant that hides the weapon. Phantom was cleanrot/halberd. Hunter was spinning slash nagakiba. Ran out of flasks and I was definitely going down but caught host in a Dragon Halberd L2."/>
  </r>
  <r>
    <n v="550"/>
    <d v="2023-09-20T00:00:00"/>
    <x v="1"/>
    <m/>
    <n v="2"/>
    <s v="Elphael"/>
    <s v="Haligtree"/>
    <s v="Dungeon Master"/>
    <x v="7"/>
    <s v="Veteran"/>
    <n v="2"/>
    <n v="0"/>
    <n v="0"/>
    <n v="2"/>
    <s v="Y"/>
    <s v="Y"/>
    <s v="N"/>
    <s v="L"/>
    <m/>
    <s v="Fun 2v2 in the level. Host was using the verticality to drop down and bomb invaders with Marika's hammer. Host and phantom got low at one point and jumped to a pillar. I chased with a jump attack and gimped my jump too much and fell to my death."/>
  </r>
  <r>
    <n v="551"/>
    <d v="2023-09-20T00:00:00"/>
    <x v="1"/>
    <m/>
    <n v="4"/>
    <s v="Elphael"/>
    <s v="Haligtree"/>
    <s v="Dungeon Master"/>
    <x v="4"/>
    <m/>
    <m/>
    <m/>
    <m/>
    <m/>
    <m/>
    <m/>
    <m/>
    <s v="O"/>
    <m/>
    <s v="Re-invaded. Host dropped me a Marika's hammer. Killed a hunter and then wacthed host fight co-invader. Went to fight a phantom that was newly summoned and died."/>
  </r>
  <r>
    <n v="552"/>
    <d v="2023-09-20T00:00:00"/>
    <x v="1"/>
    <m/>
    <n v="3"/>
    <s v="Farum Azula"/>
    <s v="Farum Azula"/>
    <s v="jane"/>
    <x v="0"/>
    <m/>
    <m/>
    <m/>
    <m/>
    <m/>
    <m/>
    <m/>
    <m/>
    <s v="O"/>
    <m/>
    <s v="Fogwalled as I loaded in"/>
  </r>
  <r>
    <n v="553"/>
    <d v="2023-09-20T00:00:00"/>
    <x v="1"/>
    <m/>
    <n v="9"/>
    <s v="Farum Azula"/>
    <s v="Farum Azula"/>
    <s v="Big Chad"/>
    <x v="1"/>
    <m/>
    <n v="3"/>
    <m/>
    <n v="0"/>
    <n v="0"/>
    <s v="Y"/>
    <s v="Y"/>
    <s v="Y"/>
    <s v="L"/>
    <s v="Dejection; T bag; T bag"/>
    <s v="Host and phantom were killing the ancient dragon. I was duelling another phantom. The dragon apparently died instantly and the other 2 came over and killed me."/>
  </r>
  <r>
    <n v="554"/>
    <d v="2023-09-20T00:00:00"/>
    <x v="4"/>
    <m/>
    <n v="8"/>
    <s v="Siofra River"/>
    <s v="Siofra River"/>
    <s v="Kruella"/>
    <x v="1"/>
    <s v="Intermediate"/>
    <n v="5"/>
    <n v="0"/>
    <n v="2"/>
    <n v="0"/>
    <s v="Y"/>
    <s v="Y"/>
    <s v="N"/>
    <s v="W"/>
    <m/>
    <s v="Killed phantom. Host ran away and I fought a hunter. One hunter waited on the side to duel. Host resummoned phantom. Host was a shield poker but I broke his guard and killed him in 1 riposte."/>
  </r>
  <r>
    <n v="555"/>
    <d v="2023-09-20T00:00:00"/>
    <x v="4"/>
    <m/>
    <n v="39"/>
    <s v="Raya Lucaria"/>
    <s v="Raya Lucaria"/>
    <s v="911didnthappen"/>
    <x v="1"/>
    <m/>
    <n v="2"/>
    <n v="1"/>
    <n v="0"/>
    <n v="0"/>
    <s v="N"/>
    <s v="Y"/>
    <s v="N"/>
    <s v="L"/>
    <m/>
    <s v="Fought for a short while and then they ran for the fog wall."/>
  </r>
  <r>
    <n v="556"/>
    <d v="2023-09-20T00:00:00"/>
    <x v="4"/>
    <m/>
    <n v="2"/>
    <s v="Raya Lucaria"/>
    <s v="Raya Lucaria"/>
    <s v="Terence"/>
    <x v="1"/>
    <s v="Noob"/>
    <n v="2"/>
    <n v="0"/>
    <n v="0"/>
    <n v="0"/>
    <s v="N"/>
    <s v="N"/>
    <s v="N"/>
    <s v="W"/>
    <m/>
    <s v="Both phantom and host died in 2 hits."/>
  </r>
  <r>
    <n v="557"/>
    <d v="2023-09-20T00:00:00"/>
    <x v="4"/>
    <m/>
    <n v="21"/>
    <s v="Liurnia"/>
    <s v="Liurnia"/>
    <s v="the4threich"/>
    <x v="3"/>
    <s v="Intermediate"/>
    <n v="2"/>
    <n v="0"/>
    <n v="0"/>
    <n v="0"/>
    <s v="N"/>
    <s v="N"/>
    <s v="N"/>
    <s v="W"/>
    <m/>
    <s v="Host was light roll poison halberd and phantom had matching name and they instantly ran and chased aggressively so assuming it was a gank."/>
  </r>
  <r>
    <n v="558"/>
    <d v="2023-09-20T00:00:00"/>
    <x v="4"/>
    <m/>
    <n v="7"/>
    <s v="Deathtouched Catacombs"/>
    <s v="Limgrave"/>
    <s v="Vacoo"/>
    <x v="1"/>
    <s v="Intermediate"/>
    <n v="2"/>
    <n v="0"/>
    <n v="0"/>
    <n v="0"/>
    <s v="Y"/>
    <s v="Y"/>
    <s v="Y"/>
    <s v="W"/>
    <m/>
    <m/>
  </r>
  <r>
    <n v="559"/>
    <d v="2023-09-20T00:00:00"/>
    <x v="5"/>
    <m/>
    <n v="28"/>
    <s v="Altus Plateau"/>
    <s v="Altus Plateau"/>
    <s v="Stinky Pete"/>
    <x v="8"/>
    <s v="Intermediate"/>
    <n v="2"/>
    <m/>
    <n v="0"/>
    <n v="0"/>
    <s v="N"/>
    <s v="N"/>
    <s v="N"/>
    <s v="L"/>
    <s v="Wave; Point down"/>
    <s v="Phantom was a mage with very high damage. Wasn't able to separate them as they waited near grace and wouldn't aggress unless I did first."/>
  </r>
  <r>
    <n v="560"/>
    <d v="2023-09-20T00:00:00"/>
    <x v="5"/>
    <m/>
    <n v="5"/>
    <s v="Nokstella"/>
    <s v="Ainsel River, Lake of Rot"/>
    <s v="Muller"/>
    <x v="2"/>
    <s v="Intermediate"/>
    <n v="2"/>
    <n v="0"/>
    <n v="0"/>
    <n v="0"/>
    <s v="N"/>
    <s v="Y"/>
    <s v="Y"/>
    <s v="W"/>
    <m/>
    <s v="Phantom was AFK. Duelled host and he died pretty quickly."/>
  </r>
  <r>
    <n v="561"/>
    <d v="2023-09-20T00:00:00"/>
    <x v="5"/>
    <m/>
    <n v="1"/>
    <s v="Castle Sol"/>
    <s v="Mountaintops of the Giants"/>
    <s v="down"/>
    <x v="0"/>
    <m/>
    <m/>
    <m/>
    <m/>
    <m/>
    <m/>
    <m/>
    <m/>
    <s v="O"/>
    <m/>
    <s v="Host ran for fogwall"/>
  </r>
  <r>
    <n v="562"/>
    <d v="2023-09-20T00:00:00"/>
    <x v="5"/>
    <m/>
    <n v="5"/>
    <s v="Deeproot Depths"/>
    <s v="Deeproot Depths"/>
    <s v="Tomathon"/>
    <x v="1"/>
    <s v="Noob"/>
    <n v="2"/>
    <n v="0"/>
    <n v="0"/>
    <n v="0"/>
    <s v="Y"/>
    <s v="Y"/>
    <s v="N"/>
    <s v="W"/>
    <m/>
    <m/>
  </r>
  <r>
    <n v="563"/>
    <d v="2023-09-20T00:00:00"/>
    <x v="5"/>
    <m/>
    <n v="5"/>
    <s v="Shaded Castle"/>
    <s v="Altus Plateau"/>
    <s v="Belzebu"/>
    <x v="7"/>
    <s v="Veteran"/>
    <n v="2"/>
    <n v="0"/>
    <n v="0"/>
    <n v="1"/>
    <s v="Y"/>
    <s v="Y"/>
    <s v="N"/>
    <s v="L"/>
    <m/>
    <s v="Phantom was Halberd/cleanrot. Host was PS katanas. Loaded in while they were fighting co-invader. Co-invader was fighting aggressively with GUGS in a narrow alley which made it impossible for me to help. He died and then I got blendered right after."/>
  </r>
  <r>
    <n v="564"/>
    <d v="2023-09-20T00:00:00"/>
    <x v="5"/>
    <m/>
    <n v="4"/>
    <s v="Nokstella"/>
    <s v="Ainsel River, Lake of Rot"/>
    <s v="Muller"/>
    <x v="1"/>
    <s v="Intermediate"/>
    <n v="2"/>
    <n v="0"/>
    <n v="0"/>
    <n v="0"/>
    <s v="N"/>
    <s v="Y"/>
    <s v="Y"/>
    <s v="W"/>
    <m/>
    <s v="Re-invaded. Had the same phantom so I suppose they are friends."/>
  </r>
  <r>
    <n v="565"/>
    <d v="2023-09-20T00:00:00"/>
    <x v="5"/>
    <m/>
    <n v="5"/>
    <s v="Limgrave"/>
    <s v="Limgrave"/>
    <s v="Captain Armenia"/>
    <x v="6"/>
    <s v="Veteran"/>
    <n v="3"/>
    <n v="0"/>
    <n v="0"/>
    <n v="0"/>
    <s v="N"/>
    <s v="Y"/>
    <s v="Y"/>
    <s v="L"/>
    <s v="Rapture"/>
    <s v="1v1d phantom then host. Lost to host."/>
  </r>
  <r>
    <n v="566"/>
    <d v="2023-09-20T00:00:00"/>
    <x v="5"/>
    <m/>
    <n v="5"/>
    <s v="Farum Azula"/>
    <s v="Farum Azula"/>
    <s v="Lilith"/>
    <x v="0"/>
    <m/>
    <m/>
    <m/>
    <m/>
    <m/>
    <m/>
    <m/>
    <m/>
    <s v="O"/>
    <m/>
    <s v="Fogwalled as I loaded in"/>
  </r>
  <r>
    <n v="567"/>
    <d v="2023-09-20T00:00:00"/>
    <x v="5"/>
    <m/>
    <n v="10"/>
    <s v="Haligtree"/>
    <s v="Haligtree"/>
    <s v="Frida"/>
    <x v="1"/>
    <s v="Intermediate"/>
    <n v="2"/>
    <n v="0"/>
    <n v="0"/>
    <n v="0"/>
    <s v="N"/>
    <s v="Y"/>
    <s v="Y"/>
    <s v="W"/>
    <m/>
    <m/>
  </r>
  <r>
    <n v="568"/>
    <d v="2023-09-20T00:00:00"/>
    <x v="5"/>
    <m/>
    <n v="11"/>
    <s v="Subterranean Shunning Grounds"/>
    <s v="Subterranean Shunning Grounds"/>
    <s v="Ainz"/>
    <x v="1"/>
    <m/>
    <n v="2"/>
    <n v="0"/>
    <n v="0"/>
    <n v="0"/>
    <s v="N"/>
    <s v="Y"/>
    <s v="N"/>
    <s v="W"/>
    <m/>
    <s v="Host rolled off the ledge and fell to his death."/>
  </r>
  <r>
    <n v="569"/>
    <d v="2023-09-20T00:00:00"/>
    <x v="5"/>
    <m/>
    <n v="1"/>
    <s v="Deeproot Depths"/>
    <s v="Deeproot Depths"/>
    <s v="Tomathon"/>
    <x v="1"/>
    <s v="Noob"/>
    <n v="3"/>
    <n v="0"/>
    <n v="1"/>
    <n v="0"/>
    <s v="Y"/>
    <s v="N"/>
    <s v="N"/>
    <s v="W"/>
    <m/>
    <m/>
  </r>
  <r>
    <n v="570"/>
    <d v="2023-09-20T00:00:00"/>
    <x v="5"/>
    <m/>
    <n v="10"/>
    <s v="Liurnia"/>
    <s v="Liurnia"/>
    <s v="1v1 Me Olvide"/>
    <x v="5"/>
    <s v="Veteran"/>
    <n v="3"/>
    <n v="0"/>
    <n v="2"/>
    <n v="2"/>
    <s v="N"/>
    <s v="Y"/>
    <s v="Y"/>
    <s v="O"/>
    <m/>
    <m/>
  </r>
  <r>
    <n v="571"/>
    <d v="2023-09-20T00:00:00"/>
    <x v="4"/>
    <m/>
    <n v="8"/>
    <s v="Altus Plateau"/>
    <s v="Altus Plateau"/>
    <s v="Voidsong"/>
    <x v="6"/>
    <s v="Veteran"/>
    <n v="1"/>
    <n v="0"/>
    <n v="0"/>
    <n v="0"/>
    <s v="N"/>
    <s v="Y"/>
    <s v="Y"/>
    <s v="L"/>
    <s v="Bow"/>
    <m/>
  </r>
  <r>
    <n v="572"/>
    <d v="2023-09-20T00:00:00"/>
    <x v="4"/>
    <m/>
    <n v="2"/>
    <s v="Caria Manor"/>
    <s v="Liurnia"/>
    <s v="Heal"/>
    <x v="1"/>
    <s v="Intermediate"/>
    <n v="3"/>
    <n v="0"/>
    <n v="0"/>
    <n v="0"/>
    <s v="Y"/>
    <s v="Y"/>
    <s v="N"/>
    <s v="L"/>
    <m/>
    <s v="Host repeatedly ran behind the fog wall but did not initiate the boss fight."/>
  </r>
  <r>
    <n v="573"/>
    <d v="2023-09-20T00:00:00"/>
    <x v="4"/>
    <m/>
    <n v="27"/>
    <s v="Cliffbottom Catacombs"/>
    <s v="Liurnia"/>
    <s v="Saltatine"/>
    <x v="1"/>
    <s v="Intermediate"/>
    <n v="3"/>
    <n v="1"/>
    <n v="1"/>
    <n v="0"/>
    <s v="N"/>
    <s v="Y"/>
    <s v="N"/>
    <s v="L"/>
    <s v="Point down; Thank you"/>
    <s v="OLP was spamming stars of ruin and night sorceries while I was getting chased by the hunter and host"/>
  </r>
  <r>
    <n v="574"/>
    <d v="2023-09-20T00:00:00"/>
    <x v="4"/>
    <m/>
    <n v="4"/>
    <s v="Liurnia"/>
    <s v="Liurnia"/>
    <s v="Dragua Zoteri"/>
    <x v="7"/>
    <s v="Veteran"/>
    <n v="2"/>
    <n v="0"/>
    <n v="1"/>
    <n v="1"/>
    <s v="N"/>
    <s v="Y"/>
    <s v="Y"/>
    <s v="W"/>
    <m/>
    <s v="Was initially dueling the host and a hunter spawned in. Host decided to 2v1 with the hunter. A co-invader spawned in and killed them both while they were chasing me."/>
  </r>
  <r>
    <n v="575"/>
    <d v="2023-09-20T00:00:00"/>
    <x v="4"/>
    <m/>
    <n v="14"/>
    <s v="Cliffbottom Catacombs"/>
    <s v="Liurnia"/>
    <s v="Saltatine"/>
    <x v="1"/>
    <s v="Intermediate"/>
    <n v="3"/>
    <n v="1"/>
    <n v="1"/>
    <n v="0"/>
    <s v="N"/>
    <s v="Y"/>
    <s v="N"/>
    <s v="W"/>
    <m/>
    <s v="Spawned next to OLP (RL192) and host. Immediately used Dragon halberd L2 and trapped phantom in a corner. Was playing with host when a hunter spawned in and I almost died. Used the trap floors against them and killed the hunter."/>
  </r>
  <r>
    <n v="576"/>
    <d v="2023-09-20T00:00:00"/>
    <x v="4"/>
    <m/>
    <n v="10"/>
    <s v="Liurnia"/>
    <s v="Liurnia"/>
    <s v="Dragua Zoteri"/>
    <x v="2"/>
    <s v="Veteran"/>
    <n v="1"/>
    <n v="0"/>
    <n v="0"/>
    <n v="0"/>
    <s v="N"/>
    <s v="Y"/>
    <s v="Y"/>
    <s v="W"/>
    <m/>
    <m/>
  </r>
  <r>
    <n v="577"/>
    <d v="2023-09-20T00:00:00"/>
    <x v="4"/>
    <m/>
    <n v="2"/>
    <s v="Ruin-Strewn Precipice"/>
    <s v="Liurnia"/>
    <s v="VisorF42"/>
    <x v="1"/>
    <m/>
    <n v="2"/>
    <m/>
    <n v="0"/>
    <n v="0"/>
    <s v="N"/>
    <s v="N"/>
    <s v="N"/>
    <s v="W"/>
    <m/>
    <m/>
  </r>
  <r>
    <n v="578"/>
    <d v="2023-09-20T00:00:00"/>
    <x v="3"/>
    <m/>
    <n v="1"/>
    <s v="Limgrave"/>
    <s v="Limgrave"/>
    <s v="Nepenthe"/>
    <x v="1"/>
    <s v="Noob"/>
    <n v="2"/>
    <m/>
    <n v="0"/>
    <n v="0"/>
    <s v="N"/>
    <s v="Y"/>
    <s v="Y"/>
    <s v="W"/>
    <m/>
    <s v="Phantom was fat rolling"/>
  </r>
  <r>
    <n v="579"/>
    <d v="2023-09-20T00:00:00"/>
    <x v="3"/>
    <m/>
    <n v="9"/>
    <s v="Raya Lucaria"/>
    <s v="Raya Lucaria"/>
    <m/>
    <x v="0"/>
    <m/>
    <m/>
    <m/>
    <m/>
    <m/>
    <m/>
    <m/>
    <m/>
    <s v="O"/>
    <m/>
    <s v="Fogwalled as I loaded in"/>
  </r>
  <r>
    <n v="580"/>
    <d v="2023-09-20T00:00:00"/>
    <x v="3"/>
    <m/>
    <n v="8"/>
    <s v="Caelid"/>
    <s v="Caelid"/>
    <s v="Sick Ducker"/>
    <x v="2"/>
    <s v="Veteran"/>
    <n v="1"/>
    <n v="0"/>
    <n v="0"/>
    <n v="0"/>
    <s v="N"/>
    <s v="Y"/>
    <s v="Y"/>
    <s v="L"/>
    <s v="Bow"/>
    <s v="TT Host. Twinked."/>
  </r>
  <r>
    <n v="581"/>
    <d v="2023-09-20T00:00:00"/>
    <x v="3"/>
    <m/>
    <n v="1"/>
    <s v="Castle Morne"/>
    <s v="Weeping"/>
    <s v="***abond Mason"/>
    <x v="1"/>
    <s v="Intermediate"/>
    <n v="3"/>
    <n v="0"/>
    <n v="0"/>
    <n v="0"/>
    <s v="Y"/>
    <s v="Y"/>
    <s v="Y"/>
    <s v="W"/>
    <m/>
    <s v="Was kind of a duel but host kept butting."/>
  </r>
  <r>
    <n v="582"/>
    <d v="2023-09-20T00:00:00"/>
    <x v="3"/>
    <m/>
    <n v="2"/>
    <s v="Dragonbarrow"/>
    <s v="Dragonbarrow"/>
    <s v="Juvnor"/>
    <x v="1"/>
    <s v="Veteran"/>
    <n v="2"/>
    <n v="1"/>
    <n v="0"/>
    <n v="0"/>
    <s v="N"/>
    <s v="Y"/>
    <s v="Y"/>
    <s v="W"/>
    <m/>
    <s v="Was initially a duel but phantom started poking when host was losing. I managed to kill the host anyway."/>
  </r>
  <r>
    <n v="583"/>
    <d v="2023-09-20T00:00:00"/>
    <x v="2"/>
    <m/>
    <n v="10"/>
    <s v="Leyndell (Ashen)"/>
    <s v="Leyndell (Ashen)"/>
    <m/>
    <x v="0"/>
    <m/>
    <n v="3"/>
    <m/>
    <m/>
    <m/>
    <m/>
    <m/>
    <m/>
    <m/>
    <m/>
    <s v="Fogwalled as I loaded in"/>
  </r>
  <r>
    <n v="584"/>
    <d v="2023-09-20T00:00:00"/>
    <x v="2"/>
    <m/>
    <n v="9"/>
    <s v="Moghwyn Palace"/>
    <s v="Moghwyn Palace"/>
    <s v="PleasGivWeapon"/>
    <x v="4"/>
    <m/>
    <m/>
    <m/>
    <m/>
    <m/>
    <m/>
    <m/>
    <m/>
    <s v="O"/>
    <m/>
    <s v="Just begged for items"/>
  </r>
  <r>
    <n v="585"/>
    <d v="2023-09-20T00:00:00"/>
    <x v="2"/>
    <m/>
    <n v="6"/>
    <s v="Dragonbarrow"/>
    <s v="Dragonbarrow"/>
    <s v="Uriel"/>
    <x v="7"/>
    <m/>
    <n v="2"/>
    <n v="0"/>
    <n v="1"/>
    <n v="1"/>
    <s v="N"/>
    <s v="N"/>
    <s v="N"/>
    <s v="W"/>
    <m/>
    <s v="Co-invader (Carolus) was getting 2v1ed. I fought the hunter and killed them at the same time that the co-invader killed the host."/>
  </r>
  <r>
    <n v="586"/>
    <d v="2023-09-20T00:00:00"/>
    <x v="2"/>
    <m/>
    <n v="2"/>
    <s v="Auriza Hero's Grave"/>
    <s v="Altus Plateau"/>
    <s v="Draconis"/>
    <x v="1"/>
    <m/>
    <n v="2"/>
    <m/>
    <n v="0"/>
    <n v="0"/>
    <s v="Y"/>
    <s v="Y"/>
    <s v="N"/>
    <s v="L"/>
    <m/>
    <s v="Got knocked off the edge by a chariot."/>
  </r>
  <r>
    <n v="587"/>
    <d v="2023-09-20T00:00:00"/>
    <x v="2"/>
    <m/>
    <n v="2"/>
    <s v="Subterranean Shunning Grounds"/>
    <s v="Subterranean Shunning Grounds"/>
    <s v="ZelosTheCrow"/>
    <x v="1"/>
    <s v="Veteran"/>
    <n v="3"/>
    <n v="0"/>
    <n v="1"/>
    <n v="0"/>
    <s v="Y"/>
    <s v="Y"/>
    <s v="Y"/>
    <s v="L"/>
    <m/>
    <s v="All 3 were solid players with good set ups and the only PvE available were the Miranda Blooms"/>
  </r>
  <r>
    <n v="588"/>
    <d v="2023-09-20T00:00:00"/>
    <x v="2"/>
    <m/>
    <n v="6"/>
    <s v="Giant-Conquering Hero's Grave"/>
    <s v="Mountaintops of the Giants"/>
    <m/>
    <x v="1"/>
    <m/>
    <n v="2"/>
    <m/>
    <n v="0"/>
    <n v="0"/>
    <s v="Y"/>
    <s v="Y"/>
    <s v="N"/>
    <s v="W"/>
    <m/>
    <s v="Host died to a watch dog while I was fighting the phantom"/>
  </r>
  <r>
    <n v="589"/>
    <d v="2023-09-20T00:00:00"/>
    <x v="2"/>
    <m/>
    <n v="11"/>
    <s v="Mountaintops of the Giants"/>
    <s v="Mountaintops of the Giants"/>
    <m/>
    <x v="0"/>
    <m/>
    <m/>
    <m/>
    <m/>
    <m/>
    <m/>
    <m/>
    <m/>
    <s v="O"/>
    <m/>
    <s v="Fogwalled as I loaded in"/>
  </r>
  <r>
    <n v="590"/>
    <d v="2023-09-20T00:00:00"/>
    <x v="2"/>
    <m/>
    <n v="2"/>
    <s v="Limgrave"/>
    <s v="Limgrave"/>
    <s v="Teuton"/>
    <x v="3"/>
    <m/>
    <n v="3"/>
    <m/>
    <n v="0"/>
    <n v="0"/>
    <s v="N"/>
    <s v="Y"/>
    <s v="Y"/>
    <s v="L"/>
    <s v="Bow"/>
    <s v="Rune arc'd. Host wasn't attacking that much it was mostly the phantoms. Not 100% sure it was intended to be a gank or a fight club."/>
  </r>
  <r>
    <n v="591"/>
    <d v="2023-09-21T00:00:00"/>
    <x v="4"/>
    <m/>
    <n v="62"/>
    <s v="Weeping"/>
    <s v="Weeping"/>
    <s v="Erza"/>
    <x v="7"/>
    <s v="Veteran"/>
    <n v="2"/>
    <n v="0"/>
    <n v="1"/>
    <n v="1"/>
    <s v="Y"/>
    <s v="N"/>
    <s v="N"/>
    <s v="L"/>
    <s v="Bow"/>
    <s v="Killed hunter. Host was extremely laggy and would slide / hits would register 5 seconds late"/>
  </r>
  <r>
    <n v="592"/>
    <d v="2023-09-21T00:00:00"/>
    <x v="4"/>
    <m/>
    <n v="21"/>
    <s v="Stillwater Cave"/>
    <s v="Liurnia"/>
    <s v="High Witch MaryJ"/>
    <x v="1"/>
    <m/>
    <n v="3"/>
    <m/>
    <n v="0"/>
    <n v="0"/>
    <s v="Y"/>
    <s v="Y"/>
    <s v="Y"/>
    <s v="L"/>
    <s v="Wave"/>
    <s v="Got blendered by daggers and magic"/>
  </r>
  <r>
    <n v="593"/>
    <d v="2023-09-21T00:00:00"/>
    <x v="4"/>
    <m/>
    <n v="1"/>
    <s v="Earthbore Cave"/>
    <s v="Weeping"/>
    <s v="Erza"/>
    <x v="7"/>
    <s v="Veteran"/>
    <n v="2"/>
    <n v="0"/>
    <n v="1"/>
    <n v="1"/>
    <s v="Y"/>
    <s v="Y"/>
    <s v="Y"/>
    <s v="L"/>
    <s v="Bow"/>
    <s v="Hunter with coded sword and light roll. Both were using 1H straight swords and I could not poise trade or space properly because of the small area. Co-invader spawned in while I was 2v1ing and died instantly."/>
  </r>
  <r>
    <n v="594"/>
    <d v="2023-09-21T00:00:00"/>
    <x v="4"/>
    <m/>
    <n v="39"/>
    <s v="Liurnia"/>
    <s v="Liurnia"/>
    <s v="Leonidas"/>
    <x v="2"/>
    <s v="Intermediate"/>
    <n v="2"/>
    <n v="0"/>
    <n v="0"/>
    <n v="0"/>
    <s v="Y"/>
    <s v="Y"/>
    <s v="Y"/>
    <s v="W"/>
    <m/>
    <s v="Rune arc'd"/>
  </r>
  <r>
    <n v="595"/>
    <d v="2023-09-21T00:00:00"/>
    <x v="3"/>
    <m/>
    <n v="3"/>
    <s v="Limgrave"/>
    <s v="Limgrave"/>
    <s v="Arthas"/>
    <x v="1"/>
    <s v="Intermediate"/>
    <n v="3"/>
    <m/>
    <n v="1"/>
    <n v="0"/>
    <s v="Y"/>
    <s v="Y"/>
    <s v="N"/>
    <s v="W"/>
    <m/>
    <s v="Hunter was just killing PvE. Host was a spell caster and probably had no HP pots. Just spammed dragon breath and star spells. Eventually the host jumped off a cliff."/>
  </r>
  <r>
    <n v="596"/>
    <d v="2023-09-21T00:00:00"/>
    <x v="3"/>
    <m/>
    <n v="1"/>
    <s v="Stormveil"/>
    <s v="Stormveil"/>
    <s v="Saloupe e Thausma"/>
    <x v="1"/>
    <s v="Intermediate"/>
    <m/>
    <m/>
    <m/>
    <n v="0"/>
    <m/>
    <m/>
    <m/>
    <s v="W"/>
    <m/>
    <s v="Moonveil host"/>
  </r>
  <r>
    <n v="597"/>
    <d v="2023-09-21T00:00:00"/>
    <x v="3"/>
    <m/>
    <n v="1"/>
    <s v="Limgrave"/>
    <s v="Limgrave"/>
    <s v="Alkayuda"/>
    <x v="1"/>
    <s v="Intermediate"/>
    <n v="2"/>
    <n v="0"/>
    <n v="0"/>
    <n v="0"/>
    <s v="N"/>
    <s v="Y"/>
    <s v="N"/>
    <s v="W"/>
    <m/>
    <s v="Almost died but managed to kill the phantom with a sliver of HP left and heal"/>
  </r>
  <r>
    <n v="598"/>
    <d v="2023-09-21T00:00:00"/>
    <x v="3"/>
    <m/>
    <n v="1"/>
    <s v="Gael Tunnel"/>
    <s v="Caelid"/>
    <s v="Rheanyyr"/>
    <x v="1"/>
    <s v="Noob"/>
    <n v="1"/>
    <n v="0"/>
    <n v="0"/>
    <n v="0"/>
    <s v="N"/>
    <s v="Y"/>
    <s v="N"/>
    <s v="O"/>
    <m/>
    <s v="Phantom died as I loaded in. Host was super new so I let him win"/>
  </r>
  <r>
    <n v="599"/>
    <d v="2023-09-21T00:00:00"/>
    <x v="3"/>
    <m/>
    <n v="6"/>
    <s v="Limgrave"/>
    <s v="Limgrave"/>
    <s v="newt"/>
    <x v="9"/>
    <s v="Intermediate"/>
    <n v="2"/>
    <n v="1"/>
    <n v="0"/>
    <n v="0"/>
    <s v="Y"/>
    <s v="Y"/>
    <s v="N"/>
    <s v="L"/>
    <s v="Bow"/>
    <s v="Phantom was dual katanas / ROB. Host had dual curved swords. Pull the tree sentinel which helped with aggro. Neither were amazing but were obviously in a discord call and host would always back off until the phantom arrived. Tried to dragon halberd L2 at the very end but I got deleted during my spinning slash before host died."/>
  </r>
  <r>
    <n v="600"/>
    <d v="2023-09-21T00:00:00"/>
    <x v="3"/>
    <m/>
    <n v="17"/>
    <s v="Stillwater Cave"/>
    <s v="Liurnia"/>
    <s v="Sekiro"/>
    <x v="1"/>
    <m/>
    <n v="2"/>
    <m/>
    <m/>
    <m/>
    <s v="N"/>
    <s v="Y"/>
    <s v="N"/>
    <s v="L"/>
    <m/>
    <s v="Blendered"/>
  </r>
  <r>
    <n v="601"/>
    <d v="2023-09-21T00:00:00"/>
    <x v="5"/>
    <m/>
    <n v="15"/>
    <s v="Leyndell (Ashen)"/>
    <s v="Leyndell (Ashen)"/>
    <m/>
    <x v="0"/>
    <m/>
    <m/>
    <m/>
    <m/>
    <m/>
    <m/>
    <m/>
    <m/>
    <m/>
    <m/>
    <s v="Fogwalled as I loaded in"/>
  </r>
  <r>
    <n v="602"/>
    <d v="2023-09-21T00:00:00"/>
    <x v="5"/>
    <m/>
    <n v="10"/>
    <s v="Raya Lucaria"/>
    <s v="Raya Lucaria"/>
    <s v="Youtube fights"/>
    <x v="5"/>
    <m/>
    <m/>
    <m/>
    <m/>
    <m/>
    <m/>
    <m/>
    <m/>
    <s v="O"/>
    <m/>
    <m/>
  </r>
  <r>
    <n v="603"/>
    <d v="2023-09-21T00:00:00"/>
    <x v="5"/>
    <m/>
    <n v="3"/>
    <s v="Siofra Aquaduct"/>
    <s v="Siofra River"/>
    <s v="Morgenmuffel"/>
    <x v="8"/>
    <s v="Intermediate"/>
    <n v="2"/>
    <n v="0"/>
    <n v="0"/>
    <n v="0"/>
    <s v="N"/>
    <s v="Y"/>
    <s v="Y"/>
    <s v="L"/>
    <s v="Bow"/>
    <s v="Phantom was decent KGS player. Host was literally just using blood tax over and over but I couldn't punish because both were very aggressive"/>
  </r>
  <r>
    <n v="604"/>
    <d v="2023-09-21T00:00:00"/>
    <x v="5"/>
    <m/>
    <n v="12"/>
    <s v="Cave of the Forlorn"/>
    <s v="Consecrated Snowfield"/>
    <s v="kurt"/>
    <x v="8"/>
    <s v="Intermediate"/>
    <n v="3"/>
    <n v="0"/>
    <n v="1"/>
    <n v="0"/>
    <s v="N"/>
    <s v="Y"/>
    <s v="Y"/>
    <s v="L"/>
    <s v="T bag"/>
    <m/>
  </r>
  <r>
    <n v="605"/>
    <d v="2023-09-21T00:00:00"/>
    <x v="5"/>
    <m/>
    <n v="2"/>
    <s v="Volcano Manor"/>
    <s v="Volcano Manor"/>
    <s v="Galer"/>
    <x v="1"/>
    <s v="Intermediate"/>
    <n v="2"/>
    <n v="0"/>
    <n v="0"/>
    <n v="0"/>
    <s v="Y"/>
    <s v="Y"/>
    <s v="N"/>
    <s v="W"/>
    <m/>
    <m/>
  </r>
  <r>
    <n v="606"/>
    <d v="2023-09-21T00:00:00"/>
    <x v="4"/>
    <m/>
    <n v="3"/>
    <s v="Raya Lucaria Crystal Tunnel"/>
    <s v="Liurnia"/>
    <s v="Danisco"/>
    <x v="2"/>
    <s v="Veteran"/>
    <n v="3"/>
    <n v="0"/>
    <n v="0"/>
    <n v="0"/>
    <s v="N"/>
    <s v="Y"/>
    <s v="Y"/>
    <s v="L"/>
    <s v="Wave"/>
    <s v="Rune arc'd. Dueled host and lost"/>
  </r>
  <r>
    <n v="607"/>
    <d v="2023-09-21T00:00:00"/>
    <x v="4"/>
    <m/>
    <n v="1"/>
    <s v="Caelid"/>
    <s v="Caelid"/>
    <s v="Rawdog"/>
    <x v="1"/>
    <s v="Intermediate"/>
    <n v="4"/>
    <n v="2"/>
    <n v="1"/>
    <n v="0"/>
    <s v="Y"/>
    <s v="Y"/>
    <s v="N"/>
    <s v="L"/>
    <s v="Wave"/>
    <s v="Killed RL 169 phantom with dragon halberd L2. Hunter died to PvE. Host ran to resummon the phantom. I had the host 1 shot from death when the phantom spawned in again and killed me in 2 hits."/>
  </r>
  <r>
    <n v="608"/>
    <d v="2023-09-21T00:00:00"/>
    <x v="4"/>
    <m/>
    <n v="3"/>
    <s v="Liurnia"/>
    <s v="Liurnia"/>
    <s v="MindfulMeynard"/>
    <x v="1"/>
    <s v="Intermediate"/>
    <n v="2"/>
    <n v="0"/>
    <n v="0"/>
    <n v="0"/>
    <s v="N"/>
    <s v="Y"/>
    <s v="N"/>
    <s v="W"/>
    <m/>
    <m/>
  </r>
  <r>
    <n v="609"/>
    <m/>
    <x v="6"/>
    <m/>
    <m/>
    <m/>
    <e v="#N/A"/>
    <m/>
    <x v="10"/>
    <m/>
    <m/>
    <m/>
    <m/>
    <m/>
    <m/>
    <m/>
    <m/>
    <m/>
    <m/>
    <m/>
  </r>
  <r>
    <n v="610"/>
    <m/>
    <x v="6"/>
    <m/>
    <m/>
    <m/>
    <e v="#N/A"/>
    <m/>
    <x v="10"/>
    <m/>
    <m/>
    <m/>
    <m/>
    <m/>
    <m/>
    <m/>
    <m/>
    <m/>
    <m/>
    <m/>
  </r>
  <r>
    <n v="611"/>
    <m/>
    <x v="6"/>
    <m/>
    <m/>
    <m/>
    <e v="#N/A"/>
    <m/>
    <x v="10"/>
    <m/>
    <m/>
    <m/>
    <m/>
    <m/>
    <m/>
    <m/>
    <m/>
    <m/>
    <m/>
    <m/>
  </r>
  <r>
    <n v="612"/>
    <m/>
    <x v="6"/>
    <m/>
    <m/>
    <m/>
    <e v="#N/A"/>
    <m/>
    <x v="10"/>
    <m/>
    <m/>
    <m/>
    <m/>
    <m/>
    <m/>
    <m/>
    <m/>
    <m/>
    <m/>
    <m/>
  </r>
  <r>
    <n v="613"/>
    <m/>
    <x v="6"/>
    <m/>
    <m/>
    <m/>
    <e v="#N/A"/>
    <m/>
    <x v="10"/>
    <m/>
    <m/>
    <m/>
    <m/>
    <m/>
    <m/>
    <m/>
    <m/>
    <m/>
    <m/>
    <m/>
  </r>
  <r>
    <n v="614"/>
    <m/>
    <x v="6"/>
    <m/>
    <m/>
    <m/>
    <e v="#N/A"/>
    <m/>
    <x v="10"/>
    <m/>
    <m/>
    <m/>
    <m/>
    <m/>
    <m/>
    <m/>
    <m/>
    <m/>
    <m/>
    <m/>
  </r>
  <r>
    <n v="615"/>
    <m/>
    <x v="6"/>
    <m/>
    <m/>
    <m/>
    <e v="#N/A"/>
    <m/>
    <x v="10"/>
    <m/>
    <m/>
    <m/>
    <m/>
    <m/>
    <m/>
    <m/>
    <m/>
    <m/>
    <m/>
    <m/>
  </r>
  <r>
    <n v="616"/>
    <m/>
    <x v="6"/>
    <m/>
    <m/>
    <m/>
    <e v="#N/A"/>
    <m/>
    <x v="10"/>
    <m/>
    <m/>
    <m/>
    <m/>
    <m/>
    <m/>
    <m/>
    <m/>
    <m/>
    <m/>
    <m/>
  </r>
  <r>
    <n v="617"/>
    <m/>
    <x v="6"/>
    <m/>
    <m/>
    <m/>
    <e v="#N/A"/>
    <m/>
    <x v="10"/>
    <m/>
    <m/>
    <m/>
    <m/>
    <m/>
    <m/>
    <m/>
    <m/>
    <m/>
    <m/>
    <m/>
  </r>
  <r>
    <n v="618"/>
    <m/>
    <x v="6"/>
    <m/>
    <m/>
    <m/>
    <e v="#N/A"/>
    <m/>
    <x v="10"/>
    <m/>
    <m/>
    <m/>
    <m/>
    <m/>
    <m/>
    <m/>
    <m/>
    <m/>
    <m/>
    <m/>
  </r>
  <r>
    <n v="619"/>
    <m/>
    <x v="6"/>
    <m/>
    <m/>
    <m/>
    <e v="#N/A"/>
    <m/>
    <x v="10"/>
    <m/>
    <m/>
    <m/>
    <m/>
    <m/>
    <m/>
    <m/>
    <m/>
    <m/>
    <m/>
    <m/>
  </r>
  <r>
    <n v="620"/>
    <m/>
    <x v="6"/>
    <m/>
    <m/>
    <m/>
    <e v="#N/A"/>
    <m/>
    <x v="10"/>
    <m/>
    <m/>
    <m/>
    <m/>
    <m/>
    <m/>
    <m/>
    <m/>
    <m/>
    <m/>
    <m/>
  </r>
  <r>
    <n v="621"/>
    <m/>
    <x v="6"/>
    <m/>
    <m/>
    <m/>
    <e v="#N/A"/>
    <m/>
    <x v="10"/>
    <m/>
    <m/>
    <m/>
    <m/>
    <m/>
    <m/>
    <m/>
    <m/>
    <m/>
    <m/>
    <m/>
  </r>
  <r>
    <n v="622"/>
    <m/>
    <x v="6"/>
    <m/>
    <m/>
    <m/>
    <e v="#N/A"/>
    <m/>
    <x v="10"/>
    <m/>
    <m/>
    <m/>
    <m/>
    <m/>
    <m/>
    <m/>
    <m/>
    <m/>
    <m/>
    <m/>
  </r>
  <r>
    <n v="623"/>
    <m/>
    <x v="6"/>
    <m/>
    <m/>
    <m/>
    <e v="#N/A"/>
    <m/>
    <x v="10"/>
    <m/>
    <m/>
    <m/>
    <m/>
    <m/>
    <m/>
    <m/>
    <m/>
    <m/>
    <m/>
    <m/>
  </r>
  <r>
    <n v="624"/>
    <m/>
    <x v="6"/>
    <m/>
    <m/>
    <m/>
    <e v="#N/A"/>
    <m/>
    <x v="10"/>
    <m/>
    <m/>
    <m/>
    <m/>
    <m/>
    <m/>
    <m/>
    <m/>
    <m/>
    <m/>
    <m/>
  </r>
  <r>
    <n v="625"/>
    <m/>
    <x v="6"/>
    <m/>
    <m/>
    <m/>
    <e v="#N/A"/>
    <m/>
    <x v="10"/>
    <m/>
    <m/>
    <m/>
    <m/>
    <m/>
    <m/>
    <m/>
    <m/>
    <m/>
    <m/>
    <m/>
  </r>
  <r>
    <n v="626"/>
    <m/>
    <x v="6"/>
    <m/>
    <m/>
    <m/>
    <e v="#N/A"/>
    <m/>
    <x v="10"/>
    <m/>
    <m/>
    <m/>
    <m/>
    <m/>
    <m/>
    <m/>
    <m/>
    <m/>
    <m/>
    <m/>
  </r>
  <r>
    <n v="627"/>
    <m/>
    <x v="6"/>
    <m/>
    <m/>
    <m/>
    <e v="#N/A"/>
    <m/>
    <x v="10"/>
    <m/>
    <m/>
    <m/>
    <m/>
    <m/>
    <m/>
    <m/>
    <m/>
    <m/>
    <m/>
    <m/>
  </r>
  <r>
    <n v="628"/>
    <m/>
    <x v="6"/>
    <m/>
    <m/>
    <m/>
    <e v="#N/A"/>
    <m/>
    <x v="10"/>
    <m/>
    <m/>
    <m/>
    <m/>
    <m/>
    <m/>
    <m/>
    <m/>
    <m/>
    <m/>
    <m/>
  </r>
  <r>
    <n v="629"/>
    <m/>
    <x v="6"/>
    <m/>
    <m/>
    <m/>
    <e v="#N/A"/>
    <m/>
    <x v="10"/>
    <m/>
    <m/>
    <m/>
    <m/>
    <m/>
    <m/>
    <m/>
    <m/>
    <m/>
    <m/>
    <m/>
  </r>
  <r>
    <n v="630"/>
    <m/>
    <x v="6"/>
    <m/>
    <m/>
    <m/>
    <e v="#N/A"/>
    <m/>
    <x v="10"/>
    <m/>
    <m/>
    <m/>
    <m/>
    <m/>
    <m/>
    <m/>
    <m/>
    <m/>
    <m/>
    <m/>
  </r>
  <r>
    <n v="631"/>
    <m/>
    <x v="6"/>
    <m/>
    <m/>
    <m/>
    <e v="#N/A"/>
    <m/>
    <x v="10"/>
    <m/>
    <m/>
    <m/>
    <m/>
    <m/>
    <m/>
    <m/>
    <m/>
    <m/>
    <m/>
    <m/>
  </r>
  <r>
    <n v="632"/>
    <m/>
    <x v="6"/>
    <m/>
    <m/>
    <m/>
    <e v="#N/A"/>
    <m/>
    <x v="10"/>
    <m/>
    <m/>
    <m/>
    <m/>
    <m/>
    <m/>
    <m/>
    <m/>
    <m/>
    <m/>
    <m/>
  </r>
  <r>
    <n v="633"/>
    <m/>
    <x v="6"/>
    <m/>
    <m/>
    <m/>
    <e v="#N/A"/>
    <m/>
    <x v="10"/>
    <m/>
    <m/>
    <m/>
    <m/>
    <m/>
    <m/>
    <m/>
    <m/>
    <m/>
    <m/>
    <m/>
  </r>
  <r>
    <n v="634"/>
    <m/>
    <x v="6"/>
    <m/>
    <m/>
    <m/>
    <e v="#N/A"/>
    <m/>
    <x v="10"/>
    <m/>
    <m/>
    <m/>
    <m/>
    <m/>
    <m/>
    <m/>
    <m/>
    <m/>
    <m/>
    <m/>
  </r>
  <r>
    <n v="635"/>
    <m/>
    <x v="6"/>
    <m/>
    <m/>
    <m/>
    <e v="#N/A"/>
    <m/>
    <x v="10"/>
    <m/>
    <m/>
    <m/>
    <m/>
    <m/>
    <m/>
    <m/>
    <m/>
    <m/>
    <m/>
    <m/>
  </r>
  <r>
    <n v="636"/>
    <m/>
    <x v="6"/>
    <m/>
    <m/>
    <m/>
    <e v="#N/A"/>
    <m/>
    <x v="10"/>
    <m/>
    <m/>
    <m/>
    <m/>
    <m/>
    <m/>
    <m/>
    <m/>
    <m/>
    <m/>
    <m/>
  </r>
  <r>
    <n v="637"/>
    <m/>
    <x v="6"/>
    <m/>
    <m/>
    <m/>
    <e v="#N/A"/>
    <m/>
    <x v="10"/>
    <m/>
    <m/>
    <m/>
    <m/>
    <m/>
    <m/>
    <m/>
    <m/>
    <m/>
    <m/>
    <m/>
  </r>
  <r>
    <n v="638"/>
    <m/>
    <x v="6"/>
    <m/>
    <m/>
    <m/>
    <e v="#N/A"/>
    <m/>
    <x v="10"/>
    <m/>
    <m/>
    <m/>
    <m/>
    <m/>
    <m/>
    <m/>
    <m/>
    <m/>
    <m/>
    <m/>
  </r>
  <r>
    <n v="639"/>
    <m/>
    <x v="6"/>
    <m/>
    <m/>
    <m/>
    <e v="#N/A"/>
    <m/>
    <x v="10"/>
    <m/>
    <m/>
    <m/>
    <m/>
    <m/>
    <m/>
    <m/>
    <m/>
    <m/>
    <m/>
    <m/>
  </r>
  <r>
    <n v="640"/>
    <m/>
    <x v="6"/>
    <m/>
    <m/>
    <m/>
    <e v="#N/A"/>
    <m/>
    <x v="10"/>
    <m/>
    <m/>
    <m/>
    <m/>
    <m/>
    <m/>
    <m/>
    <m/>
    <m/>
    <m/>
    <m/>
  </r>
  <r>
    <n v="641"/>
    <m/>
    <x v="6"/>
    <m/>
    <m/>
    <m/>
    <e v="#N/A"/>
    <m/>
    <x v="10"/>
    <m/>
    <m/>
    <m/>
    <m/>
    <m/>
    <m/>
    <m/>
    <m/>
    <m/>
    <m/>
    <m/>
  </r>
  <r>
    <n v="642"/>
    <m/>
    <x v="6"/>
    <m/>
    <m/>
    <m/>
    <e v="#N/A"/>
    <m/>
    <x v="10"/>
    <m/>
    <m/>
    <m/>
    <m/>
    <m/>
    <m/>
    <m/>
    <m/>
    <m/>
    <m/>
    <m/>
  </r>
  <r>
    <n v="643"/>
    <m/>
    <x v="6"/>
    <m/>
    <m/>
    <m/>
    <e v="#N/A"/>
    <m/>
    <x v="10"/>
    <m/>
    <m/>
    <m/>
    <m/>
    <m/>
    <m/>
    <m/>
    <m/>
    <m/>
    <m/>
    <m/>
  </r>
  <r>
    <n v="644"/>
    <m/>
    <x v="6"/>
    <m/>
    <m/>
    <m/>
    <e v="#N/A"/>
    <m/>
    <x v="10"/>
    <m/>
    <m/>
    <m/>
    <m/>
    <m/>
    <m/>
    <m/>
    <m/>
    <m/>
    <m/>
    <m/>
  </r>
  <r>
    <n v="645"/>
    <m/>
    <x v="6"/>
    <m/>
    <m/>
    <m/>
    <e v="#N/A"/>
    <m/>
    <x v="10"/>
    <m/>
    <m/>
    <m/>
    <m/>
    <m/>
    <m/>
    <m/>
    <m/>
    <m/>
    <m/>
    <m/>
  </r>
  <r>
    <n v="646"/>
    <m/>
    <x v="6"/>
    <m/>
    <m/>
    <m/>
    <e v="#N/A"/>
    <m/>
    <x v="10"/>
    <m/>
    <m/>
    <m/>
    <m/>
    <m/>
    <m/>
    <m/>
    <m/>
    <m/>
    <m/>
    <m/>
  </r>
  <r>
    <n v="647"/>
    <m/>
    <x v="6"/>
    <m/>
    <m/>
    <m/>
    <e v="#N/A"/>
    <m/>
    <x v="10"/>
    <m/>
    <m/>
    <m/>
    <m/>
    <m/>
    <m/>
    <m/>
    <m/>
    <m/>
    <m/>
    <m/>
  </r>
  <r>
    <n v="648"/>
    <m/>
    <x v="6"/>
    <m/>
    <m/>
    <m/>
    <e v="#N/A"/>
    <m/>
    <x v="10"/>
    <m/>
    <m/>
    <m/>
    <m/>
    <m/>
    <m/>
    <m/>
    <m/>
    <m/>
    <m/>
    <m/>
  </r>
  <r>
    <n v="649"/>
    <m/>
    <x v="6"/>
    <m/>
    <m/>
    <m/>
    <e v="#N/A"/>
    <m/>
    <x v="10"/>
    <m/>
    <m/>
    <m/>
    <m/>
    <m/>
    <m/>
    <m/>
    <m/>
    <m/>
    <m/>
    <m/>
  </r>
  <r>
    <n v="650"/>
    <m/>
    <x v="6"/>
    <m/>
    <m/>
    <m/>
    <e v="#N/A"/>
    <m/>
    <x v="10"/>
    <m/>
    <m/>
    <m/>
    <m/>
    <m/>
    <m/>
    <m/>
    <m/>
    <m/>
    <m/>
    <m/>
  </r>
  <r>
    <n v="651"/>
    <m/>
    <x v="6"/>
    <m/>
    <m/>
    <m/>
    <e v="#N/A"/>
    <m/>
    <x v="10"/>
    <m/>
    <m/>
    <m/>
    <m/>
    <m/>
    <m/>
    <m/>
    <m/>
    <m/>
    <m/>
    <m/>
  </r>
  <r>
    <n v="652"/>
    <m/>
    <x v="6"/>
    <m/>
    <m/>
    <m/>
    <e v="#N/A"/>
    <m/>
    <x v="10"/>
    <m/>
    <m/>
    <m/>
    <m/>
    <m/>
    <m/>
    <m/>
    <m/>
    <m/>
    <m/>
    <m/>
  </r>
  <r>
    <n v="653"/>
    <m/>
    <x v="6"/>
    <m/>
    <m/>
    <m/>
    <e v="#N/A"/>
    <m/>
    <x v="10"/>
    <m/>
    <m/>
    <m/>
    <m/>
    <m/>
    <m/>
    <m/>
    <m/>
    <m/>
    <m/>
    <m/>
  </r>
  <r>
    <n v="654"/>
    <m/>
    <x v="6"/>
    <m/>
    <m/>
    <m/>
    <e v="#N/A"/>
    <m/>
    <x v="10"/>
    <m/>
    <m/>
    <m/>
    <m/>
    <m/>
    <m/>
    <m/>
    <m/>
    <m/>
    <m/>
    <m/>
  </r>
  <r>
    <n v="655"/>
    <m/>
    <x v="6"/>
    <m/>
    <m/>
    <m/>
    <e v="#N/A"/>
    <m/>
    <x v="10"/>
    <m/>
    <m/>
    <m/>
    <m/>
    <m/>
    <m/>
    <m/>
    <m/>
    <m/>
    <m/>
    <m/>
  </r>
  <r>
    <n v="656"/>
    <m/>
    <x v="6"/>
    <m/>
    <m/>
    <m/>
    <e v="#N/A"/>
    <m/>
    <x v="10"/>
    <m/>
    <m/>
    <m/>
    <m/>
    <m/>
    <m/>
    <m/>
    <m/>
    <m/>
    <m/>
    <m/>
  </r>
  <r>
    <n v="657"/>
    <m/>
    <x v="6"/>
    <m/>
    <m/>
    <m/>
    <e v="#N/A"/>
    <m/>
    <x v="10"/>
    <m/>
    <m/>
    <m/>
    <m/>
    <m/>
    <m/>
    <m/>
    <m/>
    <m/>
    <m/>
    <m/>
  </r>
  <r>
    <n v="658"/>
    <m/>
    <x v="6"/>
    <m/>
    <m/>
    <m/>
    <e v="#N/A"/>
    <m/>
    <x v="10"/>
    <m/>
    <m/>
    <m/>
    <m/>
    <m/>
    <m/>
    <m/>
    <m/>
    <m/>
    <m/>
    <m/>
  </r>
  <r>
    <n v="659"/>
    <m/>
    <x v="6"/>
    <m/>
    <m/>
    <m/>
    <e v="#N/A"/>
    <m/>
    <x v="10"/>
    <m/>
    <m/>
    <m/>
    <m/>
    <m/>
    <m/>
    <m/>
    <m/>
    <m/>
    <m/>
    <m/>
  </r>
  <r>
    <n v="660"/>
    <m/>
    <x v="6"/>
    <m/>
    <m/>
    <m/>
    <e v="#N/A"/>
    <m/>
    <x v="10"/>
    <m/>
    <m/>
    <m/>
    <m/>
    <m/>
    <m/>
    <m/>
    <m/>
    <m/>
    <m/>
    <m/>
  </r>
  <r>
    <n v="661"/>
    <m/>
    <x v="6"/>
    <m/>
    <m/>
    <m/>
    <e v="#N/A"/>
    <m/>
    <x v="10"/>
    <m/>
    <m/>
    <m/>
    <m/>
    <m/>
    <m/>
    <m/>
    <m/>
    <m/>
    <m/>
    <m/>
  </r>
  <r>
    <n v="662"/>
    <m/>
    <x v="6"/>
    <m/>
    <m/>
    <m/>
    <e v="#N/A"/>
    <m/>
    <x v="10"/>
    <m/>
    <m/>
    <m/>
    <m/>
    <m/>
    <m/>
    <m/>
    <m/>
    <m/>
    <m/>
    <m/>
  </r>
  <r>
    <n v="663"/>
    <m/>
    <x v="6"/>
    <m/>
    <m/>
    <m/>
    <e v="#N/A"/>
    <m/>
    <x v="10"/>
    <m/>
    <m/>
    <m/>
    <m/>
    <m/>
    <m/>
    <m/>
    <m/>
    <m/>
    <m/>
    <m/>
  </r>
  <r>
    <n v="664"/>
    <m/>
    <x v="6"/>
    <m/>
    <m/>
    <m/>
    <e v="#N/A"/>
    <m/>
    <x v="10"/>
    <m/>
    <m/>
    <m/>
    <m/>
    <m/>
    <m/>
    <m/>
    <m/>
    <m/>
    <m/>
    <m/>
  </r>
  <r>
    <n v="665"/>
    <m/>
    <x v="6"/>
    <m/>
    <m/>
    <m/>
    <e v="#N/A"/>
    <m/>
    <x v="10"/>
    <m/>
    <m/>
    <m/>
    <m/>
    <m/>
    <m/>
    <m/>
    <m/>
    <m/>
    <m/>
    <m/>
  </r>
  <r>
    <n v="666"/>
    <m/>
    <x v="6"/>
    <m/>
    <m/>
    <m/>
    <e v="#N/A"/>
    <m/>
    <x v="10"/>
    <m/>
    <m/>
    <m/>
    <m/>
    <m/>
    <m/>
    <m/>
    <m/>
    <m/>
    <m/>
    <m/>
  </r>
  <r>
    <n v="667"/>
    <m/>
    <x v="6"/>
    <m/>
    <m/>
    <m/>
    <e v="#N/A"/>
    <m/>
    <x v="10"/>
    <m/>
    <m/>
    <m/>
    <m/>
    <m/>
    <m/>
    <m/>
    <m/>
    <m/>
    <m/>
    <m/>
  </r>
  <r>
    <n v="668"/>
    <m/>
    <x v="6"/>
    <m/>
    <m/>
    <m/>
    <e v="#N/A"/>
    <m/>
    <x v="10"/>
    <m/>
    <m/>
    <m/>
    <m/>
    <m/>
    <m/>
    <m/>
    <m/>
    <m/>
    <m/>
    <m/>
  </r>
  <r>
    <n v="669"/>
    <m/>
    <x v="6"/>
    <m/>
    <m/>
    <m/>
    <e v="#N/A"/>
    <m/>
    <x v="10"/>
    <m/>
    <m/>
    <m/>
    <m/>
    <m/>
    <m/>
    <m/>
    <m/>
    <m/>
    <m/>
    <m/>
  </r>
  <r>
    <n v="670"/>
    <m/>
    <x v="6"/>
    <m/>
    <m/>
    <m/>
    <e v="#N/A"/>
    <m/>
    <x v="10"/>
    <m/>
    <m/>
    <m/>
    <m/>
    <m/>
    <m/>
    <m/>
    <m/>
    <m/>
    <m/>
    <m/>
  </r>
  <r>
    <n v="671"/>
    <m/>
    <x v="6"/>
    <m/>
    <m/>
    <m/>
    <e v="#N/A"/>
    <m/>
    <x v="10"/>
    <m/>
    <m/>
    <m/>
    <m/>
    <m/>
    <m/>
    <m/>
    <m/>
    <m/>
    <m/>
    <m/>
  </r>
  <r>
    <n v="672"/>
    <m/>
    <x v="6"/>
    <m/>
    <m/>
    <m/>
    <e v="#N/A"/>
    <m/>
    <x v="10"/>
    <m/>
    <m/>
    <m/>
    <m/>
    <m/>
    <m/>
    <m/>
    <m/>
    <m/>
    <m/>
    <m/>
  </r>
  <r>
    <n v="673"/>
    <m/>
    <x v="6"/>
    <m/>
    <m/>
    <m/>
    <e v="#N/A"/>
    <m/>
    <x v="10"/>
    <m/>
    <m/>
    <m/>
    <m/>
    <m/>
    <m/>
    <m/>
    <m/>
    <m/>
    <m/>
    <m/>
  </r>
  <r>
    <n v="674"/>
    <m/>
    <x v="6"/>
    <m/>
    <m/>
    <m/>
    <e v="#N/A"/>
    <m/>
    <x v="10"/>
    <m/>
    <m/>
    <m/>
    <m/>
    <m/>
    <m/>
    <m/>
    <m/>
    <m/>
    <m/>
    <m/>
  </r>
  <r>
    <n v="675"/>
    <m/>
    <x v="6"/>
    <m/>
    <m/>
    <m/>
    <e v="#N/A"/>
    <m/>
    <x v="10"/>
    <m/>
    <m/>
    <m/>
    <m/>
    <m/>
    <m/>
    <m/>
    <m/>
    <m/>
    <m/>
    <m/>
  </r>
  <r>
    <n v="676"/>
    <m/>
    <x v="6"/>
    <m/>
    <m/>
    <m/>
    <e v="#N/A"/>
    <m/>
    <x v="10"/>
    <m/>
    <m/>
    <m/>
    <m/>
    <m/>
    <m/>
    <m/>
    <m/>
    <m/>
    <m/>
    <m/>
  </r>
  <r>
    <n v="677"/>
    <m/>
    <x v="6"/>
    <m/>
    <m/>
    <m/>
    <e v="#N/A"/>
    <m/>
    <x v="10"/>
    <m/>
    <m/>
    <m/>
    <m/>
    <m/>
    <m/>
    <m/>
    <m/>
    <m/>
    <m/>
    <m/>
  </r>
  <r>
    <n v="678"/>
    <m/>
    <x v="6"/>
    <m/>
    <m/>
    <m/>
    <e v="#N/A"/>
    <m/>
    <x v="10"/>
    <m/>
    <m/>
    <m/>
    <m/>
    <m/>
    <m/>
    <m/>
    <m/>
    <m/>
    <m/>
    <m/>
  </r>
  <r>
    <n v="679"/>
    <m/>
    <x v="6"/>
    <m/>
    <m/>
    <m/>
    <e v="#N/A"/>
    <m/>
    <x v="10"/>
    <m/>
    <m/>
    <m/>
    <m/>
    <m/>
    <m/>
    <m/>
    <m/>
    <m/>
    <m/>
    <m/>
  </r>
  <r>
    <n v="680"/>
    <m/>
    <x v="6"/>
    <m/>
    <m/>
    <m/>
    <e v="#N/A"/>
    <m/>
    <x v="10"/>
    <m/>
    <m/>
    <m/>
    <m/>
    <m/>
    <m/>
    <m/>
    <m/>
    <m/>
    <m/>
    <m/>
  </r>
  <r>
    <n v="681"/>
    <m/>
    <x v="6"/>
    <m/>
    <m/>
    <m/>
    <e v="#N/A"/>
    <m/>
    <x v="10"/>
    <m/>
    <m/>
    <m/>
    <m/>
    <m/>
    <m/>
    <m/>
    <m/>
    <m/>
    <m/>
    <m/>
  </r>
  <r>
    <n v="682"/>
    <m/>
    <x v="6"/>
    <m/>
    <m/>
    <m/>
    <e v="#N/A"/>
    <m/>
    <x v="10"/>
    <m/>
    <m/>
    <m/>
    <m/>
    <m/>
    <m/>
    <m/>
    <m/>
    <m/>
    <m/>
    <m/>
  </r>
  <r>
    <n v="683"/>
    <m/>
    <x v="6"/>
    <m/>
    <m/>
    <m/>
    <e v="#N/A"/>
    <m/>
    <x v="10"/>
    <m/>
    <m/>
    <m/>
    <m/>
    <m/>
    <m/>
    <m/>
    <m/>
    <m/>
    <m/>
    <m/>
  </r>
  <r>
    <n v="684"/>
    <m/>
    <x v="6"/>
    <m/>
    <m/>
    <m/>
    <e v="#N/A"/>
    <m/>
    <x v="10"/>
    <m/>
    <m/>
    <m/>
    <m/>
    <m/>
    <m/>
    <m/>
    <m/>
    <m/>
    <m/>
    <m/>
  </r>
  <r>
    <n v="685"/>
    <m/>
    <x v="6"/>
    <m/>
    <m/>
    <m/>
    <e v="#N/A"/>
    <m/>
    <x v="10"/>
    <m/>
    <m/>
    <m/>
    <m/>
    <m/>
    <m/>
    <m/>
    <m/>
    <m/>
    <m/>
    <m/>
  </r>
  <r>
    <n v="686"/>
    <m/>
    <x v="6"/>
    <m/>
    <m/>
    <m/>
    <e v="#N/A"/>
    <m/>
    <x v="10"/>
    <m/>
    <m/>
    <m/>
    <m/>
    <m/>
    <m/>
    <m/>
    <m/>
    <m/>
    <m/>
    <m/>
  </r>
  <r>
    <n v="687"/>
    <m/>
    <x v="6"/>
    <m/>
    <m/>
    <m/>
    <e v="#N/A"/>
    <m/>
    <x v="10"/>
    <m/>
    <m/>
    <m/>
    <m/>
    <m/>
    <m/>
    <m/>
    <m/>
    <m/>
    <m/>
    <m/>
  </r>
  <r>
    <n v="688"/>
    <m/>
    <x v="6"/>
    <m/>
    <m/>
    <m/>
    <e v="#N/A"/>
    <m/>
    <x v="10"/>
    <m/>
    <m/>
    <m/>
    <m/>
    <m/>
    <m/>
    <m/>
    <m/>
    <m/>
    <m/>
    <m/>
  </r>
  <r>
    <n v="689"/>
    <m/>
    <x v="6"/>
    <m/>
    <m/>
    <m/>
    <e v="#N/A"/>
    <m/>
    <x v="10"/>
    <m/>
    <m/>
    <m/>
    <m/>
    <m/>
    <m/>
    <m/>
    <m/>
    <m/>
    <m/>
    <m/>
  </r>
  <r>
    <n v="690"/>
    <m/>
    <x v="6"/>
    <m/>
    <m/>
    <m/>
    <e v="#N/A"/>
    <m/>
    <x v="10"/>
    <m/>
    <m/>
    <m/>
    <m/>
    <m/>
    <m/>
    <m/>
    <m/>
    <m/>
    <m/>
    <m/>
  </r>
  <r>
    <n v="691"/>
    <m/>
    <x v="6"/>
    <m/>
    <m/>
    <m/>
    <e v="#N/A"/>
    <m/>
    <x v="10"/>
    <m/>
    <m/>
    <m/>
    <m/>
    <m/>
    <m/>
    <m/>
    <m/>
    <m/>
    <m/>
    <m/>
  </r>
  <r>
    <n v="692"/>
    <m/>
    <x v="6"/>
    <m/>
    <m/>
    <m/>
    <e v="#N/A"/>
    <m/>
    <x v="10"/>
    <m/>
    <m/>
    <m/>
    <m/>
    <m/>
    <m/>
    <m/>
    <m/>
    <m/>
    <m/>
    <m/>
  </r>
  <r>
    <n v="693"/>
    <m/>
    <x v="6"/>
    <m/>
    <m/>
    <m/>
    <e v="#N/A"/>
    <m/>
    <x v="10"/>
    <m/>
    <m/>
    <m/>
    <m/>
    <m/>
    <m/>
    <m/>
    <m/>
    <m/>
    <m/>
    <m/>
  </r>
  <r>
    <n v="694"/>
    <m/>
    <x v="6"/>
    <m/>
    <m/>
    <m/>
    <e v="#N/A"/>
    <m/>
    <x v="10"/>
    <m/>
    <m/>
    <m/>
    <m/>
    <m/>
    <m/>
    <m/>
    <m/>
    <m/>
    <m/>
    <m/>
  </r>
  <r>
    <n v="695"/>
    <m/>
    <x v="6"/>
    <m/>
    <m/>
    <m/>
    <e v="#N/A"/>
    <m/>
    <x v="10"/>
    <m/>
    <m/>
    <m/>
    <m/>
    <m/>
    <m/>
    <m/>
    <m/>
    <m/>
    <m/>
    <m/>
  </r>
  <r>
    <n v="696"/>
    <m/>
    <x v="6"/>
    <m/>
    <m/>
    <m/>
    <e v="#N/A"/>
    <m/>
    <x v="10"/>
    <m/>
    <m/>
    <m/>
    <m/>
    <m/>
    <m/>
    <m/>
    <m/>
    <m/>
    <m/>
    <m/>
  </r>
  <r>
    <n v="697"/>
    <m/>
    <x v="6"/>
    <m/>
    <m/>
    <m/>
    <e v="#N/A"/>
    <m/>
    <x v="10"/>
    <m/>
    <m/>
    <m/>
    <m/>
    <m/>
    <m/>
    <m/>
    <m/>
    <m/>
    <m/>
    <m/>
  </r>
  <r>
    <n v="698"/>
    <m/>
    <x v="6"/>
    <m/>
    <m/>
    <m/>
    <e v="#N/A"/>
    <m/>
    <x v="10"/>
    <m/>
    <m/>
    <m/>
    <m/>
    <m/>
    <m/>
    <m/>
    <m/>
    <m/>
    <m/>
    <m/>
  </r>
  <r>
    <n v="699"/>
    <m/>
    <x v="6"/>
    <m/>
    <m/>
    <m/>
    <e v="#N/A"/>
    <m/>
    <x v="10"/>
    <m/>
    <m/>
    <m/>
    <m/>
    <m/>
    <m/>
    <m/>
    <m/>
    <m/>
    <m/>
    <m/>
  </r>
  <r>
    <n v="700"/>
    <m/>
    <x v="6"/>
    <m/>
    <m/>
    <m/>
    <e v="#N/A"/>
    <m/>
    <x v="10"/>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s v="Limgrave"/>
    <n v="18"/>
    <n v="1"/>
    <s v="KANYE WEST"/>
    <s v="No"/>
    <s v="Catch flame halberd"/>
    <n v="1"/>
    <s v="N"/>
    <s v="L"/>
    <x v="0"/>
    <m/>
  </r>
  <r>
    <s v="Limgrave"/>
    <n v="19"/>
    <n v="1"/>
    <s v="8==D MIKE DONG"/>
    <s v="No"/>
    <s v="Dual Vykes / madness"/>
    <n v="5"/>
    <s v="N"/>
    <s v="L"/>
    <x v="1"/>
    <m/>
  </r>
  <r>
    <s v="Limgrave"/>
    <n v="19"/>
    <n v="1"/>
    <s v="Selina"/>
    <s v="No"/>
    <s v="Dual spear / Magic"/>
    <n v="3"/>
    <s v="N"/>
    <s v="L"/>
    <x v="2"/>
    <m/>
  </r>
  <r>
    <s v="Limgrave"/>
    <n v="20"/>
    <n v="1"/>
    <s v="DistortReality"/>
    <s v="No"/>
    <s v="BHF / Reduvia"/>
    <n v="1"/>
    <s v="N"/>
    <s v="L"/>
    <x v="3"/>
    <s v="Pretty bad player but had ~2k HP?"/>
  </r>
  <r>
    <s v="Limgrave"/>
    <n v="20"/>
    <n v="1"/>
    <s v="The London Exp"/>
    <s v="Yes"/>
    <s v="Dual Dagger / Reduvia"/>
    <n v="3"/>
    <s v="N"/>
    <s v="W"/>
    <x v="4"/>
    <s v="Silver tear mask / recusant finger"/>
  </r>
  <r>
    <s v="Limgrave"/>
    <n v="20"/>
    <n v="1"/>
    <s v="Sinfully"/>
    <s v="Yes"/>
    <s v="Bloodhound Claws"/>
    <n v="4"/>
    <s v="N"/>
    <s v="L"/>
    <x v="4"/>
    <s v="Played Ring-around-Dragon-Agheel with BHS until I died but didn't actually attack"/>
  </r>
  <r>
    <s v="Limgrave"/>
    <n v="20"/>
    <n v="2"/>
    <n v="920602"/>
    <s v="No"/>
    <s v="Antspur/cleanrot"/>
    <n v="4"/>
    <s v="N"/>
    <s v="W"/>
    <x v="4"/>
    <m/>
  </r>
  <r>
    <s v="Weeping"/>
    <n v="20"/>
    <n v="2"/>
    <s v="Bloody Mary"/>
    <s v="No"/>
    <s v="Sorceress"/>
    <n v="1"/>
    <s v="N"/>
    <s v="L"/>
    <x v="3"/>
    <m/>
  </r>
  <r>
    <s v="Divine Bridge"/>
    <n v="20"/>
    <n v="2"/>
    <s v="Albinauric Guide"/>
    <s v="Yes"/>
    <s v="Meme"/>
    <s v="--"/>
    <s v="N"/>
    <s v="--"/>
    <x v="5"/>
    <s v="Watched me fight the golem"/>
  </r>
  <r>
    <s v="Limgrave"/>
    <n v="20"/>
    <n v="2"/>
    <s v="Eros"/>
    <s v="Yes"/>
    <s v="Qatars"/>
    <n v="4"/>
    <s v="N"/>
    <s v="W"/>
    <x v="4"/>
    <s v="Duel; didn’t heal in 1v1 but also used rot pots?"/>
  </r>
  <r>
    <s v="Limgrave"/>
    <n v="20"/>
    <n v="2"/>
    <s v="Suffering"/>
    <s v="Yes"/>
    <s v="Zweihander"/>
    <n v="1"/>
    <s v="N"/>
    <s v="W"/>
    <x v="4"/>
    <s v="Duel"/>
  </r>
  <r>
    <s v="Limgrave"/>
    <n v="20"/>
    <n v="2"/>
    <s v="Suffering"/>
    <s v="Yes"/>
    <s v="Zweihander"/>
    <n v="1"/>
    <s v="N"/>
    <s v="W"/>
    <x v="4"/>
    <s v="Duel (re-invaded)"/>
  </r>
  <r>
    <s v="Limgrave"/>
    <n v="20"/>
    <n v="2"/>
    <s v="M.O.F.O Tarnished"/>
    <s v="No"/>
    <s v="Misericorde/Buckler"/>
    <n v="3"/>
    <s v="N"/>
    <s v="--"/>
    <x v="6"/>
    <s v="Parry battle (didn't kill; eventually left)"/>
  </r>
  <r>
    <s v="Limgrave"/>
    <n v="20"/>
    <n v="2"/>
    <s v="unkindled Ash"/>
    <s v="No"/>
    <s v="Bleed Dagger/Parry Fist"/>
    <n v="2"/>
    <s v="N"/>
    <s v="W"/>
    <x v="4"/>
    <m/>
  </r>
  <r>
    <s v="Limgrave"/>
    <n v="20"/>
    <n v="2"/>
    <s v="Draden"/>
    <s v="No"/>
    <s v="Vulgar Militia Halberd / incants"/>
    <n v="2"/>
    <s v="N"/>
    <s v="W"/>
    <x v="4"/>
    <m/>
  </r>
  <r>
    <s v="Limgrave"/>
    <n v="20"/>
    <n v="2"/>
    <s v="Pumpkin N1ght"/>
    <s v="Yes"/>
    <s v="Ice shamshir"/>
    <n v="1"/>
    <s v="N"/>
    <s v="W"/>
    <x v="4"/>
    <s v="Duel"/>
  </r>
  <r>
    <s v="Limgrave"/>
    <n v="20"/>
    <n v="2"/>
    <s v="Pumpkin N1ght"/>
    <s v="Yes"/>
    <s v="Dragon Halberd"/>
    <n v="3"/>
    <s v="N"/>
    <s v="W"/>
    <x v="4"/>
    <s v="Duel (re-invaded)"/>
  </r>
  <r>
    <s v="Limgrave"/>
    <n v="20"/>
    <n v="2"/>
    <s v="Cardinal ******"/>
    <s v="No"/>
    <s v="Zweihander/Cleanrot"/>
    <n v="3"/>
    <s v="N"/>
    <s v="D"/>
    <x v="4"/>
    <s v="Duel"/>
  </r>
  <r>
    <s v="Highroad Cave"/>
    <n v="20"/>
    <n v="2"/>
    <s v="unkindled Ash"/>
    <s v="No"/>
    <s v="Claymore/Inescapable Frenzy"/>
    <n v="4"/>
    <s v="Y"/>
    <s v="W"/>
    <x v="4"/>
    <s v="Phantom fell down a hole immediately and died"/>
  </r>
  <r>
    <s v="Highroad Cave"/>
    <n v="20"/>
    <n v="2"/>
    <s v="Pumpkin N1ght"/>
    <s v="--"/>
    <s v="--"/>
    <s v="--"/>
    <s v="N"/>
    <s v="W"/>
    <x v="4"/>
    <s v="Immediately fell off a ledge and died"/>
  </r>
  <r>
    <s v="Limgrave"/>
    <n v="20"/>
    <n v="2"/>
    <s v="Pumpkin N1ght"/>
    <s v="Yes"/>
    <s v="Dragon Halberd"/>
    <n v="3"/>
    <s v="N"/>
    <s v="L"/>
    <x v="6"/>
    <s v="Duel (re-invaded)"/>
  </r>
  <r>
    <s v="Fringefolk Hero's Grave"/>
    <n v="21"/>
    <n v="2"/>
    <s v="unkindled Ash"/>
    <s v="No"/>
    <s v="Lance / Shield"/>
    <n v="1"/>
    <s v="N"/>
    <s v="D"/>
    <x v="4"/>
    <s v="Fought for like 3 seconds before both died to chariot"/>
  </r>
  <r>
    <s v="Morne Tunnel"/>
    <n v="23"/>
    <n v="2"/>
    <s v="Im so ichy"/>
    <s v="No"/>
    <s v="Poison Antspur/rotpots"/>
    <n v="4"/>
    <s v="Y"/>
    <s v="L"/>
    <x v="3"/>
    <m/>
  </r>
  <r>
    <s v="Stormveil"/>
    <n v="25"/>
    <n v="2"/>
    <s v="hold my beerith"/>
    <s v="No"/>
    <s v="Reduvia"/>
    <n v="1"/>
    <s v="Orsus"/>
    <s v="W"/>
    <x v="4"/>
    <s v="Fought alongside the troll"/>
  </r>
  <r>
    <s v="Stormveil"/>
    <n v="25"/>
    <n v="2"/>
    <s v="Orsus"/>
    <s v="--"/>
    <s v="--"/>
    <s v="--"/>
    <s v="N"/>
    <s v="--"/>
    <x v="4"/>
    <s v="Not an invader. MVP sunbro who took me to all the hidden rooms in stormveil"/>
  </r>
  <r>
    <s v="Liurnia"/>
    <n v="30"/>
    <s v="8 (3)"/>
    <s v="Shishkabobbel"/>
    <s v="--"/>
    <s v="--"/>
    <s v="--"/>
    <s v="N"/>
    <s v="--"/>
    <x v="4"/>
    <s v="Immediately left"/>
  </r>
  <r>
    <s v="Liurnia"/>
    <n v="30"/>
    <s v="8 (3)"/>
    <s v="Shishkabobbel"/>
    <s v="--"/>
    <s v="--"/>
    <s v="--"/>
    <s v="N"/>
    <s v="--"/>
    <x v="4"/>
    <s v="Re-invaded. Immediately left"/>
  </r>
  <r>
    <s v="Liurnia"/>
    <n v="30"/>
    <s v="8 (3)"/>
    <s v="Shishkabobbel"/>
    <s v="--"/>
    <s v="--"/>
    <s v="--"/>
    <s v="N"/>
    <s v="--"/>
    <x v="4"/>
    <s v="Re-invaded. Spawned next to me but still immediately left"/>
  </r>
  <r>
    <s v="Liurnia"/>
    <n v="30"/>
    <s v="8 (3)"/>
    <s v="Moarah Loux"/>
    <s v="--"/>
    <s v="--"/>
    <s v="--"/>
    <s v="N"/>
    <s v="L"/>
    <x v="4"/>
    <s v="I died to an NPC as he spawned in (Cuckoo soldier)"/>
  </r>
  <r>
    <s v="Liurnia"/>
    <n v="30"/>
    <s v="8 (3)"/>
    <n v="111"/>
    <s v="--"/>
    <s v="--"/>
    <s v="--"/>
    <s v="N"/>
    <s v="L"/>
    <x v="4"/>
    <s v="I died to an NPC as he spawned in (Cuckoo soldier)"/>
  </r>
  <r>
    <s v="Liurnia"/>
    <n v="32"/>
    <s v="8 (3)"/>
    <s v="missing texture"/>
    <s v="No"/>
    <s v="Cold Katana / Parrying dagger"/>
    <n v="1"/>
    <s v="N"/>
    <s v="D"/>
    <x v="4"/>
    <s v="Duel"/>
  </r>
  <r>
    <s v="Liurnia"/>
    <n v="34"/>
    <s v="8 (3)"/>
    <s v="QAQ"/>
    <s v="--"/>
    <s v="--"/>
    <s v="--"/>
    <s v="N"/>
    <s v="--"/>
    <x v="4"/>
    <s v="Failed to connect"/>
  </r>
  <r>
    <s v="Liurnia"/>
    <n v="34"/>
    <s v="8 (3)"/>
    <s v="QAQ"/>
    <s v="No"/>
    <s v="PS Katanas / Bleed"/>
    <n v="1"/>
    <s v="N"/>
    <s v="W"/>
    <x v="4"/>
    <s v="Insane packet loss"/>
  </r>
  <r>
    <s v="Liurnia"/>
    <n v="34"/>
    <s v="8 (3)"/>
    <s v="4for4"/>
    <s v="Yes"/>
    <s v="--"/>
    <s v="--"/>
    <s v="N"/>
    <s v="--"/>
    <x v="4"/>
    <s v="Waved and left"/>
  </r>
  <r>
    <s v="Liurnia"/>
    <n v="34"/>
    <s v="8 (3)"/>
    <s v="Yako-Mage"/>
    <s v="Yes"/>
    <s v="Sorcerer"/>
    <n v="1"/>
    <s v="N"/>
    <s v="W"/>
    <x v="4"/>
    <s v="Duel"/>
  </r>
  <r>
    <s v="Liurnia"/>
    <n v="34"/>
    <s v="8 (3)"/>
    <s v="Yako-Mage"/>
    <s v="Yes"/>
    <s v="Sorcerer"/>
    <n v="1"/>
    <s v="N"/>
    <s v="W"/>
    <x v="4"/>
    <s v="Duel (re-invaded)"/>
  </r>
  <r>
    <s v="Liurnia"/>
    <n v="34"/>
    <s v="8 (3)"/>
    <s v="Bet"/>
    <s v="Yes"/>
    <s v="Light roll claws"/>
    <n v="1"/>
    <s v="N"/>
    <s v="W"/>
    <x v="4"/>
    <m/>
  </r>
  <r>
    <s v="Liurnia"/>
    <n v="34"/>
    <s v="8 (3)"/>
    <s v="Yako-Mage"/>
    <s v="Yes"/>
    <s v="Sorcerer"/>
    <n v="1"/>
    <s v="N"/>
    <s v="W"/>
    <x v="4"/>
    <s v="Duel (re-invaded)"/>
  </r>
  <r>
    <s v="Liurnia"/>
    <n v="34"/>
    <s v="8 (3)"/>
    <s v="Bet"/>
    <s v="Yes"/>
    <s v="Light roll claws"/>
    <n v="1"/>
    <s v="N"/>
    <s v="W"/>
    <x v="4"/>
    <s v="Re-invasion. Died to wandering mausoleum"/>
  </r>
  <r>
    <s v="Raya Lucaria Crystal Tunnel"/>
    <n v="36"/>
    <s v="8 (3)"/>
    <n v="666"/>
    <s v="No"/>
    <s v="BHF / Shield"/>
    <n v="1"/>
    <s v="N"/>
    <s v="L"/>
    <x v="3"/>
    <s v="Insane packet loss"/>
  </r>
  <r>
    <s v="Raya Lucaria Crystal Tunnel"/>
    <n v="36"/>
    <s v="8 (3)"/>
    <s v="amba sing"/>
    <s v="--"/>
    <s v="--"/>
    <s v="--"/>
    <s v="N"/>
    <s v="--"/>
    <x v="4"/>
    <s v="Spawned in after I entered boss room"/>
  </r>
  <r>
    <s v="Liurnia"/>
    <n v="36"/>
    <s v="8 (3)"/>
    <s v="Ciaran"/>
    <s v="No"/>
    <s v="PS Katanas / Bleed"/>
    <n v="1"/>
    <s v="N"/>
    <s v="W"/>
    <x v="4"/>
    <m/>
  </r>
  <r>
    <s v="Liurnia"/>
    <n v="36"/>
    <s v="8 (3)"/>
    <s v="Ciaran"/>
    <s v="No"/>
    <s v="PS Katanas / Bleed"/>
    <n v="1"/>
    <s v="N"/>
    <s v="W"/>
    <x v="4"/>
    <s v="Re-invaded. Died during 1v1 due to rolling off a cliff"/>
  </r>
  <r>
    <s v="Liurnia"/>
    <n v="38"/>
    <s v="8 (3)"/>
    <s v="Maggot"/>
    <s v="No"/>
    <s v="Greatsword (colossal)"/>
    <n v="1"/>
    <s v="N"/>
    <s v="L"/>
    <x v="7"/>
    <m/>
  </r>
  <r>
    <s v="Liurnia"/>
    <n v="38"/>
    <s v="8 (3)"/>
    <s v="Malak the Magi"/>
    <s v="Yes"/>
    <s v="Spellblade"/>
    <n v="1"/>
    <s v="N"/>
    <s v="L"/>
    <x v="7"/>
    <s v="Duel"/>
  </r>
  <r>
    <s v="Liurnia"/>
    <n v="38"/>
    <s v="8 (3)"/>
    <s v="Lady Maria"/>
    <s v="--"/>
    <s v="--"/>
    <s v="--"/>
    <s v="N"/>
    <s v="--"/>
    <x v="4"/>
    <s v="Immediately left"/>
  </r>
  <r>
    <s v="Liurnia"/>
    <n v="39"/>
    <s v="8 (3)"/>
    <s v="Malignius"/>
    <s v="No"/>
    <s v="Spellblade"/>
    <n v="1"/>
    <s v="N"/>
    <s v="L"/>
    <x v="6"/>
    <s v="Not particularly good (kept trying to parry jump attacks) but they had &gt;1500HP and I had 2 HP pots."/>
  </r>
  <r>
    <s v="Liurnia"/>
    <n v="39"/>
    <s v="8 (3)"/>
    <s v="Sanguine Adept"/>
    <s v="No"/>
    <s v="Mohgwyn's Sacred Spear"/>
    <n v="4"/>
    <s v="N"/>
    <s v="L"/>
    <x v="8"/>
    <s v="Legitimately good player"/>
  </r>
  <r>
    <s v="Liurnia"/>
    <n v="39"/>
    <s v="8 (3)"/>
    <s v="Malignius"/>
    <s v="Yes"/>
    <s v="Spellblade"/>
    <n v="1"/>
    <s v="N"/>
    <s v="L"/>
    <x v="6"/>
    <s v="Duel (re-invaded)"/>
  </r>
  <r>
    <s v="Liurnia"/>
    <n v="39"/>
    <s v="8 (3)"/>
    <s v="Malignius"/>
    <s v="--"/>
    <s v="--"/>
    <s v="--"/>
    <s v="N"/>
    <s v="L"/>
    <x v="6"/>
    <s v="Re-invaded. Watched as I died to NPCs (Carian Knight sword troll caravan)"/>
  </r>
  <r>
    <s v="Liurnia"/>
    <n v="41"/>
    <s v="8 (5)"/>
    <s v="Palash Enjoyer"/>
    <s v="Yes"/>
    <s v="PS Straight swords"/>
    <n v="1"/>
    <s v="N"/>
    <s v="W"/>
    <x v="4"/>
    <m/>
  </r>
  <r>
    <s v="Liurnia"/>
    <n v="41"/>
    <s v="8 (5)"/>
    <s v="Greify"/>
    <s v="No"/>
    <s v="Greatsword (colossal) / Greatshield"/>
    <n v="1"/>
    <s v="N"/>
    <s v="W"/>
    <x v="4"/>
    <m/>
  </r>
  <r>
    <s v="Liurnia"/>
    <n v="41"/>
    <s v="8 (5)"/>
    <s v="Greify"/>
    <s v="Yes"/>
    <s v="Shpappi"/>
    <n v="1"/>
    <s v="N"/>
    <s v="W"/>
    <x v="4"/>
    <s v="Duel"/>
  </r>
  <r>
    <s v="Liurnia"/>
    <n v="41"/>
    <s v="8 (5)"/>
    <s v="Firillu"/>
    <s v="--"/>
    <s v="--"/>
    <s v="--"/>
    <s v="N"/>
    <s v="--"/>
    <x v="4"/>
    <s v="Immediately left"/>
  </r>
  <r>
    <s v="Lakeside Crystal Cave"/>
    <n v="41"/>
    <s v="8 (5)"/>
    <s v="Sovah"/>
    <s v="Yes"/>
    <s v="Great Epee / Greatsheild"/>
    <n v="1"/>
    <s v="N"/>
    <s v="L"/>
    <x v="9"/>
    <s v="Knocked me off ledge"/>
  </r>
  <r>
    <s v="Lakeside Crystal Cave"/>
    <n v="41"/>
    <s v="8 (5)"/>
    <s v="Sovah"/>
    <s v="Yes"/>
    <s v="Great Epee / Greatsheild"/>
    <n v="1"/>
    <s v="Szczap"/>
    <s v="W"/>
    <x v="4"/>
    <s v="1v1'd my phantom Szczap (claws) and lost"/>
  </r>
  <r>
    <s v="Liurnia"/>
    <n v="42"/>
    <s v="8 (5)"/>
    <s v="Raymond"/>
    <s v="No"/>
    <s v="--"/>
    <n v="1"/>
    <s v="N"/>
    <s v="--"/>
    <x v="4"/>
    <s v="Watched me get beat up by 3 lobsters and then left"/>
  </r>
  <r>
    <s v="Liurnia"/>
    <n v="42"/>
    <s v="8 (5)"/>
    <s v="Zenya"/>
    <s v="--"/>
    <s v="--"/>
    <s v="--"/>
    <s v="N"/>
    <s v="--"/>
    <x v="4"/>
    <s v="Immediately left"/>
  </r>
  <r>
    <s v="Liurnia"/>
    <n v="42"/>
    <s v="8 (5)"/>
    <s v="Serenity"/>
    <s v="No"/>
    <s v="Faith (Cipher Pada / Lightning Spear spam)"/>
    <n v="1"/>
    <s v="N"/>
    <s v="W"/>
    <x v="4"/>
    <s v="Jumped me while I was fighting a lobster (which turned into a grafted scion)"/>
  </r>
  <r>
    <s v="Liurnia"/>
    <n v="42"/>
    <s v="8 (5)"/>
    <s v="Haiero"/>
    <s v="No"/>
    <s v="Bloody Slash Katana"/>
    <n v="1"/>
    <s v="N"/>
    <s v="W"/>
    <x v="4"/>
    <s v="Jumped me while I was fighting grafted scion"/>
  </r>
  <r>
    <s v="Liurnia"/>
    <n v="42"/>
    <s v="8 (5)"/>
    <s v="Zenya"/>
    <s v="--"/>
    <s v="--"/>
    <s v="--"/>
    <s v="N"/>
    <s v="--"/>
    <x v="4"/>
    <s v="Immediately left"/>
  </r>
  <r>
    <s v="Liurnia"/>
    <n v="42"/>
    <s v="8 (5)"/>
    <s v="Boi"/>
    <s v="Yes"/>
    <s v="BHF / Rift shield"/>
    <n v="1"/>
    <s v="N"/>
    <s v="--"/>
    <x v="4"/>
    <s v="DC'd"/>
  </r>
  <r>
    <s v="Liurnia"/>
    <n v="42"/>
    <s v="8 (5)"/>
    <s v="Serenity"/>
    <s v="No"/>
    <s v="Faith (Cipher Pada / Lightning Spear spam)"/>
    <m/>
    <s v="N"/>
    <s v="W"/>
    <x v="4"/>
    <s v="Re-invaded"/>
  </r>
  <r>
    <s v="Liurnia"/>
    <n v="42"/>
    <s v="8 (5)"/>
    <s v="phalange"/>
    <s v="Yes"/>
    <s v="Bloody Slash Katana"/>
    <n v="1"/>
    <s v="N"/>
    <s v="L"/>
    <x v="6"/>
    <s v="Duel"/>
  </r>
  <r>
    <s v="Liurnia"/>
    <n v="42"/>
    <s v="8 (5)"/>
    <s v="Lilith"/>
    <s v="No"/>
    <s v="Bloodflame blade Scythe"/>
    <n v="1"/>
    <s v="N"/>
    <s v="W"/>
    <x v="4"/>
    <s v="Jumped me while talking to Varre"/>
  </r>
  <r>
    <s v="Liurnia"/>
    <n v="42"/>
    <s v="8 (5)"/>
    <s v="Ariana"/>
    <s v="No"/>
    <s v="Bloody Slash 1H Claymore and straight sword"/>
    <n v="1"/>
    <s v="N"/>
    <s v="W"/>
    <x v="4"/>
    <m/>
  </r>
  <r>
    <s v="Liurnia"/>
    <n v="42"/>
    <s v="8 (5)"/>
    <s v="ago"/>
    <s v="No"/>
    <s v="Winged Scythe / Fire ball"/>
    <n v="1"/>
    <s v="N"/>
    <s v="W"/>
    <x v="4"/>
    <m/>
  </r>
  <r>
    <s v="Liurnia"/>
    <n v="43"/>
    <s v="8 (5)"/>
    <s v="Juel"/>
    <s v="No"/>
    <s v="Katana"/>
    <n v="1"/>
    <s v="N"/>
    <s v="W"/>
    <x v="4"/>
    <s v="Jumped me while I was fighting a lobster but got smashed by lobster"/>
  </r>
  <r>
    <s v="Liurnia"/>
    <n v="43"/>
    <s v="8 (5)"/>
    <s v="ago"/>
    <s v="--"/>
    <s v="--"/>
    <s v="--"/>
    <s v="N"/>
    <s v="--"/>
    <x v="4"/>
    <s v="Immediately left"/>
  </r>
  <r>
    <s v="Liurnia"/>
    <n v="43"/>
    <s v="8 (5)"/>
    <s v="vrg"/>
    <s v="Yes"/>
    <s v="1H Katana / Torch"/>
    <n v="1"/>
    <s v="N"/>
    <s v="W"/>
    <x v="4"/>
    <m/>
  </r>
  <r>
    <s v="Liurnia"/>
    <n v="43"/>
    <s v="8 (5)"/>
    <s v="YourWifeMalenia"/>
    <s v="Yes"/>
    <s v="PS Katanas"/>
    <n v="4"/>
    <s v="N"/>
    <s v="W"/>
    <x v="4"/>
    <s v="Duel. Wearing Malenia gear but just used regular attacks"/>
  </r>
  <r>
    <s v="Liurnia"/>
    <n v="43"/>
    <s v="8 (5)"/>
    <s v="Fringilla"/>
    <s v="No"/>
    <s v="Winged Scythe"/>
    <n v="1"/>
    <s v="hey, Prisoner"/>
    <s v="W"/>
    <x v="4"/>
    <s v="Invaded while me+2 phantoms were fighting Dragon Smarag. They didn't attack but my phantoms (hey &amp; Prisoner) killed them. Then we all died to Smarag"/>
  </r>
  <r>
    <s v="Liurnia"/>
    <n v="45"/>
    <s v="8 (5)"/>
    <s v="WongGundam"/>
    <s v="Yes"/>
    <s v="Twinblade"/>
    <n v="1"/>
    <s v="N"/>
    <s v="W"/>
    <x v="4"/>
    <m/>
  </r>
  <r>
    <s v="Liurnia"/>
    <n v="45"/>
    <s v="8 (5)"/>
    <s v="WongGundam"/>
    <s v="No"/>
    <s v="Twinblade"/>
    <n v="1"/>
    <s v="N"/>
    <s v="L"/>
    <x v="10"/>
    <s v="Naked fist fighted / parried until he pulled out a twinblade"/>
  </r>
  <r>
    <s v="Academy Crystal Cave"/>
    <n v="45"/>
    <s v="8 (5)"/>
    <s v="LadySlap"/>
    <s v="--"/>
    <s v="--"/>
    <s v="--"/>
    <s v="N"/>
    <s v="L"/>
    <x v="4"/>
    <s v="I died to an NPC as he spawned in (Raya Lucaria Sorcerer)"/>
  </r>
  <r>
    <s v="Liurnia"/>
    <n v="45"/>
    <s v="8 (5)"/>
    <s v="John"/>
    <s v="Yes"/>
    <s v="BHF"/>
    <n v="1"/>
    <s v="N"/>
    <s v="L"/>
    <x v="11"/>
    <m/>
  </r>
  <r>
    <s v="Liurnia"/>
    <n v="45"/>
    <s v="8 (5)"/>
    <s v="John"/>
    <s v="No"/>
    <s v="BHF"/>
    <n v="1"/>
    <s v="N"/>
    <s v="L"/>
    <x v="3"/>
    <s v="1v1 under a Mausoleum. I eventually got stepped on"/>
  </r>
  <r>
    <s v="Liurnia"/>
    <n v="45"/>
    <s v="8 (5)"/>
    <s v="Madam Lorelia"/>
    <s v="Yes"/>
    <s v="Dismounter / Brass Shield"/>
    <n v="1"/>
    <s v="N"/>
    <s v="W"/>
    <x v="4"/>
    <s v="Duel"/>
  </r>
  <r>
    <s v="Deathtouched Catacombs"/>
    <n v="45"/>
    <s v="8 (5)"/>
    <s v="York'Infatryman"/>
    <s v="No"/>
    <s v="Spear"/>
    <n v="1"/>
    <s v="N"/>
    <s v="W"/>
    <x v="4"/>
    <m/>
  </r>
  <r>
    <s v="Deathtouched Catacombs"/>
    <n v="45"/>
    <s v="8 (5)"/>
    <s v="Bob"/>
    <s v="Yes"/>
    <s v="PS Greatswords"/>
    <n v="1"/>
    <s v="N"/>
    <s v="W"/>
    <x v="4"/>
    <m/>
  </r>
  <r>
    <s v="Liurnia"/>
    <n v="45"/>
    <s v="8 (5)"/>
    <s v="Lily &lt;3"/>
    <s v="--"/>
    <s v="--"/>
    <s v="--"/>
    <s v="N"/>
    <s v="L"/>
    <x v="4"/>
    <s v="I died to an NPC as they spawned in (Poison blob things)"/>
  </r>
  <r>
    <s v="Liurnia"/>
    <n v="45"/>
    <s v="8 (5)"/>
    <s v="Selica"/>
    <s v="--"/>
    <s v="--"/>
    <s v="--"/>
    <s v="N"/>
    <s v="L"/>
    <x v="4"/>
    <s v="I died to an NPC as they spawned in (Crab)"/>
  </r>
  <r>
    <s v="Liurnia"/>
    <n v="45"/>
    <s v="8 (5)"/>
    <s v="Beaky Snas****"/>
    <s v="No"/>
    <s v="2H Lightning Dagger"/>
    <n v="1"/>
    <s v="N"/>
    <s v="L"/>
    <x v="3"/>
    <m/>
  </r>
  <r>
    <s v="Liurnia"/>
    <n v="45"/>
    <s v="8 (5)"/>
    <s v="Killjin"/>
    <s v="No"/>
    <s v="Bloody Slash Katana"/>
    <n v="1"/>
    <s v="N"/>
    <s v="W"/>
    <x v="4"/>
    <s v="Didn't dodge once"/>
  </r>
  <r>
    <s v="Liurnia"/>
    <n v="45"/>
    <s v="8 (5)"/>
    <s v="Killjin"/>
    <s v="No"/>
    <s v="Bloody Slash Katana"/>
    <n v="1"/>
    <s v="N"/>
    <s v="W"/>
    <x v="4"/>
    <s v="Re-invaded. Still didn't dodge once--Just R1'd to death"/>
  </r>
  <r>
    <s v="Liurnia"/>
    <n v="45"/>
    <s v="8 (5)"/>
    <s v="Killjin"/>
    <s v="No"/>
    <s v="Bloody Slash Katana"/>
    <n v="1"/>
    <s v="N"/>
    <s v="W"/>
    <x v="4"/>
    <s v="Re-invaded. Dodged this time but still got stuck trying to R1 out of hitstun and got R1'd to death."/>
  </r>
  <r>
    <s v="Liurnia"/>
    <n v="45"/>
    <s v="8 (5)"/>
    <s v="Fazuelly"/>
    <s v="Yes"/>
    <s v="Bloodflame Naginata"/>
    <n v="1"/>
    <s v="N"/>
    <s v="L"/>
    <x v="6"/>
    <m/>
  </r>
  <r>
    <s v="Liurnia"/>
    <n v="45"/>
    <s v="8 (5)"/>
    <s v="Beaky Snas****"/>
    <s v="No"/>
    <s v="2H Lightning Dagger"/>
    <n v="1"/>
    <s v="N"/>
    <s v="W"/>
    <x v="4"/>
    <m/>
  </r>
  <r>
    <s v="Liurnia"/>
    <n v="45"/>
    <s v="8 (5)"/>
    <s v="ash wipe"/>
    <s v="No"/>
    <s v="Greatsword (colossal)"/>
    <n v="1"/>
    <s v="N"/>
    <s v="L"/>
    <x v="12"/>
    <m/>
  </r>
  <r>
    <s v="Liurnia"/>
    <n v="45"/>
    <s v="8 (5)"/>
    <s v="ash wipe"/>
    <s v="No"/>
    <s v="Greatsword (colossal)"/>
    <n v="1"/>
    <s v="N"/>
    <s v="W"/>
    <x v="4"/>
    <m/>
  </r>
  <r>
    <s v="Academy of Raya Lucaria"/>
    <n v="45"/>
    <s v="8 (5)"/>
    <s v="Ashen One"/>
    <s v="No"/>
    <s v="Dismounter"/>
    <n v="1"/>
    <s v="N"/>
    <s v="L"/>
    <x v="1"/>
    <m/>
  </r>
  <r>
    <s v="Academy of Raya Lucaria"/>
    <n v="45"/>
    <s v="8 (5)"/>
    <s v="x"/>
    <s v="--"/>
    <s v="--"/>
    <s v="--"/>
    <s v="N"/>
    <s v="--"/>
    <x v="4"/>
    <s v="Jumped or fell off a cliff"/>
  </r>
  <r>
    <s v="Academy of Raya Lucaria"/>
    <n v="45"/>
    <s v="8 (5)"/>
    <s v="Luo Tianyi"/>
    <s v="Yes"/>
    <s v="Greatsword (colossal)"/>
    <n v="1"/>
    <s v="N"/>
    <s v="W"/>
    <x v="4"/>
    <m/>
  </r>
  <r>
    <s v="Academy of Raya Lucaria"/>
    <n v="45"/>
    <s v="8 (5)"/>
    <s v="Girl-next-door"/>
    <s v="No"/>
    <s v="Torches"/>
    <n v="1"/>
    <s v="N"/>
    <s v="W"/>
    <x v="4"/>
    <s v="Duel"/>
  </r>
  <r>
    <s v="Academy of Raya Lucaria"/>
    <n v="45"/>
    <s v="8 (5)"/>
    <s v="Moon"/>
    <s v="No"/>
    <s v="Moonveil"/>
    <n v="2"/>
    <s v="N"/>
    <s v="W"/>
    <x v="4"/>
    <m/>
  </r>
  <r>
    <s v="Academy of Raya Lucaria"/>
    <n v="45"/>
    <s v="8 (5)"/>
    <s v="Azabar Durhim"/>
    <s v="No"/>
    <s v="Spellblade"/>
    <n v="2"/>
    <s v="Doyle"/>
    <s v="L"/>
    <x v="9"/>
    <s v="Moongrum cosplayer. Phantom (Doyle) died in 2 hits."/>
  </r>
  <r>
    <s v="Academy of Raya Lucaria"/>
    <n v="45"/>
    <s v="8 (5)"/>
    <s v="kiv"/>
    <s v="No"/>
    <s v="Faith (Incants)"/>
    <n v="4"/>
    <s v="N"/>
    <s v="W"/>
    <x v="4"/>
    <s v="Packet loss. They had like 600hp"/>
  </r>
  <r>
    <s v="Academy of Raya Lucaria"/>
    <n v="45"/>
    <s v="8 (5)"/>
    <s v="Kratos de Sparta"/>
    <s v="Yes"/>
    <s v="Spear / shield"/>
    <n v="1"/>
    <s v="Maena"/>
    <s v="W"/>
    <x v="4"/>
    <s v="Spartan cosplay. Phantom (Maena) 1v1d them."/>
  </r>
  <r>
    <s v="Liurnia"/>
    <n v="45"/>
    <s v="8 (5)"/>
    <s v="No****i"/>
    <s v="Yes"/>
    <s v="Spear / parry dagger"/>
    <n v="1"/>
    <s v="N"/>
    <s v="W"/>
    <x v="4"/>
    <s v="Duel"/>
  </r>
  <r>
    <s v="Liurnia"/>
    <n v="45"/>
    <s v="8 (5)"/>
    <s v="Migumi"/>
    <s v="No"/>
    <s v="Scythe / Incants"/>
    <n v="1"/>
    <s v="N"/>
    <s v="W"/>
    <x v="4"/>
    <s v="Jumped me while fighting mad soldiers at Frenzied Flame Village"/>
  </r>
  <r>
    <s v="Liurnia"/>
    <n v="45"/>
    <s v="8 (5)"/>
    <s v=" yes "/>
    <s v="--"/>
    <s v="--"/>
    <s v="--"/>
    <s v="N"/>
    <s v="L"/>
    <x v="4"/>
    <s v="Didn't find me for like 10 minutes and Ruin-Strewn Precipice was cut-off so I jumped off a cliff"/>
  </r>
  <r>
    <s v="Liurnia"/>
    <n v="45"/>
    <s v="8 (5)"/>
    <s v="Reed Jacket"/>
    <s v="No"/>
    <s v="Cipher pata"/>
    <n v="1"/>
    <s v="N"/>
    <s v="--"/>
    <x v="4"/>
    <s v="DC'd during fight"/>
  </r>
  <r>
    <s v="Liurnia"/>
    <n v="45"/>
    <s v="8 (5)"/>
    <s v="best scout"/>
    <s v="No"/>
    <s v="Misericorde/Buckler"/>
    <n v="1"/>
    <s v="N"/>
    <s v="L"/>
    <x v="6"/>
    <s v="Parry battle"/>
  </r>
  <r>
    <s v="Ruin-Strewn Precipice"/>
    <n v="45"/>
    <s v="8 (5)"/>
    <s v="Reed Jacket"/>
    <s v="No"/>
    <s v="Miquellan Knight's Sword"/>
    <n v="4"/>
    <s v="N"/>
    <s v="W"/>
    <x v="4"/>
    <s v="Insane packet loss"/>
  </r>
  <r>
    <s v="Altus Plateau"/>
    <n v="47"/>
    <s v="8 (5)"/>
    <s v="Ed Sylvestre 50"/>
    <s v="Yes"/>
    <s v="Naked / Zweihander w/ roped lightning grease"/>
    <n v="5"/>
    <s v="N"/>
    <s v="L"/>
    <x v="13"/>
    <s v="Duel"/>
  </r>
  <r>
    <s v="Altus Plateau"/>
    <n v="47"/>
    <s v="8 (5)"/>
    <s v="Pick One 2 Duel"/>
    <s v="Yes"/>
    <s v="Katana"/>
    <n v="1"/>
    <s v="N"/>
    <s v="--"/>
    <x v="4"/>
    <s v="DC'd during fight"/>
  </r>
  <r>
    <s v="Sealed Tunnel"/>
    <n v="48"/>
    <s v="10 (5)"/>
    <s v="into the flood"/>
    <s v="No"/>
    <s v="Cold Claymore"/>
    <n v="4"/>
    <s v="Y"/>
    <s v="L"/>
    <x v="6"/>
    <s v="Twinked to kill phantom (e.g., Hoarah Loux) and then 1v1ed with claymore. Better player"/>
  </r>
  <r>
    <s v="Caelid"/>
    <n v="49"/>
    <s v="10 (5)"/>
    <s v="I do not drink"/>
    <s v="Yes"/>
    <s v="war pick / shield"/>
    <n v="1"/>
    <s v="N"/>
    <s v="W"/>
    <x v="4"/>
    <s v="Fat rolling and had no vigor. Had a parry battle."/>
  </r>
  <r>
    <s v="Caelid"/>
    <n v="49"/>
    <s v="10 (5)"/>
    <s v="Ben"/>
    <s v="No"/>
    <s v="KGS / Shield"/>
    <n v="1"/>
    <s v="N"/>
    <s v="W"/>
    <x v="4"/>
    <s v="Jumped me while fighting Caelid Erdtree avatar. Godrick Knight cosplay?"/>
  </r>
  <r>
    <s v="Altus Plateau"/>
    <n v="50"/>
    <s v="10 (5)"/>
    <s v="Pyro Knight"/>
    <s v="Yes"/>
    <s v="Straight sword / fire incants"/>
    <n v="3"/>
    <m/>
    <m/>
    <x v="14"/>
    <m/>
  </r>
  <r>
    <s v="Altus Plateau"/>
    <n v="50"/>
    <s v="10 (5)"/>
    <s v="bruh"/>
    <s v="No"/>
    <s v="Antsput / Greatshield poke"/>
    <n v="1"/>
    <s v="N"/>
    <s v="W"/>
    <x v="4"/>
    <s v="Jumped me while fighting Leyndell footmen."/>
  </r>
  <r>
    <s v="Altus Plateau"/>
    <n v="50"/>
    <s v="10 (5)"/>
    <s v="HUJAK SL 50"/>
    <s v="Yes"/>
    <s v="PS Katanas + several swaps"/>
    <m/>
    <s v="N"/>
    <s v="L"/>
    <x v="0"/>
    <s v="Duel. Several hardswaps (Flamestrike halberd, great epee, blue-feathered branchsword)"/>
  </r>
  <r>
    <s v="Altus Plateau"/>
    <n v="50"/>
    <s v="10 (5)"/>
    <s v="Zeke of Vinheim"/>
    <s v="Yes"/>
    <s v="Spellblade"/>
    <n v="1"/>
    <s v="N"/>
    <s v="L"/>
    <x v="15"/>
    <m/>
  </r>
  <r>
    <s v="Altus Plateau"/>
    <n v="51"/>
    <s v="10 (5)"/>
    <s v="Don't give up skull"/>
    <s v="Yes"/>
    <s v="KGS / Sacred Blade"/>
    <n v="1"/>
    <s v="N"/>
    <s v="L"/>
    <x v="0"/>
    <s v="Duel"/>
  </r>
  <r>
    <s v="Altus Plateau"/>
    <n v="51"/>
    <s v="10 (5)"/>
    <s v="Don't give up skull"/>
    <s v="Yes"/>
    <s v="Claymore/Impaling Thrust"/>
    <n v="1"/>
    <s v="N"/>
    <s v="W"/>
    <x v="4"/>
    <m/>
  </r>
  <r>
    <s v="Altus Plateau"/>
    <n v="51"/>
    <s v="10 (5)"/>
    <s v="'"/>
    <s v="No"/>
    <s v="Claws / Crossbow"/>
    <m/>
    <s v="N"/>
    <s v="W"/>
    <x v="4"/>
    <s v="Rot/fire bolts"/>
  </r>
  <r>
    <s v="Capital Outskirts"/>
    <n v="54"/>
    <s v="10 (5)"/>
    <s v="HUJAK SL 50"/>
    <s v="Yes"/>
    <s v="--"/>
    <s v="--"/>
    <s v="N"/>
    <s v="L"/>
    <x v="0"/>
    <s v="I died to an NPC as they watched (Gargoyle)"/>
  </r>
  <r>
    <s v="Caelid"/>
    <n v="54"/>
    <s v="10 (7)"/>
    <s v="****"/>
    <s v="No"/>
    <s v="Katana / Lightning spear"/>
    <n v="1"/>
    <s v="N"/>
    <s v="W"/>
    <x v="4"/>
    <m/>
  </r>
  <r>
    <s v="Caelid"/>
    <n v="54"/>
    <s v="10 (7)"/>
    <s v="Kazakh"/>
    <s v="Yes"/>
    <s v="Greatsword (colossal)"/>
    <n v="1"/>
    <s v="N"/>
    <s v="W"/>
    <x v="4"/>
    <m/>
  </r>
  <r>
    <s v="Caelid"/>
    <n v="54"/>
    <s v="10 (7)"/>
    <s v="KEI-OS"/>
    <s v="No"/>
    <s v="Giant club"/>
    <m/>
    <s v="nona"/>
    <s v="L"/>
    <x v="4"/>
    <s v="Got 2v1'd by me and phantom (nona)"/>
  </r>
  <r>
    <s v="Caelid"/>
    <n v="54"/>
    <s v="10 (7)"/>
    <s v="fk u NVIDIA"/>
    <s v="No"/>
    <s v="Dragon Halberd"/>
    <n v="5"/>
    <s v="nona"/>
    <s v="L"/>
    <x v="3"/>
    <s v="Rot pots / lightning pots. I did 82 damage with a running R1. Did more than 600 damage with a lightning pot?"/>
  </r>
  <r>
    <s v="Caelid"/>
    <n v="54"/>
    <s v="10 (7)"/>
    <s v="Naviki"/>
    <s v="--"/>
    <s v="--"/>
    <s v="--"/>
    <s v="nona"/>
    <s v="L"/>
    <x v="4"/>
    <s v="Co-invaded. I died to fk u NVIDIA before they appeared."/>
  </r>
  <r>
    <s v="Caelid"/>
    <n v="54"/>
    <s v="10 (7)"/>
    <s v="KEI-OS"/>
    <s v="No"/>
    <s v="Giant club"/>
    <m/>
    <s v="ogre"/>
    <s v="W"/>
    <x v="4"/>
    <s v="Jumped me while fighting giant bird. Killed my phantom (ogre)"/>
  </r>
  <r>
    <s v="Caelid"/>
    <n v="54"/>
    <s v="10 (7)"/>
    <s v="Alan"/>
    <s v="--"/>
    <s v="--"/>
    <m/>
    <s v="ogre"/>
    <s v="--"/>
    <x v="4"/>
    <s v="Immediately left"/>
  </r>
  <r>
    <s v="Caelid"/>
    <n v="54"/>
    <s v="10 (7)"/>
    <s v="M****War"/>
    <s v="No"/>
    <s v="PS Whip and Claws"/>
    <n v="1"/>
    <s v="N"/>
    <s v="L"/>
    <x v="4"/>
    <s v="Got me with a backstab"/>
  </r>
  <r>
    <s v="Caelid"/>
    <n v="54"/>
    <s v="10 (7)"/>
    <s v="yen"/>
    <s v="No"/>
    <s v="Claymore"/>
    <n v="1"/>
    <s v="Level Vigor Noob"/>
    <s v="W"/>
    <x v="4"/>
    <s v="1v1'd by phantom (Level Vigor Noob)"/>
  </r>
  <r>
    <s v="Caelid"/>
    <n v="54"/>
    <s v="10 (7)"/>
    <s v="Gatsuga"/>
    <s v="No"/>
    <s v="Katana"/>
    <n v="1"/>
    <s v="Level Vigor Noob"/>
    <s v="W"/>
    <x v="4"/>
    <s v="1v1'd by phantom (Level Vigor Noob)"/>
  </r>
  <r>
    <s v="Caelid"/>
    <n v="54"/>
    <s v="10 (7)"/>
    <s v="Juhamanjii"/>
    <s v="No"/>
    <s v="Great stars"/>
    <n v="1"/>
    <s v="Level Vigor Noob"/>
    <s v="W"/>
    <x v="4"/>
    <s v="Jumped me while fighting giant bird. Killed by my phantom (Level Vigor Noob)"/>
  </r>
  <r>
    <s v="Caelid"/>
    <n v="54"/>
    <s v="10 (7)"/>
    <s v="Juhamanjii"/>
    <s v="No"/>
    <s v="Great stars"/>
    <n v="1"/>
    <s v="Level Vigor Noob"/>
    <s v="W"/>
    <x v="4"/>
    <s v="Jumped me while fighting giant bird. Killed by my phantom (Level Vigor Noob)"/>
  </r>
  <r>
    <s v="Caelid"/>
    <n v="54"/>
    <s v="10 (7)"/>
    <s v="Final Dourado"/>
    <s v="No"/>
    <s v="Great stars"/>
    <n v="1"/>
    <s v="Level Vigor Noob"/>
    <s v="L"/>
    <x v="3"/>
    <s v="Jumped me while fighting pests."/>
  </r>
  <r>
    <s v="Caelid"/>
    <n v="56"/>
    <s v="10 (7)"/>
    <s v="Luna"/>
    <s v="Yes"/>
    <s v="PS greatswords"/>
    <n v="1"/>
    <s v="N"/>
    <s v="W"/>
    <x v="4"/>
    <s v="Duel"/>
  </r>
  <r>
    <s v="Caelid"/>
    <n v="56"/>
    <s v="10 (7)"/>
    <s v="Sir Squid"/>
    <s v="Yes"/>
    <s v="--"/>
    <s v="--"/>
    <s v="N"/>
    <s v="--"/>
    <x v="4"/>
    <s v="Immediately left"/>
  </r>
  <r>
    <s v="Caelid"/>
    <n v="56"/>
    <s v="10 (7)"/>
    <s v="dickREAL"/>
    <s v="No"/>
    <s v="BHF/swield"/>
    <n v="1"/>
    <s v="Tarroteniente"/>
    <m/>
    <x v="14"/>
    <s v="Got 2v1'd by me and phantom"/>
  </r>
  <r>
    <s v="Caelid"/>
    <n v="56"/>
    <s v="10 (7)"/>
    <s v="Rex The Warrior"/>
    <s v="Yes"/>
    <s v="Executioners axe / Flame strike"/>
    <n v="1"/>
    <s v="Tarroteniente"/>
    <m/>
    <x v="14"/>
    <s v="Jumped me while fighting pests. Killed phantom"/>
  </r>
  <r>
    <s v="Caelid"/>
    <n v="56"/>
    <s v="10 (7)"/>
    <s v="Kunai"/>
    <s v="--"/>
    <s v="--"/>
    <s v="--"/>
    <s v="Tarroteniente"/>
    <s v="--"/>
    <x v="4"/>
    <s v="Left after a while (couldn't find me?)"/>
  </r>
  <r>
    <s v="Caelid"/>
    <n v="56"/>
    <s v="10 (7)"/>
    <s v="L3GOM4N"/>
    <s v="No"/>
    <s v="Twinblade"/>
    <n v="1"/>
    <s v="N"/>
    <s v="W"/>
    <x v="4"/>
    <m/>
  </r>
  <r>
    <s v="Caelid"/>
    <n v="57"/>
    <s v="10 (7)"/>
    <s v="Minor Miner"/>
    <s v="No"/>
    <s v="Great axe"/>
    <n v="1"/>
    <s v="N"/>
    <s v="L"/>
    <x v="16"/>
    <m/>
  </r>
  <r>
    <s v="Caelid"/>
    <n v="57"/>
    <s v="10 (7)"/>
    <s v="glorfindel"/>
    <s v="Yes"/>
    <s v="spellblade/moonveil"/>
    <n v="1"/>
    <s v="N"/>
    <s v="W"/>
    <x v="4"/>
    <s v="Duel"/>
  </r>
  <r>
    <s v="Caelid"/>
    <n v="57"/>
    <s v="10 (7)"/>
    <s v="Enchantress"/>
    <s v="Yes"/>
    <s v="Spellblade"/>
    <n v="1"/>
    <s v="Lost Loyce"/>
    <s v="W"/>
    <x v="4"/>
    <s v="Got 2v1'd by me and phantom"/>
  </r>
  <r>
    <s v="Caelid"/>
    <n v="57"/>
    <s v="10 (7)"/>
    <s v="Shadow"/>
    <s v="No"/>
    <s v="PS Katana w/ Bloodflame"/>
    <n v="1"/>
    <s v="Lost Loyce"/>
    <s v="W"/>
    <x v="4"/>
    <s v="Got 2v1'd by me and phantom"/>
  </r>
  <r>
    <s v="Caelid"/>
    <n v="57"/>
    <s v="10 (7)"/>
    <s v="Voltron"/>
    <s v="No"/>
    <s v="Greatsword (Colossal) w/ Bloodflame"/>
    <n v="1"/>
    <s v="Lost Loyce"/>
    <s v="W"/>
    <x v="4"/>
    <s v="Got 2v1'd by me and phantom"/>
  </r>
  <r>
    <s v="Caelid"/>
    <n v="57"/>
    <s v="10 (7)"/>
    <s v="northernlion"/>
    <s v="Yes"/>
    <s v="Spellblade"/>
    <n v="1"/>
    <s v="Lost Loyce"/>
    <s v="W"/>
    <x v="4"/>
    <s v="Got 2v1'd by me and phantom"/>
  </r>
  <r>
    <s v="Caelid"/>
    <n v="57"/>
    <s v="10 (7)"/>
    <n v="12345"/>
    <s v="Yes"/>
    <s v="Banished Knight Sword"/>
    <n v="1"/>
    <s v="Lost Loyce"/>
    <s v="L"/>
    <x v="17"/>
    <s v="Co-invaded with Ashen Wolf"/>
  </r>
  <r>
    <s v="Caelid"/>
    <n v="57"/>
    <s v="10 (7)"/>
    <s v="Ashen Wolf"/>
    <s v="No"/>
    <s v="Morgott's Sword"/>
    <n v="3"/>
    <s v="Lost Loyce"/>
    <s v="L"/>
    <x v="6"/>
    <s v="Co-invaded with 12345"/>
  </r>
  <r>
    <s v="Caelid"/>
    <n v="57"/>
    <s v="10 (7)"/>
    <s v="Gaga bond"/>
    <s v="No"/>
    <s v="Flail + shield"/>
    <n v="1"/>
    <s v="Leave It 2 Me"/>
    <s v="W"/>
    <x v="4"/>
    <s v="1v1'd by phantom"/>
  </r>
  <r>
    <s v="Caelid"/>
    <n v="57"/>
    <s v="10 (7)"/>
    <s v="Outsider"/>
    <s v="No"/>
    <s v="Flail / blackflame"/>
    <n v="1"/>
    <s v="Leave It 2 Me"/>
    <s v="W"/>
    <x v="4"/>
    <s v="Co-invaded with Frank"/>
  </r>
  <r>
    <s v="Caelid"/>
    <n v="57"/>
    <s v="10 (7)"/>
    <s v="Frank"/>
    <s v="No"/>
    <s v="PS Greatswords and Naked"/>
    <n v="1"/>
    <s v="Leave It 2 Me"/>
    <s v="W"/>
    <x v="4"/>
    <s v="Co-invaded with Outsider"/>
  </r>
  <r>
    <s v="Caelid"/>
    <n v="57"/>
    <s v="10 (7)"/>
    <s v="A_Big_Fork"/>
    <s v="--"/>
    <s v="--"/>
    <s v="--"/>
    <s v="Leave It 2 Me"/>
    <s v="--"/>
    <x v="4"/>
    <s v="Left after a while (couldn't find me?)"/>
  </r>
  <r>
    <s v="Caelid"/>
    <n v="57"/>
    <s v="10 (7)"/>
    <s v="The ***ght Man"/>
    <s v="--"/>
    <s v="--"/>
    <s v="--"/>
    <s v="Leave It 2 Me"/>
    <s v="L"/>
    <x v="4"/>
    <s v="I fell off a cliff before they found me"/>
  </r>
  <r>
    <s v="Caelid"/>
    <n v="57"/>
    <s v="10 (7)"/>
    <s v="WW"/>
    <s v="--"/>
    <s v="--"/>
    <s v="--"/>
    <s v="Leave It 2 Me"/>
    <s v="L"/>
    <x v="4"/>
    <s v="I fell off a cliff before they found me"/>
  </r>
  <r>
    <s v="Caelid"/>
    <n v="57"/>
    <s v="10 (7)"/>
    <s v="Outsider"/>
    <s v="No"/>
    <s v="Flail / blackflame"/>
    <n v="1"/>
    <s v="Vickys"/>
    <s v="W"/>
    <x v="4"/>
    <s v="Got 2v1'd by me and phantom"/>
  </r>
  <r>
    <s v="Caelid"/>
    <n v="57"/>
    <s v="10 (7)"/>
    <s v="Invader Zim"/>
    <s v="No"/>
    <s v="Str build - many hardswaps"/>
    <n v="1"/>
    <s v="Vickys"/>
    <s v="L"/>
    <x v="0"/>
    <s v="Co-invaded with Perfumer Mel"/>
  </r>
  <r>
    <s v="Caelid"/>
    <n v="57"/>
    <s v="10 (7)"/>
    <s v="Perfumer Mel"/>
    <s v="No"/>
    <s v="Katana / Crossbow (poison)"/>
    <n v="1"/>
    <s v="Vickys"/>
    <s v="L"/>
    <x v="18"/>
    <s v="Co-invaded with Invader Zim."/>
  </r>
  <r>
    <s v="Caelid"/>
    <n v="57"/>
    <s v="10 (7)"/>
    <s v="Uriri"/>
    <s v="No"/>
    <s v="Katana / BHS"/>
    <n v="1"/>
    <s v="N"/>
    <s v="W"/>
    <x v="4"/>
    <m/>
  </r>
  <r>
    <s v="Caelid"/>
    <n v="57"/>
    <s v="10 (7)"/>
    <s v="Meth Mom"/>
    <s v="Yes"/>
    <s v="Sword of Milos"/>
    <n v="2"/>
    <s v="Ernesto Uzumaki"/>
    <s v="W"/>
    <x v="4"/>
    <m/>
  </r>
  <r>
    <s v="Caelid"/>
    <n v="57"/>
    <s v="10 (7)"/>
    <s v="Frank"/>
    <s v="Yes"/>
    <s v="PS Greatswords"/>
    <n v="1"/>
    <s v="Ernesto Uzumaki"/>
    <s v="W"/>
    <x v="4"/>
    <m/>
  </r>
  <r>
    <s v="Caelid"/>
    <n v="57"/>
    <s v="10 (7)"/>
    <s v="Ghost of Zeus"/>
    <s v="No"/>
    <s v="Vykes / Stormhawk"/>
    <n v="5"/>
    <s v="N"/>
    <s v="L"/>
    <x v="3"/>
    <s v="Had a million consumes and spammed starlight shards &amp; uplifting aromatic"/>
  </r>
  <r>
    <s v="Caelid"/>
    <n v="57"/>
    <s v="10 (7)"/>
    <s v="Karl"/>
    <s v="Yes"/>
    <s v="Spellblade / Moonveil"/>
    <n v="1"/>
    <s v="N"/>
    <s v="D"/>
    <x v="4"/>
    <m/>
  </r>
  <r>
    <s v="Caelid"/>
    <n v="57"/>
    <s v="10 (7)"/>
    <s v="Mad Vizier A'zar"/>
    <s v="Yes"/>
    <s v="Dagger (Bloodflame) / incants"/>
    <n v="2"/>
    <s v="N"/>
    <s v="W"/>
    <x v="4"/>
    <m/>
  </r>
  <r>
    <s v="Caelid"/>
    <n v="57"/>
    <s v="10 (7)"/>
    <s v="Mad Vizier A'zar"/>
    <s v="Yes"/>
    <s v="Dagger (Bloodflame) / incants"/>
    <n v="2"/>
    <s v="N"/>
    <s v="W"/>
    <x v="4"/>
    <m/>
  </r>
  <r>
    <s v="Caelid"/>
    <n v="57"/>
    <s v="10 (7)"/>
    <s v="Hyrule_K"/>
    <s v="--"/>
    <s v="--"/>
    <s v="--"/>
    <s v="N"/>
    <s v="--"/>
    <x v="4"/>
    <s v="Immediately left"/>
  </r>
  <r>
    <s v="Caelid"/>
    <n v="59"/>
    <s v="10 (7)"/>
    <s v="Tsunami Katana"/>
    <s v="--"/>
    <s v="--"/>
    <s v="--"/>
    <s v="N"/>
    <s v="W"/>
    <x v="4"/>
    <s v="Died to swamp rot"/>
  </r>
  <r>
    <s v="Caelid"/>
    <n v="59"/>
    <s v="10 (7)"/>
    <s v="Karl"/>
    <s v="Yes"/>
    <s v="Spellblade / Moonveil"/>
    <n v="1"/>
    <s v="N"/>
    <s v="W"/>
    <x v="4"/>
    <m/>
  </r>
  <r>
    <s v="Sellia Town of Sorcery"/>
    <n v="59"/>
    <s v="10 (7)"/>
    <s v="Mad Vizier A'zar"/>
    <s v="No"/>
    <s v="Dagger (Bloodflame) / incants"/>
    <n v="2"/>
    <s v="BulliIshtar"/>
    <s v="W"/>
    <x v="4"/>
    <s v="Co-invaded with Karl but killed him"/>
  </r>
  <r>
    <s v="Sellia Town of Sorcery"/>
    <n v="59"/>
    <s v="10 (7)"/>
    <s v="Karl"/>
    <s v="No"/>
    <s v="Spellblade / Moonveil"/>
    <n v="1"/>
    <s v="BulliIshtar"/>
    <s v="W"/>
    <x v="4"/>
    <s v="Co-invaded with Mad Vizier A'zar but was killed by him"/>
  </r>
  <r>
    <s v="Sellia Town of Sorcery"/>
    <n v="59"/>
    <s v="10 (7)"/>
    <s v="Mad Vizier A'zar"/>
    <s v="No"/>
    <s v="Dagger (Bloodflame) / incants"/>
    <n v="2"/>
    <s v="BulliIshtar"/>
    <s v="W"/>
    <x v="4"/>
    <s v="Co-invaded with Beam Enjoyer"/>
  </r>
  <r>
    <s v="Sellia Town of Sorcery"/>
    <n v="59"/>
    <s v="10 (7)"/>
    <s v="Beam Enjoyer"/>
    <s v="No"/>
    <s v="Incants"/>
    <n v="1"/>
    <s v="BulliIshtar"/>
    <s v="W"/>
    <x v="4"/>
    <s v="Co-invaded with Mad Vizier A'zar"/>
  </r>
  <r>
    <s v="Liurnia"/>
    <n v="60"/>
    <s v="10 (8)"/>
    <s v="digger daryl"/>
    <s v="Yes"/>
    <s v="Spellblade / Moonveil"/>
    <n v="1"/>
    <s v="N"/>
    <s v="W"/>
    <x v="4"/>
    <m/>
  </r>
  <r>
    <s v="Liurnia"/>
    <n v="60"/>
    <s v="10 (8)"/>
    <s v="mrmann"/>
    <s v="No"/>
    <s v="Katana / Bloodyslash"/>
    <n v="1"/>
    <s v="N"/>
    <s v="W"/>
    <x v="4"/>
    <s v="Ran out of HP pots and emoted to surrender"/>
  </r>
  <r>
    <s v="Liurnia"/>
    <n v="60"/>
    <s v="10 (8)"/>
    <s v="Daphne"/>
    <s v="No"/>
    <s v="Halberd"/>
    <n v="1"/>
    <s v="Edward"/>
    <s v="L"/>
    <x v="0"/>
    <s v="Co-invaded with Sangwyn."/>
  </r>
  <r>
    <s v="Liurnia"/>
    <n v="60"/>
    <s v="10 (8)"/>
    <s v="Sangwyn"/>
    <s v="No"/>
    <s v="Beastman cleaver"/>
    <n v="1"/>
    <s v="Edward"/>
    <s v="L"/>
    <x v="12"/>
    <s v="Co-invaded with Daphne. Killed phantom almost instantly"/>
  </r>
  <r>
    <s v="Caria Manor"/>
    <n v="60"/>
    <s v="10 (8)"/>
    <s v="Bored"/>
    <s v="No"/>
    <s v="Greatsword"/>
    <n v="1"/>
    <s v="Althea?"/>
    <s v="W"/>
    <x v="4"/>
    <s v="Co-invaded with Freya Firahel. Died pretty quickly though."/>
  </r>
  <r>
    <s v="Caria Manor"/>
    <n v="60"/>
    <s v="10 (8)"/>
    <s v="Freya Firahel"/>
    <s v="No"/>
    <s v="Zweihander / Greatshield"/>
    <n v="1"/>
    <s v="Althea?"/>
    <s v="W"/>
    <x v="4"/>
    <s v="Co-invaded with Bored. Killed phantom pretty quickly. During 1v1 kept retreating behind big hands (must have killed 3-4 before killing the invader)."/>
  </r>
  <r>
    <s v="Caria Manor"/>
    <n v="60"/>
    <s v="10 (8)"/>
    <s v="Dallas"/>
    <s v="No"/>
    <s v="Winged Scythe / Lightning spear"/>
    <n v="1"/>
    <s v="N"/>
    <s v="W"/>
    <x v="4"/>
    <m/>
  </r>
  <r>
    <s v="Caria Manor"/>
    <n v="60"/>
    <s v="10 (8)"/>
    <s v="Boosie"/>
    <s v="No"/>
    <s v="BHF"/>
    <n v="1"/>
    <s v="Sharos"/>
    <s v="W"/>
    <x v="4"/>
    <s v="Got 2v1'd by me and phantom"/>
  </r>
  <r>
    <s v="Caria Manor"/>
    <n v="60"/>
    <s v="10 (8)"/>
    <s v="Boosie"/>
    <s v="No"/>
    <s v="BHF"/>
    <n v="1"/>
    <s v="Sharos"/>
    <s v="W"/>
    <x v="4"/>
    <s v="Fell off cliff before we saw them"/>
  </r>
  <r>
    <s v="Caria Manor"/>
    <n v="60"/>
    <s v="10 (8)"/>
    <s v="***"/>
    <s v="No"/>
    <s v="Greatsword (Colossal)"/>
    <n v="1"/>
    <s v="Sharos"/>
    <s v="W"/>
    <x v="4"/>
    <s v="Phantom died to gravity before we saw him."/>
  </r>
  <r>
    <s v="Caria Manor"/>
    <n v="60"/>
    <s v="10 (8)"/>
    <s v="simp"/>
    <s v="Yes"/>
    <s v="Cold Claymore"/>
    <n v="1"/>
    <s v="N"/>
    <s v="L"/>
    <x v="6"/>
    <s v="Duel. Watched me fight ***. Started with Shunter but switched to claymore to mirror"/>
  </r>
  <r>
    <s v="Caria Manor"/>
    <n v="60"/>
    <s v="10 (8)"/>
    <s v="simp"/>
    <s v="Yes"/>
    <s v="Cold Claymore"/>
    <n v="1"/>
    <s v="N"/>
    <s v="L"/>
    <x v="6"/>
    <s v="Duel."/>
  </r>
  <r>
    <s v="Caria Manor"/>
    <n v="60"/>
    <s v="10 (8)"/>
    <s v="G"/>
    <s v="Yes"/>
    <s v="--"/>
    <s v="--"/>
    <s v="--"/>
    <s v="--"/>
    <x v="4"/>
    <s v="Waved and left"/>
  </r>
  <r>
    <s v="Caria Manor"/>
    <n v="60"/>
    <s v="10 (8)"/>
    <s v="***"/>
    <s v="No"/>
    <s v="Greatsword (Colossal)"/>
    <n v="1"/>
    <s v="Mastercutter Yui"/>
    <s v="W"/>
    <x v="4"/>
    <s v="1v1'd by my phantom"/>
  </r>
  <r>
    <s v="Caria Manor"/>
    <n v="60"/>
    <s v="10 (8)"/>
    <s v="Ckore"/>
    <s v="No"/>
    <s v="Str build - many hardswaps"/>
    <n v="3"/>
    <s v="N"/>
    <s v="L"/>
    <x v="19"/>
    <s v="Better player. I did land a parry but missed it because I dodged :("/>
  </r>
  <r>
    <s v="Caelid"/>
    <n v="60"/>
    <s v="10 (8)"/>
    <s v="Silence"/>
    <s v="--"/>
    <s v="--"/>
    <s v="--"/>
    <s v="N"/>
    <s v="W"/>
    <x v="4"/>
    <s v="Died to swamp rot?"/>
  </r>
  <r>
    <s v="Gael Tunnel"/>
    <n v="60"/>
    <s v="10 (8)"/>
    <s v="Artoria"/>
    <s v="Yes"/>
    <s v="Nothing"/>
    <n v="1"/>
    <s v="N"/>
    <s v="--"/>
    <x v="4"/>
    <s v="Didn't attack"/>
  </r>
  <r>
    <s v="Gael Tunnel"/>
    <n v="60"/>
    <s v="10 (8)"/>
    <s v="Tinky Winky"/>
    <s v="No"/>
    <s v="Spellblade / thrusting sword"/>
    <n v="1"/>
    <s v="Lordy"/>
    <s v="W"/>
    <x v="4"/>
    <s v="Co-invaded with Geralt. Killed my phantom."/>
  </r>
  <r>
    <s v="Gael Tunnel"/>
    <n v="60"/>
    <s v="10 (8)"/>
    <s v="Geralt"/>
    <s v="No"/>
    <s v="BHF"/>
    <n v="1"/>
    <s v="Lordy"/>
    <s v="W"/>
    <x v="4"/>
    <s v="Co-invaded with Tinky Winky. Initially attacked co-invader but 1v1'd me after I attacked him."/>
  </r>
  <r>
    <s v="Gael Tunnel"/>
    <n v="60"/>
    <s v="10 (8)"/>
    <s v="Geralt"/>
    <s v="No"/>
    <s v="BHF"/>
    <n v="1"/>
    <s v="Lordy"/>
    <s v="W"/>
    <x v="4"/>
    <s v="2v1'd by me and phantom"/>
  </r>
  <r>
    <s v="Gael Tunnel"/>
    <n v="60"/>
    <s v="10 (8)"/>
    <s v="chumbuck 2"/>
    <s v="Yes"/>
    <s v="Nothing"/>
    <n v="1"/>
    <s v="Lordy"/>
    <s v="--"/>
    <x v="4"/>
    <s v="Naked and didn't fight back when my phantom killed him."/>
  </r>
  <r>
    <s v="Caelid"/>
    <n v="60"/>
    <s v="10 (8)"/>
    <s v="Syra of Selkath"/>
    <s v="No"/>
    <s v="KGS / Sacred Blade"/>
    <n v="1"/>
    <s v="N"/>
    <s v="L"/>
    <x v="6"/>
    <s v="Jumped me while I was fighting a caelid dog but ended in 1v1."/>
  </r>
  <r>
    <s v="Caelid"/>
    <n v="60"/>
    <s v="10 (8)"/>
    <s v="GandalF"/>
    <s v="Yes"/>
    <s v="spellblade"/>
    <n v="1"/>
    <s v="N"/>
    <s v="W"/>
    <x v="4"/>
    <s v="Didn't really fight back? Sat around and cast a few spells"/>
  </r>
  <r>
    <s v="Caelid"/>
    <n v="60"/>
    <s v="10 (8)"/>
    <s v="Willis"/>
    <s v="No"/>
    <s v="Straight sword / shield"/>
    <n v="1"/>
    <s v="N"/>
    <s v="L"/>
    <x v="3"/>
    <s v="Fat rolling. Tried to parry him a bunch but missed them all."/>
  </r>
  <r>
    <s v="Caelid"/>
    <n v="60"/>
    <s v="10 (8)"/>
    <s v="Mei Chaos"/>
    <s v="Yes"/>
    <s v="One-handed Cross-Naginata / Madness"/>
    <n v="1"/>
    <s v="N"/>
    <s v="W"/>
    <x v="4"/>
    <m/>
  </r>
  <r>
    <s v="Gaol Cave"/>
    <n v="60"/>
    <s v="10 (8)"/>
    <s v="Igneous"/>
    <s v="No"/>
    <s v="Fire Monk Cosplay"/>
    <n v="2"/>
    <s v="Naked Ninja"/>
    <s v="W"/>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F0273C-A1D9-432A-9041-32E46EF8685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3:B75" firstHeaderRow="1" firstDataRow="1" firstDataCol="1"/>
  <pivotFields count="20">
    <pivotField showAll="0"/>
    <pivotField showAll="0"/>
    <pivotField showAll="0">
      <items count="8">
        <item x="0"/>
        <item x="1"/>
        <item x="6"/>
        <item x="2"/>
        <item x="3"/>
        <item x="4"/>
        <item x="5"/>
        <item t="default"/>
      </items>
    </pivotField>
    <pivotField showAll="0"/>
    <pivotField showAll="0"/>
    <pivotField showAll="0"/>
    <pivotField showAll="0"/>
    <pivotField showAll="0"/>
    <pivotField axis="axisRow" dataField="1" showAll="0">
      <items count="12">
        <item x="7"/>
        <item x="6"/>
        <item x="2"/>
        <item x="5"/>
        <item x="3"/>
        <item x="8"/>
        <item x="4"/>
        <item x="0"/>
        <item x="1"/>
        <item x="9"/>
        <item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12">
    <i>
      <x/>
    </i>
    <i>
      <x v="1"/>
    </i>
    <i>
      <x v="2"/>
    </i>
    <i>
      <x v="3"/>
    </i>
    <i>
      <x v="4"/>
    </i>
    <i>
      <x v="5"/>
    </i>
    <i>
      <x v="6"/>
    </i>
    <i>
      <x v="7"/>
    </i>
    <i>
      <x v="8"/>
    </i>
    <i>
      <x v="9"/>
    </i>
    <i>
      <x v="10"/>
    </i>
    <i t="grand">
      <x/>
    </i>
  </rowItems>
  <colItems count="1">
    <i/>
  </colItems>
  <dataFields count="1">
    <dataField name="Count of Type" fld="8" subtotal="count" baseField="0" baseItem="0"/>
  </dataFields>
  <chartFormats count="1">
    <chartFormat chart="1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6F7665-3444-4AAC-BEC1-FE51E85D79F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0" firstHeaderRow="0" firstDataRow="0" firstDataCol="0" rowPageCount="1" colPageCount="1"/>
  <pivotFields count="20">
    <pivotField showAll="0"/>
    <pivotField showAll="0"/>
    <pivotField axis="axisPage" showAll="0">
      <items count="8">
        <item x="0"/>
        <item x="1"/>
        <item x="6"/>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ageFields count="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CE7E17-905E-499B-9EB2-0688D2D4FDF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20" firstHeaderRow="1" firstDataRow="1" firstDataCol="0"/>
  <pivotFields count="11">
    <pivotField showAll="0"/>
    <pivotField showAll="0"/>
    <pivotField showAll="0"/>
    <pivotField showAll="0"/>
    <pivotField showAll="0"/>
    <pivotField showAll="0"/>
    <pivotField showAll="0"/>
    <pivotField showAll="0"/>
    <pivotField showAll="0"/>
    <pivotField showAll="0">
      <items count="21">
        <item x="4"/>
        <item x="8"/>
        <item x="6"/>
        <item x="13"/>
        <item x="11"/>
        <item x="15"/>
        <item x="19"/>
        <item x="17"/>
        <item x="18"/>
        <item x="9"/>
        <item x="2"/>
        <item x="3"/>
        <item x="1"/>
        <item x="10"/>
        <item x="16"/>
        <item x="12"/>
        <item x="7"/>
        <item x="0"/>
        <item x="5"/>
        <item x="14"/>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BEB90E-1221-4494-9926-2A41D28798E4}"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O63:O71" firstHeaderRow="1" firstDataRow="1" firstDataCol="1"/>
  <pivotFields count="20">
    <pivotField showAll="0"/>
    <pivotField showAll="0"/>
    <pivotField axis="axisRow" showAll="0">
      <items count="8">
        <item x="0"/>
        <item x="2"/>
        <item x="1"/>
        <item x="6"/>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24B2A1-BD9E-4E8E-8CEA-49D5B76A9E27}" name="Table2" displayName="Table2" ref="A1:T751" totalsRowShown="0" headerRowDxfId="5" headerRowBorderDxfId="4" tableBorderDxfId="3">
  <autoFilter ref="A1:T751" xr:uid="{1524B2A1-BD9E-4E8E-8CEA-49D5B76A9E27}"/>
  <tableColumns count="20">
    <tableColumn id="1" xr3:uid="{0FDB57D9-3BB5-4B2B-BDB9-24FC4CBA2A5D}" name="n"/>
    <tableColumn id="18" xr3:uid="{D3E27B6E-69E3-4BBB-8BD8-CEA31124186C}" name="date"/>
    <tableColumn id="17" xr3:uid="{4B43E06C-A648-422E-BA4C-553F4C68457C}" name="level"/>
    <tableColumn id="2" xr3:uid="{6517B295-A54D-4A92-A173-A743BE0A8CAC}" name="upgrade"/>
    <tableColumn id="20" xr3:uid="{9E3E44BC-7922-4BEF-AE85-AC01FA934A42}" name="fingers"/>
    <tableColumn id="3" xr3:uid="{5E7DA7D5-B532-490D-88BC-4FAB1203CD1D}" name="sublocation"/>
    <tableColumn id="16" xr3:uid="{3E810184-FF93-4D60-9AD9-642EB1C3158A}" name="location" dataDxfId="2">
      <calculatedColumnFormula>VLOOKUP(Table2[[#This Row],[sublocation]],Map!A$2:B$105,2, FALSE)</calculatedColumnFormula>
    </tableColumn>
    <tableColumn id="4" xr3:uid="{9B9301BC-8A30-4B78-866D-7E81FCDE1CB4}" name="host"/>
    <tableColumn id="8" xr3:uid="{757B496D-A632-4EF2-A721-0CF24301914F}" name="type"/>
    <tableColumn id="19" xr3:uid="{31D3F733-03F3-4901-8D9E-9D7AD6ECC90E}" name="host_type"/>
    <tableColumn id="5" xr3:uid="{11BC76A4-63DF-4C14-826D-1F28964179E8}" name="size"/>
    <tableColumn id="15" xr3:uid="{BF5487E0-8181-416B-8466-3BDF818DD4E0}" name="olp"/>
    <tableColumn id="6" xr3:uid="{016D9015-27FD-48DC-A8E3-C9FD3DE44B50}" name="hunter"/>
    <tableColumn id="7" xr3:uid="{4F515B0A-4CCD-4DE0-B140-431EE12DF3DF}" name="co"/>
    <tableColumn id="9" xr3:uid="{D8E325D9-EE35-481B-BCED-62E11D04AD33}" name="pve"/>
    <tableColumn id="10" xr3:uid="{25543FDC-BF9C-4842-BF4D-46023B6E2BED}" name="emote_1"/>
    <tableColumn id="11" xr3:uid="{24563719-F57E-47ED-8E0D-571E470274B9}" name="emote_2"/>
    <tableColumn id="12" xr3:uid="{87936C11-22DD-4ACA-8C40-F14AD6B17794}" name="win"/>
    <tableColumn id="13" xr3:uid="{E0A5B8B5-07A5-4FF7-89D7-38282F0E6670}" name="emote_end"/>
    <tableColumn id="14" xr3:uid="{751A1203-E49C-4B1E-875A-3F7C800E433F}"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1C8520-F566-4BE3-8736-44059426D91C}" name="Table3" displayName="Table3" ref="A1:C149" totalsRowShown="0">
  <autoFilter ref="A1:C149" xr:uid="{C91C8520-F566-4BE3-8736-44059426D91C}"/>
  <sortState xmlns:xlrd2="http://schemas.microsoft.com/office/spreadsheetml/2017/richdata2" ref="A2:C95">
    <sortCondition ref="C1:C149"/>
  </sortState>
  <tableColumns count="3">
    <tableColumn id="2" xr3:uid="{B42F2270-FE21-4A2D-8D11-A83A21AFC881}" name="sublocation"/>
    <tableColumn id="1" xr3:uid="{0D8C54A0-51E9-4DA2-B3E7-C7A85B6C027C}" name="location"/>
    <tableColumn id="3" xr3:uid="{8FB6A975-0051-4055-BA0D-97E11A65CF4B}" name="location_typ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005559-57C4-4DCC-92EB-FB8C6449D39E}" name="Table4" displayName="Table4" ref="A1:C23" totalsRowShown="0">
  <autoFilter ref="A1:C23" xr:uid="{B3005559-57C4-4DCC-92EB-FB8C6449D39E}"/>
  <tableColumns count="3">
    <tableColumn id="1" xr3:uid="{40B9769D-027B-4D71-82E6-851EDA8164FA}" name="location" dataDxfId="1"/>
    <tableColumn id="3" xr3:uid="{D0A51D88-231F-472B-91F9-6E4E512BFCD7}" name="colour"/>
    <tableColumn id="4" xr3:uid="{60E3D367-DCF1-4EAE-AFF4-C16D03C6EEA4}" name="hex"/>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B28EA3-6121-4C47-9A21-9980641BD207}" name="Table1" displayName="Table1" ref="A1:K194" totalsRowShown="0">
  <autoFilter ref="A1:K194" xr:uid="{ACB28EA3-6121-4C47-9A21-9980641BD207}"/>
  <tableColumns count="11">
    <tableColumn id="1" xr3:uid="{D165BE30-57E8-49D3-8379-580FEC3BCF81}" name="Location"/>
    <tableColumn id="2" xr3:uid="{0FDAC27A-B577-4B74-936E-BB7995579851}" name="Level"/>
    <tableColumn id="3" xr3:uid="{79B9EEA3-CD7F-4B65-9349-FE48DEF8AC57}" name="Upgrade"/>
    <tableColumn id="4" xr3:uid="{B09FE7FE-67CA-40D3-8225-9C46D6268FA6}" name="Name"/>
    <tableColumn id="5" xr3:uid="{6D40B733-E6BE-407D-8CD1-1E86A6446BFE}" name="Emote at start "/>
    <tableColumn id="6" xr3:uid="{A9895416-3407-4A49-B1DB-95D2654DD15F}" name="Build"/>
    <tableColumn id="7" xr3:uid="{D9E0681C-CD0E-44F1-A46F-0CCBFAD09142}" name="Twinked 1-5"/>
    <tableColumn id="8" xr3:uid="{877EBCB1-7AB3-4849-A63D-85BB87B14E8A}" name="Phantom?"/>
    <tableColumn id="9" xr3:uid="{FAD6C61F-2106-4C75-90F1-A5B5F7221C2D}" name="W/L"/>
    <tableColumn id="10" xr3:uid="{FB26BBB0-46F3-43CB-B5E4-3F073286768C}" name="Emote at end"/>
    <tableColumn id="11" xr3:uid="{CCBFA001-BF82-410A-996E-DBBD1CE286EC}" name="No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C741E-8D99-47BE-A5D3-A70B1628C03F}">
  <dimension ref="A1:T751"/>
  <sheetViews>
    <sheetView tabSelected="1" topLeftCell="C701" zoomScale="70" zoomScaleNormal="70" workbookViewId="0">
      <selection activeCell="L712" sqref="L712"/>
    </sheetView>
  </sheetViews>
  <sheetFormatPr defaultRowHeight="15"/>
  <cols>
    <col min="1" max="1" width="4.85546875" customWidth="1"/>
    <col min="2" max="2" width="12.85546875" customWidth="1"/>
    <col min="3" max="3" width="7.5703125" customWidth="1"/>
    <col min="4" max="4" width="10.28515625" hidden="1" customWidth="1"/>
    <col min="5" max="5" width="10.140625" customWidth="1"/>
    <col min="6" max="6" width="18.85546875" customWidth="1"/>
    <col min="7" max="7" width="16.85546875" customWidth="1"/>
    <col min="8" max="8" width="8.5703125" customWidth="1"/>
    <col min="9" max="9" width="10.85546875" customWidth="1"/>
    <col min="10" max="11" width="6.42578125" customWidth="1"/>
    <col min="12" max="12" width="5.140625" customWidth="1"/>
    <col min="13" max="13" width="6.28515625" customWidth="1"/>
    <col min="14" max="14" width="5.28515625" customWidth="1"/>
    <col min="15" max="15" width="7.28515625" customWidth="1"/>
    <col min="16" max="16" width="5.28515625" customWidth="1"/>
    <col min="17" max="17" width="5.7109375" customWidth="1"/>
    <col min="18" max="18" width="8.85546875" customWidth="1"/>
    <col min="19" max="19" width="14.5703125" customWidth="1"/>
    <col min="20" max="20" width="50.5703125" bestFit="1" customWidth="1"/>
  </cols>
  <sheetData>
    <row r="1" spans="1:20">
      <c r="A1" s="6" t="s">
        <v>1036</v>
      </c>
      <c r="B1" s="7" t="s">
        <v>1035</v>
      </c>
      <c r="C1" t="s">
        <v>1037</v>
      </c>
      <c r="D1" s="6" t="s">
        <v>1038</v>
      </c>
      <c r="E1" s="6" t="s">
        <v>1261</v>
      </c>
      <c r="F1" s="6" t="s">
        <v>1075</v>
      </c>
      <c r="G1" s="6" t="s">
        <v>1039</v>
      </c>
      <c r="H1" s="6" t="s">
        <v>1040</v>
      </c>
      <c r="I1" s="6" t="s">
        <v>1041</v>
      </c>
      <c r="J1" s="6" t="s">
        <v>1517</v>
      </c>
      <c r="K1" s="6" t="s">
        <v>444</v>
      </c>
      <c r="L1" s="6" t="s">
        <v>1042</v>
      </c>
      <c r="M1" s="6" t="s">
        <v>1043</v>
      </c>
      <c r="N1" s="6" t="s">
        <v>1044</v>
      </c>
      <c r="O1" s="6" t="s">
        <v>1045</v>
      </c>
      <c r="P1" s="6" t="s">
        <v>454</v>
      </c>
      <c r="Q1" s="6" t="s">
        <v>455</v>
      </c>
      <c r="R1" s="6" t="s">
        <v>1046</v>
      </c>
      <c r="S1" s="6" t="s">
        <v>456</v>
      </c>
      <c r="T1" s="6" t="s">
        <v>1047</v>
      </c>
    </row>
    <row r="2" spans="1:20">
      <c r="A2">
        <v>1</v>
      </c>
      <c r="B2" s="8">
        <v>45153</v>
      </c>
      <c r="C2">
        <v>61</v>
      </c>
      <c r="D2">
        <v>12</v>
      </c>
      <c r="F2" t="s">
        <v>445</v>
      </c>
      <c r="G2" t="str">
        <f>VLOOKUP(Table2[[#This Row],[sublocation]],Map!A$2:B$105,2, FALSE)</f>
        <v>Dragonbarrow</v>
      </c>
      <c r="H2" t="s">
        <v>446</v>
      </c>
      <c r="I2" t="s">
        <v>515</v>
      </c>
      <c r="K2" s="5"/>
      <c r="L2" s="5"/>
      <c r="M2" s="5"/>
      <c r="N2" s="5"/>
      <c r="O2" s="5"/>
      <c r="P2" s="5"/>
      <c r="Q2" s="5"/>
      <c r="R2" s="5" t="s">
        <v>447</v>
      </c>
      <c r="S2" s="5"/>
      <c r="T2" s="5" t="s">
        <v>448</v>
      </c>
    </row>
    <row r="3" spans="1:20">
      <c r="A3">
        <v>2</v>
      </c>
      <c r="B3" s="8">
        <v>45153</v>
      </c>
      <c r="C3">
        <v>61</v>
      </c>
      <c r="D3">
        <v>12</v>
      </c>
      <c r="F3" t="s">
        <v>449</v>
      </c>
      <c r="G3" t="str">
        <f>VLOOKUP(Table2[[#This Row],[sublocation]],Map!A$2:B$105,2, FALSE)</f>
        <v>Subterranean Shunning Grounds</v>
      </c>
      <c r="H3" t="s">
        <v>450</v>
      </c>
      <c r="I3" t="s">
        <v>464</v>
      </c>
      <c r="J3" t="s">
        <v>533</v>
      </c>
      <c r="K3">
        <v>1</v>
      </c>
      <c r="N3">
        <v>0</v>
      </c>
      <c r="O3" t="s">
        <v>59</v>
      </c>
      <c r="P3" t="s">
        <v>59</v>
      </c>
      <c r="R3" t="s">
        <v>447</v>
      </c>
      <c r="T3" t="s">
        <v>451</v>
      </c>
    </row>
    <row r="4" spans="1:20">
      <c r="A4">
        <v>3</v>
      </c>
      <c r="B4" s="8">
        <v>45153</v>
      </c>
      <c r="C4">
        <v>61</v>
      </c>
      <c r="D4">
        <v>12</v>
      </c>
      <c r="F4" t="s">
        <v>452</v>
      </c>
      <c r="G4" t="str">
        <f>VLOOKUP(Table2[[#This Row],[sublocation]],Map!A$2:B$105,2, FALSE)</f>
        <v>Leyndell</v>
      </c>
      <c r="H4" t="s">
        <v>453</v>
      </c>
      <c r="I4" t="s">
        <v>464</v>
      </c>
      <c r="J4" t="s">
        <v>533</v>
      </c>
      <c r="K4">
        <v>2</v>
      </c>
      <c r="L4">
        <v>0</v>
      </c>
      <c r="M4">
        <v>0</v>
      </c>
      <c r="N4">
        <v>0</v>
      </c>
      <c r="O4" t="s">
        <v>59</v>
      </c>
      <c r="P4" t="s">
        <v>59</v>
      </c>
      <c r="Q4" t="s">
        <v>19</v>
      </c>
      <c r="R4" t="s">
        <v>27</v>
      </c>
      <c r="T4" t="s">
        <v>457</v>
      </c>
    </row>
    <row r="5" spans="1:20">
      <c r="A5">
        <v>4</v>
      </c>
      <c r="B5" s="8">
        <v>45153</v>
      </c>
      <c r="C5">
        <v>61</v>
      </c>
      <c r="D5">
        <v>12</v>
      </c>
      <c r="F5" t="s">
        <v>445</v>
      </c>
      <c r="G5" t="str">
        <f>VLOOKUP(Table2[[#This Row],[sublocation]],Map!A$2:B$105,2, FALSE)</f>
        <v>Dragonbarrow</v>
      </c>
      <c r="H5" t="s">
        <v>458</v>
      </c>
      <c r="I5" t="s">
        <v>464</v>
      </c>
      <c r="J5" t="s">
        <v>532</v>
      </c>
      <c r="K5">
        <v>2</v>
      </c>
      <c r="L5">
        <v>1</v>
      </c>
      <c r="M5">
        <v>0</v>
      </c>
      <c r="N5">
        <v>0</v>
      </c>
      <c r="O5" t="s">
        <v>19</v>
      </c>
      <c r="P5" t="s">
        <v>59</v>
      </c>
      <c r="Q5" t="s">
        <v>59</v>
      </c>
      <c r="R5" t="s">
        <v>27</v>
      </c>
      <c r="T5" t="s">
        <v>459</v>
      </c>
    </row>
    <row r="6" spans="1:20">
      <c r="A6">
        <v>5</v>
      </c>
      <c r="B6" s="8">
        <v>45153</v>
      </c>
      <c r="C6">
        <v>61</v>
      </c>
      <c r="D6">
        <v>12</v>
      </c>
      <c r="F6" t="s">
        <v>33</v>
      </c>
      <c r="G6" t="str">
        <f>VLOOKUP(Table2[[#This Row],[sublocation]],Map!A$2:B$105,2, FALSE)</f>
        <v>Weeping</v>
      </c>
      <c r="H6" t="s">
        <v>460</v>
      </c>
      <c r="I6" t="s">
        <v>464</v>
      </c>
      <c r="J6" t="s">
        <v>532</v>
      </c>
      <c r="K6">
        <v>2</v>
      </c>
      <c r="L6">
        <v>1</v>
      </c>
      <c r="M6">
        <v>0</v>
      </c>
      <c r="N6">
        <v>0</v>
      </c>
      <c r="O6" t="s">
        <v>19</v>
      </c>
      <c r="P6" t="s">
        <v>19</v>
      </c>
      <c r="Q6" t="s">
        <v>19</v>
      </c>
      <c r="R6" t="s">
        <v>17</v>
      </c>
    </row>
    <row r="7" spans="1:20">
      <c r="A7">
        <v>6</v>
      </c>
      <c r="B7" s="8">
        <v>45153</v>
      </c>
      <c r="C7">
        <v>61</v>
      </c>
      <c r="D7">
        <v>12</v>
      </c>
      <c r="F7" t="s">
        <v>21</v>
      </c>
      <c r="G7" t="str">
        <f>VLOOKUP(Table2[[#This Row],[sublocation]],Map!A$2:B$105,2, FALSE)</f>
        <v>Limgrave</v>
      </c>
      <c r="H7" t="s">
        <v>461</v>
      </c>
      <c r="I7" t="s">
        <v>464</v>
      </c>
      <c r="J7" t="s">
        <v>532</v>
      </c>
      <c r="K7">
        <v>2</v>
      </c>
      <c r="L7">
        <v>1</v>
      </c>
      <c r="M7">
        <v>0</v>
      </c>
      <c r="N7">
        <v>0</v>
      </c>
      <c r="O7" t="s">
        <v>19</v>
      </c>
      <c r="P7" t="s">
        <v>19</v>
      </c>
      <c r="Q7" t="s">
        <v>19</v>
      </c>
      <c r="R7" t="s">
        <v>17</v>
      </c>
    </row>
    <row r="8" spans="1:20">
      <c r="A8">
        <v>7</v>
      </c>
      <c r="B8" s="8">
        <v>45153</v>
      </c>
      <c r="C8">
        <v>61</v>
      </c>
      <c r="D8">
        <v>12</v>
      </c>
      <c r="F8" t="s">
        <v>994</v>
      </c>
      <c r="G8" t="str">
        <f>VLOOKUP(Table2[[#This Row],[sublocation]],Map!A$2:B$105,2, FALSE)</f>
        <v>Mt Gelmir</v>
      </c>
      <c r="I8" t="s">
        <v>464</v>
      </c>
      <c r="K8">
        <v>4</v>
      </c>
      <c r="M8">
        <v>2</v>
      </c>
      <c r="N8">
        <v>0</v>
      </c>
      <c r="O8" t="s">
        <v>19</v>
      </c>
      <c r="P8" t="s">
        <v>59</v>
      </c>
      <c r="Q8" t="s">
        <v>19</v>
      </c>
      <c r="R8" t="s">
        <v>17</v>
      </c>
    </row>
    <row r="9" spans="1:20">
      <c r="A9">
        <v>8</v>
      </c>
      <c r="B9" s="8">
        <v>45153</v>
      </c>
      <c r="C9">
        <v>61</v>
      </c>
      <c r="D9">
        <v>12</v>
      </c>
      <c r="F9" t="s">
        <v>462</v>
      </c>
      <c r="G9" t="str">
        <f>VLOOKUP(Table2[[#This Row],[sublocation]],Map!A$2:B$105,2, FALSE)</f>
        <v>Deeproot Depths</v>
      </c>
      <c r="H9" t="s">
        <v>463</v>
      </c>
      <c r="I9" t="s">
        <v>39</v>
      </c>
      <c r="J9" t="s">
        <v>532</v>
      </c>
      <c r="K9">
        <v>2</v>
      </c>
      <c r="M9">
        <v>0</v>
      </c>
      <c r="N9">
        <v>0</v>
      </c>
      <c r="O9" t="s">
        <v>19</v>
      </c>
      <c r="P9" t="s">
        <v>59</v>
      </c>
      <c r="Q9" t="s">
        <v>19</v>
      </c>
      <c r="R9" t="s">
        <v>27</v>
      </c>
    </row>
    <row r="10" spans="1:20">
      <c r="A10">
        <v>9</v>
      </c>
      <c r="B10" s="8">
        <v>45153</v>
      </c>
      <c r="C10">
        <v>61</v>
      </c>
      <c r="D10">
        <v>12</v>
      </c>
      <c r="F10" t="s">
        <v>21</v>
      </c>
      <c r="G10" t="str">
        <f>VLOOKUP(Table2[[#This Row],[sublocation]],Map!A$2:B$105,2, FALSE)</f>
        <v>Limgrave</v>
      </c>
      <c r="H10" t="s">
        <v>465</v>
      </c>
      <c r="I10" t="s">
        <v>466</v>
      </c>
      <c r="J10" t="s">
        <v>1513</v>
      </c>
      <c r="K10">
        <v>3</v>
      </c>
      <c r="L10">
        <v>0</v>
      </c>
      <c r="M10">
        <v>1</v>
      </c>
      <c r="N10">
        <v>0</v>
      </c>
      <c r="O10" t="s">
        <v>59</v>
      </c>
      <c r="P10" t="s">
        <v>59</v>
      </c>
      <c r="Q10" t="s">
        <v>59</v>
      </c>
      <c r="R10" t="s">
        <v>27</v>
      </c>
      <c r="T10" t="s">
        <v>1694</v>
      </c>
    </row>
    <row r="11" spans="1:20">
      <c r="A11">
        <v>10</v>
      </c>
      <c r="B11" s="8">
        <v>45153</v>
      </c>
      <c r="C11">
        <v>61</v>
      </c>
      <c r="D11">
        <v>12</v>
      </c>
      <c r="F11" t="s">
        <v>467</v>
      </c>
      <c r="G11" t="str">
        <f>VLOOKUP(Table2[[#This Row],[sublocation]],Map!A$2:B$105,2, FALSE)</f>
        <v>Siofra River</v>
      </c>
      <c r="H11" t="s">
        <v>468</v>
      </c>
      <c r="I11" t="s">
        <v>466</v>
      </c>
      <c r="J11" t="s">
        <v>1513</v>
      </c>
      <c r="K11">
        <v>2</v>
      </c>
      <c r="L11">
        <v>1</v>
      </c>
      <c r="M11">
        <v>0</v>
      </c>
      <c r="N11">
        <v>0</v>
      </c>
      <c r="O11" t="s">
        <v>19</v>
      </c>
      <c r="P11" t="s">
        <v>59</v>
      </c>
      <c r="Q11" t="s">
        <v>59</v>
      </c>
      <c r="R11" t="s">
        <v>17</v>
      </c>
      <c r="T11" t="s">
        <v>469</v>
      </c>
    </row>
    <row r="12" spans="1:20">
      <c r="A12">
        <v>11</v>
      </c>
      <c r="B12" s="8">
        <v>45153</v>
      </c>
      <c r="C12">
        <v>61</v>
      </c>
      <c r="D12">
        <v>12</v>
      </c>
      <c r="F12" t="s">
        <v>21</v>
      </c>
      <c r="G12" t="str">
        <f>VLOOKUP(Table2[[#This Row],[sublocation]],Map!A$2:B$105,2, FALSE)</f>
        <v>Limgrave</v>
      </c>
      <c r="H12" t="s">
        <v>470</v>
      </c>
      <c r="I12" t="s">
        <v>39</v>
      </c>
      <c r="J12" t="s">
        <v>533</v>
      </c>
      <c r="K12">
        <v>2</v>
      </c>
      <c r="M12">
        <v>0</v>
      </c>
      <c r="N12">
        <v>0</v>
      </c>
      <c r="O12" t="s">
        <v>19</v>
      </c>
      <c r="P12" t="s">
        <v>59</v>
      </c>
      <c r="Q12" t="s">
        <v>59</v>
      </c>
      <c r="R12" t="s">
        <v>27</v>
      </c>
      <c r="T12" t="s">
        <v>471</v>
      </c>
    </row>
    <row r="13" spans="1:20">
      <c r="A13">
        <v>12</v>
      </c>
      <c r="B13" s="8">
        <v>45153</v>
      </c>
      <c r="C13">
        <v>61</v>
      </c>
      <c r="D13">
        <v>12</v>
      </c>
      <c r="F13" t="s">
        <v>449</v>
      </c>
      <c r="G13" t="str">
        <f>VLOOKUP(Table2[[#This Row],[sublocation]],Map!A$2:B$105,2, FALSE)</f>
        <v>Subterranean Shunning Grounds</v>
      </c>
      <c r="H13" t="s">
        <v>450</v>
      </c>
      <c r="I13" t="s">
        <v>752</v>
      </c>
      <c r="J13" t="s">
        <v>533</v>
      </c>
      <c r="K13">
        <v>2</v>
      </c>
      <c r="L13">
        <v>0</v>
      </c>
      <c r="M13">
        <v>0</v>
      </c>
      <c r="N13">
        <v>0</v>
      </c>
      <c r="O13" t="s">
        <v>19</v>
      </c>
      <c r="P13" t="s">
        <v>59</v>
      </c>
      <c r="Q13" t="s">
        <v>19</v>
      </c>
      <c r="R13" t="s">
        <v>27</v>
      </c>
      <c r="T13" t="s">
        <v>472</v>
      </c>
    </row>
    <row r="14" spans="1:20">
      <c r="A14">
        <v>13</v>
      </c>
      <c r="B14" s="8">
        <v>45153</v>
      </c>
      <c r="C14">
        <v>61</v>
      </c>
      <c r="D14">
        <v>12</v>
      </c>
      <c r="F14" t="s">
        <v>80</v>
      </c>
      <c r="G14" t="str">
        <f>VLOOKUP(Table2[[#This Row],[sublocation]],Map!A$2:B$105,2, FALSE)</f>
        <v>Liurnia</v>
      </c>
      <c r="H14" t="s">
        <v>473</v>
      </c>
      <c r="I14" t="s">
        <v>42</v>
      </c>
      <c r="K14">
        <v>1</v>
      </c>
      <c r="M14">
        <v>0</v>
      </c>
      <c r="N14">
        <v>0</v>
      </c>
      <c r="P14" t="s">
        <v>59</v>
      </c>
      <c r="Q14" t="s">
        <v>59</v>
      </c>
      <c r="R14" t="s">
        <v>447</v>
      </c>
      <c r="T14" t="s">
        <v>474</v>
      </c>
    </row>
    <row r="15" spans="1:20">
      <c r="A15">
        <v>14</v>
      </c>
      <c r="B15" s="8">
        <v>45153</v>
      </c>
      <c r="C15">
        <v>61</v>
      </c>
      <c r="D15">
        <v>12</v>
      </c>
      <c r="F15" t="s">
        <v>462</v>
      </c>
      <c r="G15" t="str">
        <f>VLOOKUP(Table2[[#This Row],[sublocation]],Map!A$2:B$105,2, FALSE)</f>
        <v>Deeproot Depths</v>
      </c>
      <c r="H15" t="s">
        <v>475</v>
      </c>
      <c r="I15" t="s">
        <v>464</v>
      </c>
      <c r="J15" t="s">
        <v>533</v>
      </c>
      <c r="K15">
        <v>2</v>
      </c>
      <c r="M15">
        <v>0</v>
      </c>
      <c r="N15">
        <v>0</v>
      </c>
      <c r="O15" t="s">
        <v>19</v>
      </c>
      <c r="P15" t="s">
        <v>59</v>
      </c>
      <c r="Q15" t="s">
        <v>19</v>
      </c>
      <c r="R15" t="s">
        <v>27</v>
      </c>
      <c r="T15" t="s">
        <v>476</v>
      </c>
    </row>
    <row r="16" spans="1:20">
      <c r="A16">
        <v>15</v>
      </c>
      <c r="B16" s="8">
        <v>45153</v>
      </c>
      <c r="C16">
        <v>61</v>
      </c>
      <c r="D16">
        <v>12</v>
      </c>
      <c r="F16" t="s">
        <v>452</v>
      </c>
      <c r="G16" t="str">
        <f>VLOOKUP(Table2[[#This Row],[sublocation]],Map!A$2:B$105,2, FALSE)</f>
        <v>Leyndell</v>
      </c>
      <c r="H16" t="s">
        <v>477</v>
      </c>
      <c r="I16" t="s">
        <v>39</v>
      </c>
      <c r="J16" t="s">
        <v>534</v>
      </c>
      <c r="K16">
        <v>1</v>
      </c>
      <c r="M16">
        <v>0</v>
      </c>
      <c r="N16">
        <v>0</v>
      </c>
      <c r="O16" t="s">
        <v>19</v>
      </c>
      <c r="P16" t="s">
        <v>59</v>
      </c>
      <c r="Q16" t="s">
        <v>59</v>
      </c>
      <c r="R16" t="s">
        <v>17</v>
      </c>
      <c r="S16" t="s">
        <v>478</v>
      </c>
      <c r="T16" t="s">
        <v>483</v>
      </c>
    </row>
    <row r="17" spans="1:20">
      <c r="A17">
        <v>16</v>
      </c>
      <c r="B17" s="8">
        <v>45153</v>
      </c>
      <c r="C17">
        <v>61</v>
      </c>
      <c r="D17">
        <v>12</v>
      </c>
      <c r="F17" t="s">
        <v>452</v>
      </c>
      <c r="G17" t="str">
        <f>VLOOKUP(Table2[[#This Row],[sublocation]],Map!A$2:B$105,2, FALSE)</f>
        <v>Leyndell</v>
      </c>
      <c r="H17" t="s">
        <v>479</v>
      </c>
      <c r="I17" t="s">
        <v>515</v>
      </c>
      <c r="M17">
        <v>0</v>
      </c>
      <c r="N17">
        <v>0</v>
      </c>
      <c r="R17" t="s">
        <v>447</v>
      </c>
      <c r="T17" t="s">
        <v>480</v>
      </c>
    </row>
    <row r="18" spans="1:20">
      <c r="A18">
        <v>17</v>
      </c>
      <c r="B18" s="8">
        <v>45153</v>
      </c>
      <c r="C18">
        <v>61</v>
      </c>
      <c r="D18">
        <v>12</v>
      </c>
      <c r="F18" t="s">
        <v>452</v>
      </c>
      <c r="G18" t="str">
        <f>VLOOKUP(Table2[[#This Row],[sublocation]],Map!A$2:B$105,2, FALSE)</f>
        <v>Leyndell</v>
      </c>
      <c r="H18" t="s">
        <v>477</v>
      </c>
      <c r="I18" t="s">
        <v>39</v>
      </c>
      <c r="J18" t="s">
        <v>534</v>
      </c>
      <c r="K18">
        <v>1</v>
      </c>
      <c r="M18">
        <v>0</v>
      </c>
      <c r="N18">
        <v>0</v>
      </c>
      <c r="O18" t="s">
        <v>19</v>
      </c>
      <c r="P18" t="s">
        <v>59</v>
      </c>
      <c r="Q18" t="s">
        <v>59</v>
      </c>
      <c r="R18" t="s">
        <v>17</v>
      </c>
      <c r="S18" t="s">
        <v>48</v>
      </c>
    </row>
    <row r="19" spans="1:20">
      <c r="A19">
        <v>18</v>
      </c>
      <c r="B19" s="8">
        <v>45153</v>
      </c>
      <c r="C19">
        <v>61</v>
      </c>
      <c r="D19">
        <v>12</v>
      </c>
      <c r="F19" t="s">
        <v>231</v>
      </c>
      <c r="G19" t="str">
        <f>VLOOKUP(Table2[[#This Row],[sublocation]],Map!A$2:B$105,2, FALSE)</f>
        <v>Altus Plateau</v>
      </c>
      <c r="H19" t="s">
        <v>481</v>
      </c>
      <c r="I19" t="s">
        <v>464</v>
      </c>
      <c r="J19" t="s">
        <v>532</v>
      </c>
      <c r="K19">
        <v>1</v>
      </c>
      <c r="M19">
        <v>0</v>
      </c>
      <c r="N19">
        <v>0</v>
      </c>
      <c r="O19" t="s">
        <v>19</v>
      </c>
      <c r="P19" t="s">
        <v>59</v>
      </c>
      <c r="Q19" t="s">
        <v>19</v>
      </c>
      <c r="R19" t="s">
        <v>27</v>
      </c>
      <c r="T19" t="s">
        <v>482</v>
      </c>
    </row>
    <row r="20" spans="1:20">
      <c r="A20">
        <v>19</v>
      </c>
      <c r="B20" s="8">
        <v>45153</v>
      </c>
      <c r="C20">
        <v>61</v>
      </c>
      <c r="D20">
        <v>12</v>
      </c>
      <c r="F20" t="s">
        <v>486</v>
      </c>
      <c r="G20" t="str">
        <f>VLOOKUP(Table2[[#This Row],[sublocation]],Map!A$2:B$105,2, FALSE)</f>
        <v>Dragonbarrow</v>
      </c>
      <c r="H20" t="s">
        <v>484</v>
      </c>
      <c r="I20" t="s">
        <v>464</v>
      </c>
      <c r="J20" t="s">
        <v>533</v>
      </c>
      <c r="K20">
        <v>3</v>
      </c>
      <c r="L20">
        <v>0</v>
      </c>
      <c r="M20">
        <v>0</v>
      </c>
      <c r="N20">
        <v>0</v>
      </c>
      <c r="O20" t="s">
        <v>59</v>
      </c>
      <c r="P20" t="s">
        <v>59</v>
      </c>
      <c r="Q20" t="s">
        <v>19</v>
      </c>
      <c r="R20" t="s">
        <v>17</v>
      </c>
      <c r="S20" t="s">
        <v>12</v>
      </c>
      <c r="T20" t="s">
        <v>485</v>
      </c>
    </row>
    <row r="21" spans="1:20">
      <c r="A21">
        <v>20</v>
      </c>
      <c r="B21" s="8">
        <v>45153</v>
      </c>
      <c r="C21">
        <v>61</v>
      </c>
      <c r="D21">
        <v>12</v>
      </c>
      <c r="F21" t="s">
        <v>487</v>
      </c>
      <c r="G21" t="str">
        <f>VLOOKUP(Table2[[#This Row],[sublocation]],Map!A$2:B$105,2, FALSE)</f>
        <v>Raya Lucaria</v>
      </c>
      <c r="H21" t="s">
        <v>488</v>
      </c>
      <c r="I21" t="s">
        <v>752</v>
      </c>
      <c r="J21" t="s">
        <v>533</v>
      </c>
      <c r="K21">
        <v>3</v>
      </c>
      <c r="M21">
        <v>0</v>
      </c>
      <c r="N21">
        <v>0</v>
      </c>
      <c r="O21" t="s">
        <v>19</v>
      </c>
      <c r="P21" t="s">
        <v>59</v>
      </c>
      <c r="Q21" t="s">
        <v>19</v>
      </c>
      <c r="R21" t="s">
        <v>17</v>
      </c>
      <c r="T21" t="s">
        <v>489</v>
      </c>
    </row>
    <row r="22" spans="1:20">
      <c r="A22">
        <v>21</v>
      </c>
      <c r="B22" s="8">
        <v>45153</v>
      </c>
      <c r="C22">
        <v>61</v>
      </c>
      <c r="D22">
        <v>12</v>
      </c>
      <c r="F22" t="s">
        <v>486</v>
      </c>
      <c r="G22" t="str">
        <f>VLOOKUP(Table2[[#This Row],[sublocation]],Map!A$2:B$105,2, FALSE)</f>
        <v>Dragonbarrow</v>
      </c>
      <c r="H22" t="s">
        <v>490</v>
      </c>
      <c r="I22" t="s">
        <v>39</v>
      </c>
      <c r="J22" t="s">
        <v>532</v>
      </c>
      <c r="K22">
        <v>1</v>
      </c>
      <c r="M22">
        <v>0</v>
      </c>
      <c r="N22">
        <v>0</v>
      </c>
      <c r="O22" t="s">
        <v>19</v>
      </c>
      <c r="P22" t="s">
        <v>59</v>
      </c>
      <c r="Q22" t="s">
        <v>19</v>
      </c>
      <c r="R22" t="s">
        <v>27</v>
      </c>
      <c r="T22" t="s">
        <v>491</v>
      </c>
    </row>
    <row r="23" spans="1:20">
      <c r="A23">
        <v>22</v>
      </c>
      <c r="B23" s="8">
        <v>45153</v>
      </c>
      <c r="C23">
        <v>61</v>
      </c>
      <c r="D23">
        <v>12</v>
      </c>
      <c r="F23" t="s">
        <v>492</v>
      </c>
      <c r="G23" t="str">
        <f>VLOOKUP(Table2[[#This Row],[sublocation]],Map!A$2:B$105,2, FALSE)</f>
        <v>Mt Gelmir</v>
      </c>
      <c r="H23" t="s">
        <v>493</v>
      </c>
      <c r="I23" t="s">
        <v>752</v>
      </c>
      <c r="J23" t="s">
        <v>533</v>
      </c>
      <c r="K23">
        <v>1</v>
      </c>
      <c r="L23">
        <v>0</v>
      </c>
      <c r="M23">
        <v>0</v>
      </c>
      <c r="N23">
        <v>0</v>
      </c>
      <c r="O23" t="s">
        <v>19</v>
      </c>
      <c r="P23" t="s">
        <v>59</v>
      </c>
      <c r="Q23" t="s">
        <v>19</v>
      </c>
      <c r="R23" t="s">
        <v>17</v>
      </c>
      <c r="S23" t="s">
        <v>196</v>
      </c>
      <c r="T23" t="s">
        <v>494</v>
      </c>
    </row>
    <row r="24" spans="1:20">
      <c r="A24">
        <v>23</v>
      </c>
      <c r="B24" s="8">
        <v>45153</v>
      </c>
      <c r="C24">
        <v>61</v>
      </c>
      <c r="D24">
        <v>12</v>
      </c>
      <c r="F24" t="s">
        <v>495</v>
      </c>
      <c r="G24" t="str">
        <f>VLOOKUP(Table2[[#This Row],[sublocation]],Map!A$2:B$105,2, FALSE)</f>
        <v>Leyndell</v>
      </c>
      <c r="H24" t="s">
        <v>496</v>
      </c>
      <c r="I24" t="s">
        <v>39</v>
      </c>
      <c r="J24" t="s">
        <v>533</v>
      </c>
      <c r="K24">
        <v>1</v>
      </c>
      <c r="M24">
        <v>0</v>
      </c>
      <c r="N24">
        <v>0</v>
      </c>
      <c r="O24" t="s">
        <v>19</v>
      </c>
      <c r="P24" t="s">
        <v>59</v>
      </c>
      <c r="Q24" t="s">
        <v>59</v>
      </c>
      <c r="R24" t="s">
        <v>17</v>
      </c>
      <c r="S24" t="s">
        <v>48</v>
      </c>
      <c r="T24" t="s">
        <v>1348</v>
      </c>
    </row>
    <row r="25" spans="1:20">
      <c r="A25">
        <v>24</v>
      </c>
      <c r="B25" s="8">
        <v>45153</v>
      </c>
      <c r="C25">
        <v>61</v>
      </c>
      <c r="D25">
        <v>12</v>
      </c>
      <c r="F25" t="s">
        <v>495</v>
      </c>
      <c r="G25" t="str">
        <f>VLOOKUP(Table2[[#This Row],[sublocation]],Map!A$2:B$105,2, FALSE)</f>
        <v>Leyndell</v>
      </c>
      <c r="H25" t="s">
        <v>497</v>
      </c>
      <c r="I25" t="s">
        <v>39</v>
      </c>
      <c r="J25" t="s">
        <v>533</v>
      </c>
      <c r="K25">
        <v>2</v>
      </c>
      <c r="M25">
        <v>0</v>
      </c>
      <c r="N25">
        <v>0</v>
      </c>
      <c r="O25" t="s">
        <v>19</v>
      </c>
      <c r="P25" t="s">
        <v>59</v>
      </c>
      <c r="Q25" t="s">
        <v>59</v>
      </c>
      <c r="R25" t="s">
        <v>27</v>
      </c>
      <c r="T25" t="s">
        <v>498</v>
      </c>
    </row>
    <row r="26" spans="1:20">
      <c r="A26">
        <v>25</v>
      </c>
      <c r="B26" s="8">
        <v>45153</v>
      </c>
      <c r="C26">
        <v>61</v>
      </c>
      <c r="D26">
        <v>12</v>
      </c>
      <c r="F26" t="s">
        <v>499</v>
      </c>
      <c r="G26" t="str">
        <f>VLOOKUP(Table2[[#This Row],[sublocation]],Map!A$2:B$105,2, FALSE)</f>
        <v>Caelid</v>
      </c>
      <c r="H26" t="s">
        <v>500</v>
      </c>
      <c r="I26" t="s">
        <v>464</v>
      </c>
      <c r="J26" t="s">
        <v>532</v>
      </c>
      <c r="K26">
        <v>2</v>
      </c>
      <c r="L26">
        <v>0</v>
      </c>
      <c r="M26">
        <v>0</v>
      </c>
      <c r="N26">
        <v>0</v>
      </c>
      <c r="O26" t="s">
        <v>19</v>
      </c>
      <c r="P26" t="s">
        <v>59</v>
      </c>
      <c r="Q26" t="s">
        <v>59</v>
      </c>
      <c r="R26" t="s">
        <v>27</v>
      </c>
      <c r="T26" t="s">
        <v>501</v>
      </c>
    </row>
    <row r="27" spans="1:20">
      <c r="A27">
        <v>26</v>
      </c>
      <c r="B27" s="8">
        <v>45153</v>
      </c>
      <c r="C27">
        <v>61</v>
      </c>
      <c r="D27">
        <v>12</v>
      </c>
      <c r="F27" t="s">
        <v>487</v>
      </c>
      <c r="G27" t="str">
        <f>VLOOKUP(Table2[[#This Row],[sublocation]],Map!A$2:B$105,2, FALSE)</f>
        <v>Raya Lucaria</v>
      </c>
      <c r="H27" t="s">
        <v>502</v>
      </c>
      <c r="I27" t="s">
        <v>464</v>
      </c>
      <c r="J27" t="s">
        <v>533</v>
      </c>
      <c r="K27">
        <v>3</v>
      </c>
      <c r="L27">
        <v>0</v>
      </c>
      <c r="M27">
        <v>0</v>
      </c>
      <c r="N27">
        <v>0</v>
      </c>
      <c r="O27" t="s">
        <v>59</v>
      </c>
      <c r="P27" t="s">
        <v>59</v>
      </c>
      <c r="Q27" t="s">
        <v>59</v>
      </c>
      <c r="R27" t="s">
        <v>27</v>
      </c>
    </row>
    <row r="28" spans="1:20">
      <c r="A28">
        <v>27</v>
      </c>
      <c r="B28" s="8">
        <v>45154</v>
      </c>
      <c r="C28">
        <v>61</v>
      </c>
      <c r="D28">
        <v>12</v>
      </c>
      <c r="F28" t="s">
        <v>499</v>
      </c>
      <c r="G28" t="str">
        <f>VLOOKUP(Table2[[#This Row],[sublocation]],Map!A$2:B$105,2, FALSE)</f>
        <v>Caelid</v>
      </c>
      <c r="I28" t="s">
        <v>515</v>
      </c>
      <c r="R28" t="s">
        <v>447</v>
      </c>
      <c r="T28" s="5" t="s">
        <v>448</v>
      </c>
    </row>
    <row r="29" spans="1:20">
      <c r="A29">
        <v>28</v>
      </c>
      <c r="B29" s="8">
        <v>45154</v>
      </c>
      <c r="C29">
        <v>61</v>
      </c>
      <c r="D29">
        <v>12</v>
      </c>
      <c r="F29" t="s">
        <v>390</v>
      </c>
      <c r="G29" t="str">
        <f>VLOOKUP(Table2[[#This Row],[sublocation]],Map!A$2:B$105,2, FALSE)</f>
        <v>Liurnia</v>
      </c>
      <c r="H29" t="s">
        <v>503</v>
      </c>
      <c r="I29" t="s">
        <v>464</v>
      </c>
      <c r="J29" t="s">
        <v>533</v>
      </c>
      <c r="K29">
        <v>2</v>
      </c>
      <c r="L29">
        <v>0</v>
      </c>
      <c r="M29">
        <v>0</v>
      </c>
      <c r="N29">
        <v>0</v>
      </c>
      <c r="O29" t="s">
        <v>19</v>
      </c>
      <c r="P29" t="s">
        <v>59</v>
      </c>
      <c r="Q29" t="s">
        <v>19</v>
      </c>
      <c r="R29" t="s">
        <v>17</v>
      </c>
      <c r="S29" t="s">
        <v>48</v>
      </c>
      <c r="T29" t="s">
        <v>630</v>
      </c>
    </row>
    <row r="30" spans="1:20">
      <c r="A30">
        <v>29</v>
      </c>
      <c r="B30" s="8">
        <v>45154</v>
      </c>
      <c r="C30">
        <v>61</v>
      </c>
      <c r="D30">
        <v>12</v>
      </c>
      <c r="F30" t="s">
        <v>492</v>
      </c>
      <c r="G30" t="str">
        <f>VLOOKUP(Table2[[#This Row],[sublocation]],Map!A$2:B$105,2, FALSE)</f>
        <v>Mt Gelmir</v>
      </c>
      <c r="H30" t="s">
        <v>504</v>
      </c>
      <c r="I30" t="s">
        <v>464</v>
      </c>
      <c r="J30" t="s">
        <v>533</v>
      </c>
      <c r="K30">
        <v>3</v>
      </c>
      <c r="L30">
        <v>0</v>
      </c>
      <c r="M30">
        <v>1</v>
      </c>
      <c r="N30">
        <v>0</v>
      </c>
      <c r="O30" t="s">
        <v>59</v>
      </c>
      <c r="P30" t="s">
        <v>59</v>
      </c>
      <c r="Q30" t="s">
        <v>59</v>
      </c>
      <c r="R30" t="s">
        <v>27</v>
      </c>
      <c r="T30" t="s">
        <v>505</v>
      </c>
    </row>
    <row r="31" spans="1:20">
      <c r="A31">
        <v>30</v>
      </c>
      <c r="B31" s="8">
        <v>45154</v>
      </c>
      <c r="C31">
        <v>61</v>
      </c>
      <c r="D31">
        <v>12</v>
      </c>
      <c r="F31" t="s">
        <v>242</v>
      </c>
      <c r="G31" t="str">
        <f>VLOOKUP(Table2[[#This Row],[sublocation]],Map!A$2:B$105,2, FALSE)</f>
        <v>Caelid</v>
      </c>
      <c r="I31" t="s">
        <v>515</v>
      </c>
      <c r="R31" t="s">
        <v>447</v>
      </c>
      <c r="T31" t="s">
        <v>448</v>
      </c>
    </row>
    <row r="32" spans="1:20">
      <c r="A32">
        <v>31</v>
      </c>
      <c r="B32" s="8">
        <v>45154</v>
      </c>
      <c r="C32">
        <v>61</v>
      </c>
      <c r="D32">
        <v>12</v>
      </c>
      <c r="F32" t="s">
        <v>242</v>
      </c>
      <c r="G32" t="str">
        <f>VLOOKUP(Table2[[#This Row],[sublocation]],Map!A$2:B$105,2, FALSE)</f>
        <v>Caelid</v>
      </c>
      <c r="H32" t="s">
        <v>506</v>
      </c>
      <c r="I32" t="s">
        <v>464</v>
      </c>
      <c r="J32" t="s">
        <v>533</v>
      </c>
      <c r="K32">
        <v>2</v>
      </c>
      <c r="L32">
        <v>0</v>
      </c>
      <c r="M32">
        <v>0</v>
      </c>
      <c r="N32">
        <v>0</v>
      </c>
      <c r="O32" t="s">
        <v>59</v>
      </c>
      <c r="P32" t="s">
        <v>59</v>
      </c>
      <c r="Q32" t="s">
        <v>19</v>
      </c>
      <c r="R32" t="s">
        <v>27</v>
      </c>
      <c r="T32" t="s">
        <v>507</v>
      </c>
    </row>
    <row r="33" spans="1:20">
      <c r="A33">
        <v>32</v>
      </c>
      <c r="B33" s="8">
        <v>45154</v>
      </c>
      <c r="C33">
        <v>61</v>
      </c>
      <c r="D33">
        <v>12</v>
      </c>
      <c r="F33" t="s">
        <v>560</v>
      </c>
      <c r="G33" t="str">
        <f>VLOOKUP(Table2[[#This Row],[sublocation]],Map!A$2:B$105,2, FALSE)</f>
        <v>Nokron</v>
      </c>
      <c r="H33" t="s">
        <v>509</v>
      </c>
      <c r="I33" t="s">
        <v>546</v>
      </c>
      <c r="K33">
        <v>3</v>
      </c>
      <c r="L33">
        <v>2</v>
      </c>
      <c r="M33">
        <v>0</v>
      </c>
      <c r="N33">
        <v>0</v>
      </c>
      <c r="O33" t="s">
        <v>19</v>
      </c>
      <c r="P33" t="s">
        <v>59</v>
      </c>
      <c r="Q33" t="s">
        <v>59</v>
      </c>
      <c r="R33" t="s">
        <v>447</v>
      </c>
      <c r="T33" t="s">
        <v>510</v>
      </c>
    </row>
    <row r="34" spans="1:20">
      <c r="A34">
        <v>33</v>
      </c>
      <c r="B34" s="8">
        <v>45154</v>
      </c>
      <c r="C34">
        <v>61</v>
      </c>
      <c r="D34">
        <v>12</v>
      </c>
      <c r="F34" t="s">
        <v>995</v>
      </c>
      <c r="G34" t="str">
        <f>VLOOKUP(Table2[[#This Row],[sublocation]],Map!A$2:B$105,2, FALSE)</f>
        <v>Altus Plateau</v>
      </c>
      <c r="H34" t="s">
        <v>511</v>
      </c>
      <c r="I34" t="s">
        <v>464</v>
      </c>
      <c r="J34" t="s">
        <v>532</v>
      </c>
      <c r="K34">
        <v>2</v>
      </c>
      <c r="L34">
        <v>1</v>
      </c>
      <c r="M34">
        <v>0</v>
      </c>
      <c r="N34">
        <v>0</v>
      </c>
      <c r="O34" t="s">
        <v>59</v>
      </c>
      <c r="P34" t="s">
        <v>59</v>
      </c>
      <c r="Q34" t="s">
        <v>19</v>
      </c>
      <c r="R34" t="s">
        <v>27</v>
      </c>
      <c r="T34" t="s">
        <v>512</v>
      </c>
    </row>
    <row r="35" spans="1:20">
      <c r="A35">
        <v>34</v>
      </c>
      <c r="B35" s="8">
        <v>45154</v>
      </c>
      <c r="C35">
        <v>61</v>
      </c>
      <c r="D35">
        <v>12</v>
      </c>
      <c r="F35" t="s">
        <v>445</v>
      </c>
      <c r="G35" t="str">
        <f>VLOOKUP(Table2[[#This Row],[sublocation]],Map!A$2:B$105,2, FALSE)</f>
        <v>Dragonbarrow</v>
      </c>
      <c r="I35" t="s">
        <v>515</v>
      </c>
      <c r="R35" t="s">
        <v>447</v>
      </c>
      <c r="T35" t="s">
        <v>448</v>
      </c>
    </row>
    <row r="36" spans="1:20">
      <c r="A36">
        <v>35</v>
      </c>
      <c r="B36" s="8">
        <v>45154</v>
      </c>
      <c r="C36">
        <v>61</v>
      </c>
      <c r="D36">
        <v>12</v>
      </c>
      <c r="F36" t="s">
        <v>266</v>
      </c>
      <c r="G36" t="str">
        <f>VLOOKUP(Table2[[#This Row],[sublocation]],Map!A$2:B$105,2, FALSE)</f>
        <v>Altus Plateau</v>
      </c>
      <c r="H36" t="s">
        <v>513</v>
      </c>
      <c r="I36" t="s">
        <v>464</v>
      </c>
      <c r="J36" t="s">
        <v>533</v>
      </c>
      <c r="K36">
        <v>2</v>
      </c>
      <c r="L36">
        <v>0</v>
      </c>
      <c r="M36">
        <v>0</v>
      </c>
      <c r="N36">
        <v>0</v>
      </c>
      <c r="O36" t="s">
        <v>59</v>
      </c>
      <c r="P36" t="s">
        <v>59</v>
      </c>
      <c r="Q36" t="s">
        <v>59</v>
      </c>
      <c r="R36" t="s">
        <v>27</v>
      </c>
      <c r="T36" t="s">
        <v>514</v>
      </c>
    </row>
    <row r="37" spans="1:20">
      <c r="A37">
        <v>36</v>
      </c>
      <c r="B37" s="8">
        <v>45154</v>
      </c>
      <c r="C37">
        <v>61</v>
      </c>
      <c r="D37">
        <v>12</v>
      </c>
      <c r="F37" t="s">
        <v>517</v>
      </c>
      <c r="G37" t="str">
        <f>VLOOKUP(Table2[[#This Row],[sublocation]],Map!A$2:B$105,2, FALSE)</f>
        <v>Siofra River</v>
      </c>
      <c r="H37" t="s">
        <v>516</v>
      </c>
      <c r="I37" t="s">
        <v>39</v>
      </c>
      <c r="J37" t="s">
        <v>534</v>
      </c>
      <c r="K37">
        <v>1</v>
      </c>
      <c r="L37">
        <v>0</v>
      </c>
      <c r="M37">
        <v>0</v>
      </c>
      <c r="N37">
        <v>0</v>
      </c>
      <c r="O37" t="s">
        <v>19</v>
      </c>
      <c r="P37" t="s">
        <v>59</v>
      </c>
      <c r="Q37" t="s">
        <v>59</v>
      </c>
      <c r="R37" t="s">
        <v>27</v>
      </c>
      <c r="T37" t="s">
        <v>518</v>
      </c>
    </row>
    <row r="38" spans="1:20">
      <c r="A38">
        <v>37</v>
      </c>
      <c r="B38" s="8">
        <v>45155</v>
      </c>
      <c r="C38">
        <v>61</v>
      </c>
      <c r="D38">
        <v>12</v>
      </c>
      <c r="F38" t="s">
        <v>487</v>
      </c>
      <c r="G38" t="str">
        <f>VLOOKUP(Table2[[#This Row],[sublocation]],Map!A$2:B$105,2, FALSE)</f>
        <v>Raya Lucaria</v>
      </c>
      <c r="H38" t="s">
        <v>519</v>
      </c>
      <c r="I38" t="s">
        <v>466</v>
      </c>
      <c r="J38" t="s">
        <v>534</v>
      </c>
      <c r="K38">
        <v>2</v>
      </c>
      <c r="M38">
        <v>0</v>
      </c>
      <c r="N38">
        <v>0</v>
      </c>
      <c r="O38" t="s">
        <v>19</v>
      </c>
      <c r="P38" t="s">
        <v>59</v>
      </c>
      <c r="Q38" t="s">
        <v>19</v>
      </c>
      <c r="R38" t="s">
        <v>27</v>
      </c>
      <c r="T38" t="s">
        <v>520</v>
      </c>
    </row>
    <row r="39" spans="1:20">
      <c r="A39">
        <v>38</v>
      </c>
      <c r="B39" s="8">
        <v>45155</v>
      </c>
      <c r="C39">
        <v>61</v>
      </c>
      <c r="D39">
        <v>12</v>
      </c>
      <c r="F39" t="s">
        <v>487</v>
      </c>
      <c r="G39" t="str">
        <f>VLOOKUP(Table2[[#This Row],[sublocation]],Map!A$2:B$105,2, FALSE)</f>
        <v>Raya Lucaria</v>
      </c>
      <c r="H39" t="s">
        <v>521</v>
      </c>
      <c r="I39" t="s">
        <v>515</v>
      </c>
      <c r="R39" t="s">
        <v>447</v>
      </c>
      <c r="T39" t="s">
        <v>522</v>
      </c>
    </row>
    <row r="40" spans="1:20">
      <c r="A40">
        <v>39</v>
      </c>
      <c r="B40" s="8">
        <v>45155</v>
      </c>
      <c r="C40">
        <v>61</v>
      </c>
      <c r="D40">
        <v>12</v>
      </c>
      <c r="F40" t="s">
        <v>931</v>
      </c>
      <c r="G40" t="str">
        <f>VLOOKUP(Table2[[#This Row],[sublocation]],Map!A$2:B$105,2, FALSE)</f>
        <v>Liurnia</v>
      </c>
      <c r="H40" t="s">
        <v>523</v>
      </c>
      <c r="I40" t="s">
        <v>464</v>
      </c>
      <c r="J40" t="s">
        <v>532</v>
      </c>
      <c r="K40">
        <v>2</v>
      </c>
      <c r="L40">
        <v>0</v>
      </c>
      <c r="M40">
        <v>0</v>
      </c>
      <c r="N40">
        <v>0</v>
      </c>
      <c r="O40" t="s">
        <v>19</v>
      </c>
      <c r="P40" t="s">
        <v>59</v>
      </c>
      <c r="Q40" t="s">
        <v>19</v>
      </c>
      <c r="R40" t="s">
        <v>27</v>
      </c>
      <c r="T40" t="s">
        <v>524</v>
      </c>
    </row>
    <row r="41" spans="1:20">
      <c r="A41">
        <v>40</v>
      </c>
      <c r="B41" s="8">
        <v>45155</v>
      </c>
      <c r="C41">
        <v>61</v>
      </c>
      <c r="D41">
        <v>12</v>
      </c>
      <c r="F41" t="s">
        <v>525</v>
      </c>
      <c r="G41" t="str">
        <f>VLOOKUP(Table2[[#This Row],[sublocation]],Map!A$2:B$105,2, FALSE)</f>
        <v>Ainsel River, Lake of Rot</v>
      </c>
      <c r="H41" t="s">
        <v>526</v>
      </c>
      <c r="I41" t="s">
        <v>553</v>
      </c>
      <c r="J41" t="s">
        <v>534</v>
      </c>
      <c r="K41">
        <v>1</v>
      </c>
      <c r="N41">
        <v>0</v>
      </c>
      <c r="O41" t="s">
        <v>19</v>
      </c>
      <c r="P41" t="s">
        <v>59</v>
      </c>
      <c r="Q41" t="s">
        <v>19</v>
      </c>
      <c r="R41" t="s">
        <v>17</v>
      </c>
      <c r="T41" t="s">
        <v>528</v>
      </c>
    </row>
    <row r="42" spans="1:20">
      <c r="A42">
        <v>41</v>
      </c>
      <c r="B42" s="8">
        <v>45155</v>
      </c>
      <c r="C42">
        <v>61</v>
      </c>
      <c r="D42">
        <v>12</v>
      </c>
      <c r="F42" t="s">
        <v>242</v>
      </c>
      <c r="G42" t="str">
        <f>VLOOKUP(Table2[[#This Row],[sublocation]],Map!A$2:B$105,2, FALSE)</f>
        <v>Caelid</v>
      </c>
      <c r="H42" t="s">
        <v>527</v>
      </c>
      <c r="I42" t="s">
        <v>39</v>
      </c>
      <c r="J42" t="s">
        <v>534</v>
      </c>
      <c r="K42">
        <v>1</v>
      </c>
      <c r="N42">
        <v>0</v>
      </c>
      <c r="O42" t="s">
        <v>19</v>
      </c>
      <c r="P42" t="s">
        <v>59</v>
      </c>
      <c r="Q42" t="s">
        <v>19</v>
      </c>
      <c r="R42" t="s">
        <v>17</v>
      </c>
      <c r="T42" t="s">
        <v>518</v>
      </c>
    </row>
    <row r="43" spans="1:20">
      <c r="A43">
        <v>42</v>
      </c>
      <c r="B43" s="8">
        <v>45155</v>
      </c>
      <c r="C43">
        <v>61</v>
      </c>
      <c r="D43">
        <v>12</v>
      </c>
      <c r="F43" t="s">
        <v>529</v>
      </c>
      <c r="G43" t="str">
        <f>VLOOKUP(Table2[[#This Row],[sublocation]],Map!A$2:B$105,2, FALSE)</f>
        <v>Ainsel River, Lake of Rot</v>
      </c>
      <c r="I43" t="s">
        <v>515</v>
      </c>
      <c r="R43" t="s">
        <v>447</v>
      </c>
      <c r="T43" t="s">
        <v>530</v>
      </c>
    </row>
    <row r="44" spans="1:20">
      <c r="A44">
        <v>43</v>
      </c>
      <c r="B44" s="8">
        <v>45155</v>
      </c>
      <c r="C44">
        <v>61</v>
      </c>
      <c r="D44">
        <v>12</v>
      </c>
      <c r="F44" t="s">
        <v>80</v>
      </c>
      <c r="G44" t="str">
        <f>VLOOKUP(Table2[[#This Row],[sublocation]],Map!A$2:B$105,2, FALSE)</f>
        <v>Liurnia</v>
      </c>
      <c r="H44" t="s">
        <v>531</v>
      </c>
      <c r="I44" t="s">
        <v>464</v>
      </c>
      <c r="J44" t="s">
        <v>1513</v>
      </c>
      <c r="K44">
        <v>2</v>
      </c>
      <c r="L44">
        <v>0</v>
      </c>
      <c r="M44">
        <v>0</v>
      </c>
      <c r="N44">
        <v>0</v>
      </c>
      <c r="O44" t="s">
        <v>59</v>
      </c>
      <c r="P44" t="s">
        <v>59</v>
      </c>
      <c r="Q44" t="s">
        <v>19</v>
      </c>
      <c r="R44" t="s">
        <v>17</v>
      </c>
      <c r="T44" t="s">
        <v>1706</v>
      </c>
    </row>
    <row r="45" spans="1:20">
      <c r="A45">
        <v>44</v>
      </c>
      <c r="B45" s="8">
        <v>45155</v>
      </c>
      <c r="C45">
        <v>61</v>
      </c>
      <c r="D45">
        <v>12</v>
      </c>
      <c r="F45" t="s">
        <v>452</v>
      </c>
      <c r="G45" t="str">
        <f>VLOOKUP(Table2[[#This Row],[sublocation]],Map!A$2:B$105,2, FALSE)</f>
        <v>Leyndell</v>
      </c>
      <c r="H45" t="s">
        <v>540</v>
      </c>
      <c r="I45" t="s">
        <v>515</v>
      </c>
      <c r="R45" t="s">
        <v>447</v>
      </c>
      <c r="T45" t="s">
        <v>530</v>
      </c>
    </row>
    <row r="46" spans="1:20">
      <c r="A46">
        <v>45</v>
      </c>
      <c r="B46" s="8">
        <v>45155</v>
      </c>
      <c r="C46">
        <v>61</v>
      </c>
      <c r="D46">
        <v>12</v>
      </c>
      <c r="F46" t="s">
        <v>1023</v>
      </c>
      <c r="G46" t="str">
        <f>VLOOKUP(Table2[[#This Row],[sublocation]],Map!A$2:B$105,2, FALSE)</f>
        <v>Altus Plateau</v>
      </c>
      <c r="H46" t="s">
        <v>536</v>
      </c>
      <c r="I46" t="s">
        <v>464</v>
      </c>
      <c r="J46" t="s">
        <v>533</v>
      </c>
      <c r="K46">
        <v>2</v>
      </c>
      <c r="N46">
        <v>0</v>
      </c>
      <c r="O46" t="s">
        <v>59</v>
      </c>
      <c r="P46" t="s">
        <v>59</v>
      </c>
      <c r="Q46" t="s">
        <v>19</v>
      </c>
      <c r="R46" t="s">
        <v>17</v>
      </c>
      <c r="T46" t="s">
        <v>537</v>
      </c>
    </row>
    <row r="47" spans="1:20">
      <c r="A47">
        <v>46</v>
      </c>
      <c r="B47" s="8">
        <v>45155</v>
      </c>
      <c r="C47">
        <v>61</v>
      </c>
      <c r="D47">
        <v>12</v>
      </c>
      <c r="F47" t="s">
        <v>80</v>
      </c>
      <c r="G47" t="str">
        <f>VLOOKUP(Table2[[#This Row],[sublocation]],Map!A$2:B$105,2, FALSE)</f>
        <v>Liurnia</v>
      </c>
      <c r="H47" t="s">
        <v>538</v>
      </c>
      <c r="I47" t="s">
        <v>539</v>
      </c>
      <c r="J47" t="s">
        <v>533</v>
      </c>
      <c r="K47">
        <v>2</v>
      </c>
      <c r="L47">
        <v>0</v>
      </c>
      <c r="M47">
        <v>0</v>
      </c>
      <c r="N47">
        <v>1</v>
      </c>
      <c r="O47" t="s">
        <v>19</v>
      </c>
      <c r="P47" t="s">
        <v>59</v>
      </c>
      <c r="Q47" t="s">
        <v>19</v>
      </c>
      <c r="R47" t="s">
        <v>27</v>
      </c>
      <c r="T47" t="s">
        <v>574</v>
      </c>
    </row>
    <row r="48" spans="1:20">
      <c r="A48">
        <v>47</v>
      </c>
      <c r="B48" s="8">
        <v>45155</v>
      </c>
      <c r="C48">
        <v>61</v>
      </c>
      <c r="D48">
        <v>12</v>
      </c>
      <c r="F48" t="s">
        <v>452</v>
      </c>
      <c r="G48" t="str">
        <f>VLOOKUP(Table2[[#This Row],[sublocation]],Map!A$2:B$105,2, FALSE)</f>
        <v>Leyndell</v>
      </c>
      <c r="H48" t="s">
        <v>540</v>
      </c>
      <c r="I48" t="s">
        <v>464</v>
      </c>
      <c r="J48" t="s">
        <v>532</v>
      </c>
      <c r="K48">
        <v>3</v>
      </c>
      <c r="L48">
        <v>0</v>
      </c>
      <c r="M48">
        <v>0</v>
      </c>
      <c r="N48">
        <v>0</v>
      </c>
      <c r="O48" t="s">
        <v>59</v>
      </c>
      <c r="P48" t="s">
        <v>59</v>
      </c>
      <c r="Q48" t="s">
        <v>19</v>
      </c>
      <c r="R48" t="s">
        <v>27</v>
      </c>
      <c r="T48" t="s">
        <v>541</v>
      </c>
    </row>
    <row r="49" spans="1:20">
      <c r="A49">
        <v>48</v>
      </c>
      <c r="B49" s="8">
        <v>45155</v>
      </c>
      <c r="C49">
        <v>61</v>
      </c>
      <c r="D49">
        <v>12</v>
      </c>
      <c r="F49" t="s">
        <v>542</v>
      </c>
      <c r="G49" t="str">
        <f>VLOOKUP(Table2[[#This Row],[sublocation]],Map!A$2:B$105,2, FALSE)</f>
        <v>Caelid</v>
      </c>
      <c r="H49" t="s">
        <v>543</v>
      </c>
      <c r="I49" t="s">
        <v>515</v>
      </c>
      <c r="R49" t="s">
        <v>447</v>
      </c>
      <c r="T49" t="s">
        <v>448</v>
      </c>
    </row>
    <row r="50" spans="1:20">
      <c r="A50">
        <v>49</v>
      </c>
      <c r="B50" s="8">
        <v>45155</v>
      </c>
      <c r="C50">
        <v>61</v>
      </c>
      <c r="D50">
        <v>12</v>
      </c>
      <c r="F50" t="s">
        <v>544</v>
      </c>
      <c r="G50" t="str">
        <f>VLOOKUP(Table2[[#This Row],[sublocation]],Map!A$2:B$105,2, FALSE)</f>
        <v>Mountaintops of the Giants</v>
      </c>
      <c r="H50" t="s">
        <v>545</v>
      </c>
      <c r="I50" t="s">
        <v>546</v>
      </c>
      <c r="K50">
        <v>2</v>
      </c>
      <c r="L50">
        <v>1</v>
      </c>
      <c r="M50">
        <v>0</v>
      </c>
      <c r="N50">
        <v>1</v>
      </c>
      <c r="O50" t="s">
        <v>19</v>
      </c>
      <c r="P50" t="s">
        <v>59</v>
      </c>
      <c r="Q50" t="s">
        <v>19</v>
      </c>
      <c r="R50" t="s">
        <v>447</v>
      </c>
      <c r="T50" t="s">
        <v>547</v>
      </c>
    </row>
    <row r="51" spans="1:20">
      <c r="A51">
        <v>50</v>
      </c>
      <c r="B51" s="8">
        <v>45155</v>
      </c>
      <c r="C51">
        <v>61</v>
      </c>
      <c r="D51">
        <v>12</v>
      </c>
      <c r="F51" t="s">
        <v>508</v>
      </c>
      <c r="G51" t="str">
        <f>VLOOKUP(Table2[[#This Row],[sublocation]],Map!A$2:B$105,2, FALSE)</f>
        <v>Nokron</v>
      </c>
      <c r="I51" t="s">
        <v>515</v>
      </c>
      <c r="T51" t="s">
        <v>548</v>
      </c>
    </row>
    <row r="52" spans="1:20">
      <c r="A52">
        <v>51</v>
      </c>
      <c r="B52" s="8">
        <v>45155</v>
      </c>
      <c r="C52">
        <v>61</v>
      </c>
      <c r="D52">
        <v>12</v>
      </c>
      <c r="F52" t="s">
        <v>549</v>
      </c>
      <c r="G52" t="str">
        <f>VLOOKUP(Table2[[#This Row],[sublocation]],Map!A$2:B$105,2, FALSE)</f>
        <v>Caelid</v>
      </c>
      <c r="H52" t="s">
        <v>550</v>
      </c>
      <c r="I52" t="s">
        <v>464</v>
      </c>
      <c r="J52" t="s">
        <v>532</v>
      </c>
      <c r="K52">
        <v>2</v>
      </c>
      <c r="L52">
        <v>0</v>
      </c>
      <c r="M52">
        <v>0</v>
      </c>
      <c r="N52">
        <v>0</v>
      </c>
      <c r="O52" t="s">
        <v>19</v>
      </c>
      <c r="P52" t="s">
        <v>59</v>
      </c>
      <c r="Q52" t="s">
        <v>19</v>
      </c>
      <c r="R52" t="s">
        <v>27</v>
      </c>
      <c r="T52" t="s">
        <v>551</v>
      </c>
    </row>
    <row r="53" spans="1:20">
      <c r="A53">
        <v>52</v>
      </c>
      <c r="B53" s="8">
        <v>45155</v>
      </c>
      <c r="C53">
        <v>61</v>
      </c>
      <c r="D53">
        <v>12</v>
      </c>
      <c r="F53" t="s">
        <v>21</v>
      </c>
      <c r="G53" t="str">
        <f>VLOOKUP(Table2[[#This Row],[sublocation]],Map!A$2:B$105,2, FALSE)</f>
        <v>Limgrave</v>
      </c>
      <c r="H53" t="s">
        <v>552</v>
      </c>
      <c r="I53" t="s">
        <v>553</v>
      </c>
      <c r="J53" t="s">
        <v>532</v>
      </c>
      <c r="K53">
        <v>1</v>
      </c>
      <c r="L53">
        <v>0</v>
      </c>
      <c r="M53">
        <v>0</v>
      </c>
      <c r="N53">
        <v>0</v>
      </c>
      <c r="O53" t="s">
        <v>19</v>
      </c>
      <c r="P53" t="s">
        <v>59</v>
      </c>
      <c r="Q53" t="s">
        <v>59</v>
      </c>
      <c r="R53" t="s">
        <v>27</v>
      </c>
      <c r="T53" t="s">
        <v>554</v>
      </c>
    </row>
    <row r="54" spans="1:20">
      <c r="A54">
        <v>53</v>
      </c>
      <c r="B54" s="8">
        <v>45155</v>
      </c>
      <c r="C54">
        <v>61</v>
      </c>
      <c r="D54">
        <v>12</v>
      </c>
      <c r="F54" t="s">
        <v>231</v>
      </c>
      <c r="G54" t="str">
        <f>VLOOKUP(Table2[[#This Row],[sublocation]],Map!A$2:B$105,2, FALSE)</f>
        <v>Altus Plateau</v>
      </c>
      <c r="H54" t="s">
        <v>555</v>
      </c>
      <c r="I54" t="s">
        <v>464</v>
      </c>
      <c r="J54" t="s">
        <v>534</v>
      </c>
      <c r="K54">
        <v>3</v>
      </c>
      <c r="L54">
        <v>0</v>
      </c>
      <c r="M54">
        <v>1</v>
      </c>
      <c r="N54">
        <v>0</v>
      </c>
      <c r="O54" t="s">
        <v>59</v>
      </c>
      <c r="P54" t="s">
        <v>59</v>
      </c>
      <c r="Q54" t="s">
        <v>19</v>
      </c>
      <c r="R54" t="s">
        <v>17</v>
      </c>
      <c r="S54" t="s">
        <v>556</v>
      </c>
      <c r="T54" t="s">
        <v>1695</v>
      </c>
    </row>
    <row r="55" spans="1:20">
      <c r="A55">
        <v>54</v>
      </c>
      <c r="B55" s="8">
        <v>45155</v>
      </c>
      <c r="C55">
        <v>61</v>
      </c>
      <c r="D55">
        <v>12</v>
      </c>
      <c r="F55" t="s">
        <v>486</v>
      </c>
      <c r="G55" t="str">
        <f>VLOOKUP(Table2[[#This Row],[sublocation]],Map!A$2:B$105,2, FALSE)</f>
        <v>Dragonbarrow</v>
      </c>
      <c r="H55" t="s">
        <v>557</v>
      </c>
      <c r="I55" t="s">
        <v>466</v>
      </c>
      <c r="J55" t="s">
        <v>534</v>
      </c>
      <c r="K55">
        <v>3</v>
      </c>
      <c r="L55">
        <v>1</v>
      </c>
      <c r="M55">
        <v>0</v>
      </c>
      <c r="N55">
        <v>0</v>
      </c>
      <c r="O55" t="s">
        <v>59</v>
      </c>
      <c r="P55" t="s">
        <v>59</v>
      </c>
      <c r="Q55" t="s">
        <v>19</v>
      </c>
      <c r="R55" t="s">
        <v>17</v>
      </c>
      <c r="S55" t="s">
        <v>558</v>
      </c>
      <c r="T55" t="s">
        <v>559</v>
      </c>
    </row>
    <row r="56" spans="1:20">
      <c r="A56">
        <v>55</v>
      </c>
      <c r="B56" s="8">
        <v>45155</v>
      </c>
      <c r="C56">
        <v>61</v>
      </c>
      <c r="D56">
        <v>12</v>
      </c>
      <c r="F56" t="s">
        <v>560</v>
      </c>
      <c r="G56" t="str">
        <f>VLOOKUP(Table2[[#This Row],[sublocation]],Map!A$2:B$105,2, FALSE)</f>
        <v>Nokron</v>
      </c>
      <c r="H56" t="s">
        <v>561</v>
      </c>
      <c r="I56" t="s">
        <v>464</v>
      </c>
      <c r="J56" t="s">
        <v>533</v>
      </c>
      <c r="K56">
        <v>2</v>
      </c>
      <c r="L56">
        <v>1</v>
      </c>
      <c r="M56">
        <v>0</v>
      </c>
      <c r="N56">
        <v>0</v>
      </c>
      <c r="O56" t="s">
        <v>59</v>
      </c>
      <c r="P56" t="s">
        <v>59</v>
      </c>
      <c r="Q56" t="s">
        <v>19</v>
      </c>
      <c r="R56" t="s">
        <v>17</v>
      </c>
      <c r="T56" t="s">
        <v>562</v>
      </c>
    </row>
    <row r="57" spans="1:20">
      <c r="A57">
        <v>56</v>
      </c>
      <c r="B57" s="8">
        <v>45155</v>
      </c>
      <c r="C57">
        <v>61</v>
      </c>
      <c r="D57">
        <v>12</v>
      </c>
      <c r="F57" t="s">
        <v>242</v>
      </c>
      <c r="G57" t="str">
        <f>VLOOKUP(Table2[[#This Row],[sublocation]],Map!A$2:B$105,2, FALSE)</f>
        <v>Caelid</v>
      </c>
      <c r="H57" t="s">
        <v>563</v>
      </c>
      <c r="I57" t="s">
        <v>39</v>
      </c>
      <c r="K57">
        <v>2</v>
      </c>
      <c r="L57">
        <v>0</v>
      </c>
      <c r="M57">
        <v>0</v>
      </c>
      <c r="N57">
        <v>0</v>
      </c>
      <c r="O57" t="s">
        <v>19</v>
      </c>
      <c r="P57" t="s">
        <v>59</v>
      </c>
      <c r="Q57" t="s">
        <v>59</v>
      </c>
      <c r="R57" t="s">
        <v>17</v>
      </c>
      <c r="T57" t="s">
        <v>564</v>
      </c>
    </row>
    <row r="58" spans="1:20">
      <c r="A58">
        <v>57</v>
      </c>
      <c r="B58" s="8">
        <v>45155</v>
      </c>
      <c r="C58">
        <v>61</v>
      </c>
      <c r="D58">
        <v>12</v>
      </c>
      <c r="F58" t="s">
        <v>100</v>
      </c>
      <c r="G58" t="str">
        <f>VLOOKUP(Table2[[#This Row],[sublocation]],Map!A$2:B$105,2, FALSE)</f>
        <v>Liurnia</v>
      </c>
      <c r="H58" t="s">
        <v>565</v>
      </c>
      <c r="I58" t="s">
        <v>464</v>
      </c>
      <c r="K58">
        <v>3</v>
      </c>
      <c r="L58">
        <v>1</v>
      </c>
      <c r="M58">
        <v>0</v>
      </c>
      <c r="N58">
        <v>0</v>
      </c>
      <c r="O58" t="s">
        <v>19</v>
      </c>
      <c r="P58" t="s">
        <v>19</v>
      </c>
      <c r="Q58" t="s">
        <v>19</v>
      </c>
      <c r="R58" t="s">
        <v>17</v>
      </c>
      <c r="T58" t="s">
        <v>570</v>
      </c>
    </row>
    <row r="59" spans="1:20">
      <c r="A59">
        <v>58</v>
      </c>
      <c r="B59" s="8">
        <v>45155</v>
      </c>
      <c r="C59">
        <v>61</v>
      </c>
      <c r="D59">
        <v>12</v>
      </c>
      <c r="F59" t="s">
        <v>390</v>
      </c>
      <c r="G59" t="str">
        <f>VLOOKUP(Table2[[#This Row],[sublocation]],Map!A$2:B$105,2, FALSE)</f>
        <v>Liurnia</v>
      </c>
      <c r="H59" t="s">
        <v>566</v>
      </c>
      <c r="I59" t="s">
        <v>464</v>
      </c>
      <c r="J59" t="s">
        <v>532</v>
      </c>
      <c r="K59">
        <v>3</v>
      </c>
      <c r="M59">
        <v>0</v>
      </c>
      <c r="N59">
        <v>0</v>
      </c>
      <c r="O59" t="s">
        <v>19</v>
      </c>
      <c r="P59" t="s">
        <v>59</v>
      </c>
      <c r="Q59" t="s">
        <v>19</v>
      </c>
      <c r="R59" t="s">
        <v>27</v>
      </c>
      <c r="T59" t="s">
        <v>567</v>
      </c>
    </row>
    <row r="60" spans="1:20">
      <c r="A60">
        <v>59</v>
      </c>
      <c r="B60" s="8">
        <v>45155</v>
      </c>
      <c r="C60">
        <v>61</v>
      </c>
      <c r="D60">
        <v>12</v>
      </c>
      <c r="F60" t="s">
        <v>390</v>
      </c>
      <c r="G60" t="str">
        <f>VLOOKUP(Table2[[#This Row],[sublocation]],Map!A$2:B$105,2, FALSE)</f>
        <v>Liurnia</v>
      </c>
      <c r="H60" t="s">
        <v>568</v>
      </c>
      <c r="I60" t="s">
        <v>464</v>
      </c>
      <c r="J60" t="s">
        <v>532</v>
      </c>
      <c r="K60">
        <v>2</v>
      </c>
      <c r="L60">
        <v>0</v>
      </c>
      <c r="M60">
        <v>0</v>
      </c>
      <c r="N60">
        <v>0</v>
      </c>
      <c r="O60" t="s">
        <v>59</v>
      </c>
      <c r="P60" t="s">
        <v>59</v>
      </c>
      <c r="Q60" t="s">
        <v>19</v>
      </c>
      <c r="R60" t="s">
        <v>27</v>
      </c>
      <c r="T60" t="s">
        <v>569</v>
      </c>
    </row>
    <row r="61" spans="1:20">
      <c r="A61">
        <v>60</v>
      </c>
      <c r="B61" s="8">
        <v>45155</v>
      </c>
      <c r="C61">
        <v>61</v>
      </c>
      <c r="D61">
        <v>12</v>
      </c>
      <c r="F61" t="s">
        <v>571</v>
      </c>
      <c r="G61" t="str">
        <f>VLOOKUP(Table2[[#This Row],[sublocation]],Map!A$2:B$105,2, FALSE)</f>
        <v>Altus Plateau</v>
      </c>
      <c r="H61" t="s">
        <v>572</v>
      </c>
      <c r="I61" t="s">
        <v>39</v>
      </c>
      <c r="J61" t="s">
        <v>534</v>
      </c>
      <c r="K61">
        <v>2</v>
      </c>
      <c r="L61">
        <v>0</v>
      </c>
      <c r="M61">
        <v>1</v>
      </c>
      <c r="N61">
        <v>1</v>
      </c>
      <c r="O61" t="s">
        <v>19</v>
      </c>
      <c r="P61" t="s">
        <v>59</v>
      </c>
      <c r="Q61" t="s">
        <v>59</v>
      </c>
      <c r="R61" t="s">
        <v>17</v>
      </c>
      <c r="T61" t="s">
        <v>578</v>
      </c>
    </row>
    <row r="62" spans="1:20">
      <c r="A62">
        <v>61</v>
      </c>
      <c r="B62" s="8">
        <v>45155</v>
      </c>
      <c r="C62">
        <v>61</v>
      </c>
      <c r="D62">
        <v>12</v>
      </c>
      <c r="F62" t="s">
        <v>486</v>
      </c>
      <c r="G62" t="str">
        <f>VLOOKUP(Table2[[#This Row],[sublocation]],Map!A$2:B$105,2, FALSE)</f>
        <v>Dragonbarrow</v>
      </c>
      <c r="H62" t="s">
        <v>573</v>
      </c>
      <c r="I62" t="s">
        <v>466</v>
      </c>
      <c r="J62" t="s">
        <v>533</v>
      </c>
      <c r="K62">
        <v>2</v>
      </c>
      <c r="L62">
        <v>0</v>
      </c>
      <c r="M62">
        <v>1</v>
      </c>
      <c r="N62">
        <v>1</v>
      </c>
      <c r="O62" t="s">
        <v>19</v>
      </c>
      <c r="P62" t="s">
        <v>59</v>
      </c>
      <c r="Q62" t="s">
        <v>19</v>
      </c>
      <c r="R62" t="s">
        <v>17</v>
      </c>
      <c r="T62" t="s">
        <v>575</v>
      </c>
    </row>
    <row r="63" spans="1:20">
      <c r="A63">
        <v>62</v>
      </c>
      <c r="B63" s="8">
        <v>45155</v>
      </c>
      <c r="C63">
        <v>61</v>
      </c>
      <c r="D63">
        <v>12</v>
      </c>
      <c r="F63" t="s">
        <v>80</v>
      </c>
      <c r="G63" t="str">
        <f>VLOOKUP(Table2[[#This Row],[sublocation]],Map!A$2:B$105,2, FALSE)</f>
        <v>Liurnia</v>
      </c>
      <c r="H63" t="s">
        <v>576</v>
      </c>
      <c r="I63" t="s">
        <v>553</v>
      </c>
      <c r="J63" t="s">
        <v>533</v>
      </c>
      <c r="K63">
        <v>1</v>
      </c>
      <c r="L63">
        <v>0</v>
      </c>
      <c r="M63">
        <v>0</v>
      </c>
      <c r="N63">
        <v>0</v>
      </c>
      <c r="O63" t="s">
        <v>19</v>
      </c>
      <c r="P63" t="s">
        <v>59</v>
      </c>
      <c r="Q63" t="s">
        <v>59</v>
      </c>
      <c r="R63" t="s">
        <v>27</v>
      </c>
      <c r="T63" t="s">
        <v>577</v>
      </c>
    </row>
    <row r="64" spans="1:20">
      <c r="A64">
        <v>63</v>
      </c>
      <c r="B64" s="8">
        <v>45155</v>
      </c>
      <c r="C64">
        <v>61</v>
      </c>
      <c r="D64">
        <v>12</v>
      </c>
      <c r="F64" t="s">
        <v>1034</v>
      </c>
      <c r="G64" t="str">
        <f>VLOOKUP(Table2[[#This Row],[sublocation]],Map!A$2:B$105,2, FALSE)</f>
        <v>Caelid</v>
      </c>
      <c r="I64" t="s">
        <v>515</v>
      </c>
      <c r="R64" t="s">
        <v>447</v>
      </c>
      <c r="T64" t="s">
        <v>448</v>
      </c>
    </row>
    <row r="65" spans="1:20">
      <c r="A65">
        <v>64</v>
      </c>
      <c r="B65" s="8">
        <v>45156</v>
      </c>
      <c r="C65">
        <v>61</v>
      </c>
      <c r="D65">
        <v>12</v>
      </c>
      <c r="F65" t="s">
        <v>80</v>
      </c>
      <c r="G65" t="str">
        <f>VLOOKUP(Table2[[#This Row],[sublocation]],Map!A$2:B$105,2, FALSE)</f>
        <v>Liurnia</v>
      </c>
      <c r="H65" t="s">
        <v>579</v>
      </c>
      <c r="I65" t="s">
        <v>464</v>
      </c>
      <c r="J65" t="s">
        <v>533</v>
      </c>
      <c r="K65">
        <v>2</v>
      </c>
      <c r="L65">
        <v>1</v>
      </c>
      <c r="M65">
        <v>0</v>
      </c>
      <c r="N65">
        <v>0</v>
      </c>
      <c r="O65" t="s">
        <v>19</v>
      </c>
      <c r="P65" t="s">
        <v>59</v>
      </c>
      <c r="Q65" t="s">
        <v>19</v>
      </c>
      <c r="R65" t="s">
        <v>17</v>
      </c>
      <c r="T65" t="s">
        <v>1696</v>
      </c>
    </row>
    <row r="66" spans="1:20">
      <c r="A66">
        <v>65</v>
      </c>
      <c r="B66" s="8">
        <v>45156</v>
      </c>
      <c r="C66">
        <v>61</v>
      </c>
      <c r="D66">
        <v>12</v>
      </c>
      <c r="F66" t="s">
        <v>580</v>
      </c>
      <c r="G66" t="str">
        <f>VLOOKUP(Table2[[#This Row],[sublocation]],Map!A$2:B$105,2, FALSE)</f>
        <v>Dragonbarrow</v>
      </c>
      <c r="H66" t="s">
        <v>581</v>
      </c>
      <c r="I66" t="s">
        <v>464</v>
      </c>
      <c r="K66">
        <v>3</v>
      </c>
      <c r="L66">
        <v>2</v>
      </c>
      <c r="M66">
        <v>0</v>
      </c>
      <c r="N66">
        <v>0</v>
      </c>
      <c r="O66" t="s">
        <v>59</v>
      </c>
      <c r="P66" t="s">
        <v>59</v>
      </c>
      <c r="Q66" t="s">
        <v>19</v>
      </c>
      <c r="R66" t="s">
        <v>17</v>
      </c>
      <c r="T66" t="s">
        <v>582</v>
      </c>
    </row>
    <row r="67" spans="1:20">
      <c r="A67">
        <v>66</v>
      </c>
      <c r="B67" s="8">
        <v>45156</v>
      </c>
      <c r="C67">
        <v>61</v>
      </c>
      <c r="D67">
        <v>12</v>
      </c>
      <c r="F67" t="s">
        <v>266</v>
      </c>
      <c r="G67" t="str">
        <f>VLOOKUP(Table2[[#This Row],[sublocation]],Map!A$2:B$105,2, FALSE)</f>
        <v>Altus Plateau</v>
      </c>
      <c r="H67" t="s">
        <v>583</v>
      </c>
      <c r="I67" t="s">
        <v>464</v>
      </c>
      <c r="J67" t="s">
        <v>532</v>
      </c>
      <c r="K67">
        <v>2</v>
      </c>
      <c r="L67">
        <v>1</v>
      </c>
      <c r="M67">
        <v>0</v>
      </c>
      <c r="N67">
        <v>0</v>
      </c>
      <c r="O67" t="s">
        <v>19</v>
      </c>
      <c r="P67" t="s">
        <v>59</v>
      </c>
      <c r="Q67" t="s">
        <v>19</v>
      </c>
      <c r="R67" t="s">
        <v>27</v>
      </c>
      <c r="T67" t="s">
        <v>586</v>
      </c>
    </row>
    <row r="68" spans="1:20">
      <c r="A68">
        <v>67</v>
      </c>
      <c r="B68" s="8">
        <v>45156</v>
      </c>
      <c r="C68">
        <v>61</v>
      </c>
      <c r="D68">
        <v>12</v>
      </c>
      <c r="F68" t="s">
        <v>242</v>
      </c>
      <c r="G68" t="str">
        <f>VLOOKUP(Table2[[#This Row],[sublocation]],Map!A$2:B$105,2, FALSE)</f>
        <v>Caelid</v>
      </c>
      <c r="H68" t="s">
        <v>584</v>
      </c>
      <c r="I68" t="s">
        <v>464</v>
      </c>
      <c r="J68" t="s">
        <v>532</v>
      </c>
      <c r="K68">
        <v>2</v>
      </c>
      <c r="L68">
        <v>0</v>
      </c>
      <c r="M68">
        <v>0</v>
      </c>
      <c r="N68">
        <v>0</v>
      </c>
      <c r="O68" t="s">
        <v>59</v>
      </c>
      <c r="P68" t="s">
        <v>59</v>
      </c>
      <c r="Q68" t="s">
        <v>19</v>
      </c>
      <c r="R68" t="s">
        <v>27</v>
      </c>
      <c r="T68" t="s">
        <v>585</v>
      </c>
    </row>
    <row r="69" spans="1:20">
      <c r="A69">
        <v>68</v>
      </c>
      <c r="B69" s="8">
        <v>45156</v>
      </c>
      <c r="C69">
        <v>61</v>
      </c>
      <c r="D69">
        <v>12</v>
      </c>
      <c r="F69" t="s">
        <v>525</v>
      </c>
      <c r="G69" t="str">
        <f>VLOOKUP(Table2[[#This Row],[sublocation]],Map!A$2:B$105,2, FALSE)</f>
        <v>Ainsel River, Lake of Rot</v>
      </c>
      <c r="H69" t="s">
        <v>587</v>
      </c>
      <c r="I69" t="s">
        <v>464</v>
      </c>
      <c r="J69" t="s">
        <v>533</v>
      </c>
      <c r="K69">
        <v>3</v>
      </c>
      <c r="L69">
        <v>0</v>
      </c>
      <c r="M69">
        <v>0</v>
      </c>
      <c r="N69">
        <v>0</v>
      </c>
      <c r="O69" t="s">
        <v>59</v>
      </c>
      <c r="P69" t="s">
        <v>59</v>
      </c>
      <c r="Q69" t="s">
        <v>19</v>
      </c>
      <c r="R69" t="s">
        <v>27</v>
      </c>
      <c r="T69" t="s">
        <v>588</v>
      </c>
    </row>
    <row r="70" spans="1:20">
      <c r="A70">
        <v>69</v>
      </c>
      <c r="B70" s="8">
        <v>45156</v>
      </c>
      <c r="C70">
        <v>61</v>
      </c>
      <c r="D70">
        <v>12</v>
      </c>
      <c r="F70" t="s">
        <v>525</v>
      </c>
      <c r="G70" t="str">
        <f>VLOOKUP(Table2[[#This Row],[sublocation]],Map!A$2:B$105,2, FALSE)</f>
        <v>Ainsel River, Lake of Rot</v>
      </c>
      <c r="H70" t="s">
        <v>589</v>
      </c>
      <c r="I70" t="s">
        <v>464</v>
      </c>
      <c r="J70" t="s">
        <v>532</v>
      </c>
      <c r="K70">
        <v>2</v>
      </c>
      <c r="L70">
        <v>0</v>
      </c>
      <c r="M70">
        <v>0</v>
      </c>
      <c r="N70">
        <v>0</v>
      </c>
      <c r="O70" t="s">
        <v>59</v>
      </c>
      <c r="P70" t="s">
        <v>59</v>
      </c>
      <c r="Q70" t="s">
        <v>19</v>
      </c>
      <c r="R70" t="s">
        <v>27</v>
      </c>
      <c r="T70" t="s">
        <v>590</v>
      </c>
    </row>
    <row r="71" spans="1:20">
      <c r="A71">
        <v>70</v>
      </c>
      <c r="B71" s="8">
        <v>45156</v>
      </c>
      <c r="C71">
        <v>61</v>
      </c>
      <c r="D71">
        <v>12</v>
      </c>
      <c r="F71" t="s">
        <v>525</v>
      </c>
      <c r="G71" t="str">
        <f>VLOOKUP(Table2[[#This Row],[sublocation]],Map!A$2:B$105,2, FALSE)</f>
        <v>Ainsel River, Lake of Rot</v>
      </c>
      <c r="H71" t="s">
        <v>587</v>
      </c>
      <c r="I71" t="s">
        <v>464</v>
      </c>
      <c r="J71" t="s">
        <v>533</v>
      </c>
      <c r="K71">
        <v>2</v>
      </c>
      <c r="L71">
        <v>0</v>
      </c>
      <c r="M71">
        <v>0</v>
      </c>
      <c r="N71">
        <v>0</v>
      </c>
      <c r="O71" t="s">
        <v>59</v>
      </c>
      <c r="P71" t="s">
        <v>59</v>
      </c>
      <c r="Q71" t="s">
        <v>19</v>
      </c>
      <c r="R71" t="s">
        <v>27</v>
      </c>
      <c r="T71" t="s">
        <v>448</v>
      </c>
    </row>
    <row r="72" spans="1:20">
      <c r="A72">
        <v>71</v>
      </c>
      <c r="B72" s="8">
        <v>45156</v>
      </c>
      <c r="C72">
        <v>61</v>
      </c>
      <c r="D72">
        <v>12</v>
      </c>
      <c r="F72" t="s">
        <v>452</v>
      </c>
      <c r="G72" t="str">
        <f>VLOOKUP(Table2[[#This Row],[sublocation]],Map!A$2:B$105,2, FALSE)</f>
        <v>Leyndell</v>
      </c>
      <c r="I72" t="s">
        <v>515</v>
      </c>
      <c r="R72" t="s">
        <v>447</v>
      </c>
    </row>
    <row r="73" spans="1:20">
      <c r="A73">
        <v>72</v>
      </c>
      <c r="B73" s="8">
        <v>45156</v>
      </c>
      <c r="C73">
        <v>61</v>
      </c>
      <c r="D73">
        <v>12</v>
      </c>
      <c r="F73" t="s">
        <v>486</v>
      </c>
      <c r="G73" t="str">
        <f>VLOOKUP(Table2[[#This Row],[sublocation]],Map!A$2:B$105,2, FALSE)</f>
        <v>Dragonbarrow</v>
      </c>
      <c r="H73" t="s">
        <v>579</v>
      </c>
      <c r="I73" t="s">
        <v>464</v>
      </c>
      <c r="J73" t="s">
        <v>533</v>
      </c>
      <c r="K73">
        <v>2</v>
      </c>
      <c r="L73">
        <v>1</v>
      </c>
      <c r="M73">
        <v>0</v>
      </c>
      <c r="N73">
        <v>0</v>
      </c>
      <c r="O73" t="s">
        <v>19</v>
      </c>
      <c r="P73" t="s">
        <v>59</v>
      </c>
      <c r="Q73" t="s">
        <v>19</v>
      </c>
      <c r="R73" t="s">
        <v>17</v>
      </c>
      <c r="T73" t="s">
        <v>591</v>
      </c>
    </row>
    <row r="74" spans="1:20">
      <c r="A74">
        <v>73</v>
      </c>
      <c r="B74" s="8">
        <v>45156</v>
      </c>
      <c r="C74">
        <v>61</v>
      </c>
      <c r="D74">
        <v>12</v>
      </c>
      <c r="F74" t="s">
        <v>390</v>
      </c>
      <c r="G74" t="str">
        <f>VLOOKUP(Table2[[#This Row],[sublocation]],Map!A$2:B$105,2, FALSE)</f>
        <v>Liurnia</v>
      </c>
      <c r="H74" t="s">
        <v>592</v>
      </c>
      <c r="I74" t="s">
        <v>464</v>
      </c>
      <c r="J74" t="s">
        <v>534</v>
      </c>
      <c r="K74">
        <v>2</v>
      </c>
      <c r="L74">
        <v>1</v>
      </c>
      <c r="M74">
        <v>0</v>
      </c>
      <c r="N74">
        <v>0</v>
      </c>
      <c r="O74" t="s">
        <v>59</v>
      </c>
      <c r="P74" t="s">
        <v>59</v>
      </c>
      <c r="Q74" t="s">
        <v>59</v>
      </c>
      <c r="R74" t="s">
        <v>27</v>
      </c>
      <c r="T74" t="s">
        <v>593</v>
      </c>
    </row>
    <row r="75" spans="1:20">
      <c r="A75">
        <v>74</v>
      </c>
      <c r="B75" s="8">
        <v>45156</v>
      </c>
      <c r="C75">
        <v>61</v>
      </c>
      <c r="D75">
        <v>12</v>
      </c>
      <c r="F75" t="s">
        <v>80</v>
      </c>
      <c r="G75" t="str">
        <f>VLOOKUP(Table2[[#This Row],[sublocation]],Map!A$2:B$105,2, FALSE)</f>
        <v>Liurnia</v>
      </c>
      <c r="H75" t="s">
        <v>594</v>
      </c>
      <c r="I75" t="s">
        <v>464</v>
      </c>
      <c r="J75" t="s">
        <v>532</v>
      </c>
      <c r="K75">
        <v>3</v>
      </c>
      <c r="L75">
        <v>0</v>
      </c>
      <c r="M75">
        <v>1</v>
      </c>
      <c r="N75">
        <v>0</v>
      </c>
      <c r="O75" t="s">
        <v>19</v>
      </c>
      <c r="P75" t="s">
        <v>59</v>
      </c>
      <c r="Q75" t="s">
        <v>19</v>
      </c>
      <c r="R75" t="s">
        <v>27</v>
      </c>
      <c r="T75" t="s">
        <v>595</v>
      </c>
    </row>
    <row r="76" spans="1:20">
      <c r="A76">
        <v>75</v>
      </c>
      <c r="B76" s="8">
        <v>45156</v>
      </c>
      <c r="C76">
        <v>61</v>
      </c>
      <c r="D76">
        <v>12</v>
      </c>
      <c r="F76" t="s">
        <v>596</v>
      </c>
      <c r="G76" t="str">
        <f>VLOOKUP(Table2[[#This Row],[sublocation]],Map!A$2:B$105,2, FALSE)</f>
        <v>Dragonbarrow</v>
      </c>
      <c r="I76" t="s">
        <v>515</v>
      </c>
      <c r="R76" t="s">
        <v>447</v>
      </c>
      <c r="T76" t="s">
        <v>448</v>
      </c>
    </row>
    <row r="77" spans="1:20">
      <c r="A77">
        <v>76</v>
      </c>
      <c r="B77" s="8">
        <v>45156</v>
      </c>
      <c r="C77">
        <v>61</v>
      </c>
      <c r="D77">
        <v>12</v>
      </c>
      <c r="F77" t="s">
        <v>242</v>
      </c>
      <c r="G77" t="str">
        <f>VLOOKUP(Table2[[#This Row],[sublocation]],Map!A$2:B$105,2, FALSE)</f>
        <v>Caelid</v>
      </c>
      <c r="H77" t="s">
        <v>597</v>
      </c>
      <c r="I77" t="s">
        <v>464</v>
      </c>
      <c r="K77">
        <v>2</v>
      </c>
      <c r="L77">
        <v>0</v>
      </c>
      <c r="M77">
        <v>0</v>
      </c>
      <c r="N77">
        <v>0</v>
      </c>
      <c r="O77" t="s">
        <v>19</v>
      </c>
      <c r="P77" t="s">
        <v>59</v>
      </c>
      <c r="Q77" t="s">
        <v>19</v>
      </c>
      <c r="R77" t="s">
        <v>17</v>
      </c>
      <c r="T77" t="s">
        <v>600</v>
      </c>
    </row>
    <row r="78" spans="1:20">
      <c r="A78">
        <v>77</v>
      </c>
      <c r="B78" s="8">
        <v>45156</v>
      </c>
      <c r="C78">
        <v>61</v>
      </c>
      <c r="D78">
        <v>12</v>
      </c>
      <c r="F78" t="s">
        <v>390</v>
      </c>
      <c r="G78" t="str">
        <f>VLOOKUP(Table2[[#This Row],[sublocation]],Map!A$2:B$105,2, FALSE)</f>
        <v>Liurnia</v>
      </c>
      <c r="H78" t="s">
        <v>598</v>
      </c>
      <c r="I78" t="s">
        <v>464</v>
      </c>
      <c r="J78" t="s">
        <v>532</v>
      </c>
      <c r="K78">
        <v>2</v>
      </c>
      <c r="M78">
        <v>0</v>
      </c>
      <c r="N78">
        <v>0</v>
      </c>
      <c r="O78" t="s">
        <v>19</v>
      </c>
      <c r="P78" t="s">
        <v>59</v>
      </c>
      <c r="Q78" t="s">
        <v>19</v>
      </c>
      <c r="R78" t="s">
        <v>27</v>
      </c>
      <c r="T78" t="s">
        <v>599</v>
      </c>
    </row>
    <row r="79" spans="1:20">
      <c r="A79">
        <v>78</v>
      </c>
      <c r="B79" s="8">
        <v>45156</v>
      </c>
      <c r="C79">
        <v>61</v>
      </c>
      <c r="D79">
        <v>12</v>
      </c>
      <c r="F79" t="s">
        <v>223</v>
      </c>
      <c r="G79" t="str">
        <f>VLOOKUP(Table2[[#This Row],[sublocation]],Map!A$2:B$105,2, FALSE)</f>
        <v>Liurnia</v>
      </c>
      <c r="H79" t="s">
        <v>601</v>
      </c>
      <c r="I79" t="s">
        <v>553</v>
      </c>
      <c r="J79" t="s">
        <v>1513</v>
      </c>
      <c r="K79">
        <v>1</v>
      </c>
      <c r="L79">
        <v>0</v>
      </c>
      <c r="M79">
        <v>0</v>
      </c>
      <c r="N79">
        <v>0</v>
      </c>
      <c r="O79" t="s">
        <v>19</v>
      </c>
      <c r="P79" t="s">
        <v>59</v>
      </c>
      <c r="Q79" t="s">
        <v>19</v>
      </c>
      <c r="R79" t="s">
        <v>17</v>
      </c>
      <c r="T79" t="s">
        <v>602</v>
      </c>
    </row>
    <row r="80" spans="1:20">
      <c r="A80">
        <v>79</v>
      </c>
      <c r="B80" s="8">
        <v>45156</v>
      </c>
      <c r="C80">
        <v>61</v>
      </c>
      <c r="D80">
        <v>12</v>
      </c>
      <c r="F80" t="s">
        <v>242</v>
      </c>
      <c r="G80" t="str">
        <f>VLOOKUP(Table2[[#This Row],[sublocation]],Map!A$2:B$105,2, FALSE)</f>
        <v>Caelid</v>
      </c>
      <c r="H80" t="s">
        <v>603</v>
      </c>
      <c r="I80" t="s">
        <v>464</v>
      </c>
      <c r="J80" t="s">
        <v>533</v>
      </c>
      <c r="K80">
        <v>3</v>
      </c>
      <c r="L80">
        <v>0</v>
      </c>
      <c r="M80">
        <v>0</v>
      </c>
      <c r="N80">
        <v>0</v>
      </c>
      <c r="O80" t="s">
        <v>19</v>
      </c>
      <c r="P80" t="s">
        <v>59</v>
      </c>
      <c r="Q80" t="s">
        <v>19</v>
      </c>
      <c r="R80" t="s">
        <v>27</v>
      </c>
      <c r="T80" t="s">
        <v>605</v>
      </c>
    </row>
    <row r="81" spans="1:20">
      <c r="A81">
        <v>80</v>
      </c>
      <c r="B81" s="8">
        <v>45156</v>
      </c>
      <c r="C81">
        <v>61</v>
      </c>
      <c r="D81">
        <v>12</v>
      </c>
      <c r="F81" t="s">
        <v>80</v>
      </c>
      <c r="G81" t="str">
        <f>VLOOKUP(Table2[[#This Row],[sublocation]],Map!A$2:B$105,2, FALSE)</f>
        <v>Liurnia</v>
      </c>
      <c r="H81" t="s">
        <v>604</v>
      </c>
      <c r="I81" t="s">
        <v>553</v>
      </c>
      <c r="J81" t="s">
        <v>534</v>
      </c>
      <c r="K81">
        <v>2</v>
      </c>
      <c r="L81">
        <v>0</v>
      </c>
      <c r="M81">
        <v>0</v>
      </c>
      <c r="N81">
        <v>1</v>
      </c>
      <c r="O81" t="s">
        <v>19</v>
      </c>
      <c r="P81" t="s">
        <v>59</v>
      </c>
      <c r="Q81" t="s">
        <v>59</v>
      </c>
      <c r="R81" t="s">
        <v>17</v>
      </c>
      <c r="T81" t="s">
        <v>606</v>
      </c>
    </row>
    <row r="82" spans="1:20">
      <c r="A82">
        <v>81</v>
      </c>
      <c r="B82" s="8">
        <v>45156</v>
      </c>
      <c r="C82">
        <v>61</v>
      </c>
      <c r="D82">
        <v>12</v>
      </c>
      <c r="F82" t="s">
        <v>452</v>
      </c>
      <c r="G82" t="str">
        <f>VLOOKUP(Table2[[#This Row],[sublocation]],Map!A$2:B$105,2, FALSE)</f>
        <v>Leyndell</v>
      </c>
      <c r="H82" t="s">
        <v>607</v>
      </c>
      <c r="I82" t="s">
        <v>464</v>
      </c>
      <c r="K82">
        <v>2</v>
      </c>
      <c r="M82">
        <v>0</v>
      </c>
      <c r="N82">
        <v>0</v>
      </c>
      <c r="O82" t="s">
        <v>19</v>
      </c>
      <c r="P82" t="s">
        <v>59</v>
      </c>
      <c r="Q82" t="s">
        <v>59</v>
      </c>
      <c r="R82" t="s">
        <v>447</v>
      </c>
      <c r="T82" t="s">
        <v>608</v>
      </c>
    </row>
    <row r="83" spans="1:20">
      <c r="A83">
        <v>82</v>
      </c>
      <c r="B83" s="8">
        <v>45156</v>
      </c>
      <c r="C83">
        <v>61</v>
      </c>
      <c r="D83">
        <v>12</v>
      </c>
      <c r="F83" t="s">
        <v>452</v>
      </c>
      <c r="G83" t="str">
        <f>VLOOKUP(Table2[[#This Row],[sublocation]],Map!A$2:B$105,2, FALSE)</f>
        <v>Leyndell</v>
      </c>
      <c r="H83" t="s">
        <v>609</v>
      </c>
      <c r="I83" t="s">
        <v>464</v>
      </c>
      <c r="J83" t="s">
        <v>532</v>
      </c>
      <c r="K83">
        <v>2</v>
      </c>
      <c r="L83">
        <v>1</v>
      </c>
      <c r="M83">
        <v>0</v>
      </c>
      <c r="N83">
        <v>0</v>
      </c>
      <c r="O83" t="s">
        <v>19</v>
      </c>
      <c r="P83" t="s">
        <v>59</v>
      </c>
      <c r="Q83" t="s">
        <v>19</v>
      </c>
      <c r="R83" t="s">
        <v>27</v>
      </c>
      <c r="T83" t="s">
        <v>610</v>
      </c>
    </row>
    <row r="84" spans="1:20">
      <c r="A84">
        <v>83</v>
      </c>
      <c r="B84" s="8">
        <v>45156</v>
      </c>
      <c r="C84">
        <v>61</v>
      </c>
      <c r="D84">
        <v>12</v>
      </c>
      <c r="F84" t="s">
        <v>80</v>
      </c>
      <c r="G84" t="str">
        <f>VLOOKUP(Table2[[#This Row],[sublocation]],Map!A$2:B$105,2, FALSE)</f>
        <v>Liurnia</v>
      </c>
      <c r="H84" t="s">
        <v>611</v>
      </c>
      <c r="I84" t="s">
        <v>464</v>
      </c>
      <c r="J84" t="s">
        <v>532</v>
      </c>
      <c r="K84">
        <v>2</v>
      </c>
      <c r="L84">
        <v>0</v>
      </c>
      <c r="M84">
        <v>0</v>
      </c>
      <c r="N84">
        <v>0</v>
      </c>
      <c r="O84" t="s">
        <v>19</v>
      </c>
      <c r="P84" t="s">
        <v>59</v>
      </c>
      <c r="Q84" t="s">
        <v>19</v>
      </c>
      <c r="R84" t="s">
        <v>27</v>
      </c>
      <c r="T84" t="s">
        <v>613</v>
      </c>
    </row>
    <row r="85" spans="1:20">
      <c r="A85">
        <v>84</v>
      </c>
      <c r="B85" s="8">
        <v>45156</v>
      </c>
      <c r="C85">
        <v>61</v>
      </c>
      <c r="D85">
        <v>12</v>
      </c>
      <c r="F85" t="s">
        <v>242</v>
      </c>
      <c r="G85" t="str">
        <f>VLOOKUP(Table2[[#This Row],[sublocation]],Map!A$2:B$105,2, FALSE)</f>
        <v>Caelid</v>
      </c>
      <c r="H85" t="s">
        <v>612</v>
      </c>
      <c r="I85" t="s">
        <v>39</v>
      </c>
      <c r="J85" t="s">
        <v>533</v>
      </c>
      <c r="K85">
        <v>2</v>
      </c>
      <c r="L85">
        <v>0</v>
      </c>
      <c r="M85">
        <v>0</v>
      </c>
      <c r="N85">
        <v>0</v>
      </c>
      <c r="O85" t="s">
        <v>19</v>
      </c>
      <c r="P85" t="s">
        <v>59</v>
      </c>
      <c r="Q85" t="s">
        <v>59</v>
      </c>
      <c r="R85" t="s">
        <v>27</v>
      </c>
    </row>
    <row r="86" spans="1:20">
      <c r="A86">
        <v>85</v>
      </c>
      <c r="B86" s="8">
        <v>45156</v>
      </c>
      <c r="C86">
        <v>61</v>
      </c>
      <c r="D86">
        <v>12</v>
      </c>
      <c r="F86" t="s">
        <v>486</v>
      </c>
      <c r="G86" t="str">
        <f>VLOOKUP(Table2[[#This Row],[sublocation]],Map!A$2:B$105,2, FALSE)</f>
        <v>Dragonbarrow</v>
      </c>
      <c r="H86" t="s">
        <v>614</v>
      </c>
      <c r="I86" t="s">
        <v>466</v>
      </c>
      <c r="J86" t="s">
        <v>534</v>
      </c>
      <c r="K86">
        <v>4</v>
      </c>
      <c r="L86">
        <v>1</v>
      </c>
      <c r="M86">
        <v>2</v>
      </c>
      <c r="N86">
        <v>0</v>
      </c>
      <c r="O86" t="s">
        <v>19</v>
      </c>
      <c r="P86" t="s">
        <v>59</v>
      </c>
      <c r="Q86" t="s">
        <v>59</v>
      </c>
      <c r="R86" t="s">
        <v>17</v>
      </c>
      <c r="S86" t="s">
        <v>196</v>
      </c>
      <c r="T86" t="s">
        <v>629</v>
      </c>
    </row>
    <row r="87" spans="1:20">
      <c r="A87">
        <v>86</v>
      </c>
      <c r="B87" s="8">
        <v>45156</v>
      </c>
      <c r="C87">
        <v>61</v>
      </c>
      <c r="D87">
        <v>12</v>
      </c>
      <c r="F87" t="s">
        <v>452</v>
      </c>
      <c r="G87" t="str">
        <f>VLOOKUP(Table2[[#This Row],[sublocation]],Map!A$2:B$105,2, FALSE)</f>
        <v>Leyndell</v>
      </c>
      <c r="H87" t="s">
        <v>615</v>
      </c>
      <c r="I87" t="s">
        <v>464</v>
      </c>
      <c r="J87" t="s">
        <v>532</v>
      </c>
      <c r="K87">
        <v>2</v>
      </c>
      <c r="L87">
        <v>0</v>
      </c>
      <c r="M87">
        <v>0</v>
      </c>
      <c r="N87">
        <v>0</v>
      </c>
      <c r="O87" t="s">
        <v>59</v>
      </c>
      <c r="P87" t="s">
        <v>59</v>
      </c>
      <c r="Q87" t="s">
        <v>19</v>
      </c>
      <c r="R87" t="s">
        <v>27</v>
      </c>
      <c r="T87" t="s">
        <v>616</v>
      </c>
    </row>
    <row r="88" spans="1:20">
      <c r="A88">
        <v>87</v>
      </c>
      <c r="B88" s="8">
        <v>45156</v>
      </c>
      <c r="C88">
        <v>61</v>
      </c>
      <c r="D88">
        <v>12</v>
      </c>
      <c r="F88" t="s">
        <v>80</v>
      </c>
      <c r="G88" t="str">
        <f>VLOOKUP(Table2[[#This Row],[sublocation]],Map!A$2:B$105,2, FALSE)</f>
        <v>Liurnia</v>
      </c>
      <c r="H88" t="s">
        <v>617</v>
      </c>
      <c r="I88" t="s">
        <v>464</v>
      </c>
      <c r="J88" t="s">
        <v>533</v>
      </c>
      <c r="K88">
        <v>2</v>
      </c>
      <c r="L88">
        <v>0</v>
      </c>
      <c r="M88">
        <v>0</v>
      </c>
      <c r="N88">
        <v>0</v>
      </c>
      <c r="O88" t="s">
        <v>59</v>
      </c>
      <c r="P88" t="s">
        <v>59</v>
      </c>
      <c r="Q88" t="s">
        <v>19</v>
      </c>
      <c r="R88" t="s">
        <v>17</v>
      </c>
      <c r="T88" t="s">
        <v>618</v>
      </c>
    </row>
    <row r="89" spans="1:20">
      <c r="A89">
        <v>88</v>
      </c>
      <c r="B89" s="8">
        <v>45156</v>
      </c>
      <c r="C89">
        <v>61</v>
      </c>
      <c r="D89">
        <v>12</v>
      </c>
      <c r="F89" t="s">
        <v>492</v>
      </c>
      <c r="G89" t="str">
        <f>VLOOKUP(Table2[[#This Row],[sublocation]],Map!A$2:B$105,2, FALSE)</f>
        <v>Mt Gelmir</v>
      </c>
      <c r="H89" t="s">
        <v>619</v>
      </c>
      <c r="I89" t="s">
        <v>464</v>
      </c>
      <c r="J89" t="s">
        <v>533</v>
      </c>
      <c r="K89">
        <v>3</v>
      </c>
      <c r="L89">
        <v>0</v>
      </c>
      <c r="M89">
        <v>0</v>
      </c>
      <c r="N89">
        <v>0</v>
      </c>
      <c r="O89" t="s">
        <v>59</v>
      </c>
      <c r="P89" t="s">
        <v>59</v>
      </c>
      <c r="Q89" t="s">
        <v>19</v>
      </c>
      <c r="R89" t="s">
        <v>27</v>
      </c>
      <c r="T89" t="s">
        <v>620</v>
      </c>
    </row>
    <row r="90" spans="1:20">
      <c r="A90">
        <v>89</v>
      </c>
      <c r="B90" s="8">
        <v>45156</v>
      </c>
      <c r="C90">
        <v>61</v>
      </c>
      <c r="D90">
        <v>12</v>
      </c>
      <c r="F90" t="s">
        <v>525</v>
      </c>
      <c r="G90" t="str">
        <f>VLOOKUP(Table2[[#This Row],[sublocation]],Map!A$2:B$105,2, FALSE)</f>
        <v>Ainsel River, Lake of Rot</v>
      </c>
      <c r="H90" t="s">
        <v>621</v>
      </c>
      <c r="I90" t="s">
        <v>464</v>
      </c>
      <c r="J90" t="s">
        <v>532</v>
      </c>
      <c r="K90">
        <v>3</v>
      </c>
      <c r="L90">
        <v>0</v>
      </c>
      <c r="M90">
        <v>0</v>
      </c>
      <c r="N90">
        <v>0</v>
      </c>
      <c r="O90" t="s">
        <v>59</v>
      </c>
      <c r="P90" t="s">
        <v>59</v>
      </c>
      <c r="Q90" t="s">
        <v>59</v>
      </c>
      <c r="R90" t="s">
        <v>27</v>
      </c>
      <c r="T90" t="s">
        <v>622</v>
      </c>
    </row>
    <row r="91" spans="1:20">
      <c r="A91">
        <v>90</v>
      </c>
      <c r="B91" s="8">
        <v>45156</v>
      </c>
      <c r="C91">
        <v>61</v>
      </c>
      <c r="D91">
        <v>12</v>
      </c>
      <c r="F91" t="s">
        <v>624</v>
      </c>
      <c r="G91" t="str">
        <f>VLOOKUP(Table2[[#This Row],[sublocation]],Map!A$2:B$105,2, FALSE)</f>
        <v>Caelid</v>
      </c>
      <c r="H91" t="s">
        <v>623</v>
      </c>
      <c r="I91" t="s">
        <v>464</v>
      </c>
      <c r="K91">
        <v>3</v>
      </c>
      <c r="N91">
        <v>0</v>
      </c>
      <c r="R91" t="s">
        <v>447</v>
      </c>
      <c r="T91" t="s">
        <v>821</v>
      </c>
    </row>
    <row r="92" spans="1:20">
      <c r="A92">
        <v>91</v>
      </c>
      <c r="B92" s="8">
        <v>45156</v>
      </c>
      <c r="C92">
        <v>61</v>
      </c>
      <c r="D92">
        <v>12</v>
      </c>
      <c r="F92" t="s">
        <v>452</v>
      </c>
      <c r="G92" t="str">
        <f>VLOOKUP(Table2[[#This Row],[sublocation]],Map!A$2:B$105,2, FALSE)</f>
        <v>Leyndell</v>
      </c>
      <c r="I92" t="s">
        <v>515</v>
      </c>
      <c r="R92" t="s">
        <v>447</v>
      </c>
      <c r="T92" t="s">
        <v>548</v>
      </c>
    </row>
    <row r="93" spans="1:20">
      <c r="A93">
        <v>92</v>
      </c>
      <c r="B93" s="8">
        <v>45156</v>
      </c>
      <c r="C93">
        <v>61</v>
      </c>
      <c r="D93">
        <v>12</v>
      </c>
      <c r="F93" t="s">
        <v>486</v>
      </c>
      <c r="G93" t="str">
        <f>VLOOKUP(Table2[[#This Row],[sublocation]],Map!A$2:B$105,2, FALSE)</f>
        <v>Dragonbarrow</v>
      </c>
      <c r="H93" t="s">
        <v>625</v>
      </c>
      <c r="I93" t="s">
        <v>515</v>
      </c>
      <c r="K93">
        <v>2</v>
      </c>
      <c r="R93" t="s">
        <v>447</v>
      </c>
      <c r="T93" t="s">
        <v>626</v>
      </c>
    </row>
    <row r="94" spans="1:20">
      <c r="A94">
        <v>93</v>
      </c>
      <c r="B94" s="8">
        <v>45156</v>
      </c>
      <c r="C94">
        <v>61</v>
      </c>
      <c r="D94">
        <v>12</v>
      </c>
      <c r="F94" t="s">
        <v>390</v>
      </c>
      <c r="G94" t="str">
        <f>VLOOKUP(Table2[[#This Row],[sublocation]],Map!A$2:B$105,2, FALSE)</f>
        <v>Liurnia</v>
      </c>
      <c r="H94" t="s">
        <v>627</v>
      </c>
      <c r="I94" t="s">
        <v>464</v>
      </c>
      <c r="J94" t="s">
        <v>534</v>
      </c>
      <c r="K94">
        <v>3</v>
      </c>
      <c r="L94">
        <v>0</v>
      </c>
      <c r="M94">
        <v>0</v>
      </c>
      <c r="N94">
        <v>0</v>
      </c>
      <c r="O94" t="s">
        <v>59</v>
      </c>
      <c r="P94" t="s">
        <v>59</v>
      </c>
      <c r="Q94" t="s">
        <v>19</v>
      </c>
      <c r="R94" t="s">
        <v>27</v>
      </c>
      <c r="T94" t="s">
        <v>628</v>
      </c>
    </row>
    <row r="95" spans="1:20">
      <c r="A95">
        <v>94</v>
      </c>
      <c r="B95" s="8">
        <v>45157</v>
      </c>
      <c r="C95">
        <v>61</v>
      </c>
      <c r="D95">
        <v>12</v>
      </c>
      <c r="F95" t="s">
        <v>240</v>
      </c>
      <c r="G95" t="str">
        <f>VLOOKUP(Table2[[#This Row],[sublocation]],Map!A$2:B$105,2, FALSE)</f>
        <v>Altus Plateau</v>
      </c>
      <c r="H95" t="s">
        <v>631</v>
      </c>
      <c r="I95" t="s">
        <v>464</v>
      </c>
      <c r="J95" t="s">
        <v>534</v>
      </c>
      <c r="K95">
        <v>3</v>
      </c>
      <c r="L95">
        <v>0</v>
      </c>
      <c r="M95">
        <v>0</v>
      </c>
      <c r="N95">
        <v>0</v>
      </c>
      <c r="O95" t="s">
        <v>19</v>
      </c>
      <c r="P95" t="s">
        <v>59</v>
      </c>
      <c r="Q95" t="s">
        <v>19</v>
      </c>
      <c r="R95" t="s">
        <v>17</v>
      </c>
      <c r="S95" t="s">
        <v>12</v>
      </c>
      <c r="T95" t="s">
        <v>635</v>
      </c>
    </row>
    <row r="96" spans="1:20">
      <c r="A96">
        <v>95</v>
      </c>
      <c r="B96" s="8">
        <v>45157</v>
      </c>
      <c r="C96">
        <v>61</v>
      </c>
      <c r="D96">
        <v>12</v>
      </c>
      <c r="F96" t="s">
        <v>633</v>
      </c>
      <c r="G96" t="str">
        <f>VLOOKUP(Table2[[#This Row],[sublocation]],Map!A$2:B$105,2, FALSE)</f>
        <v>Liurnia</v>
      </c>
      <c r="H96" t="s">
        <v>632</v>
      </c>
      <c r="I96" t="s">
        <v>464</v>
      </c>
      <c r="J96" t="s">
        <v>533</v>
      </c>
      <c r="K96">
        <v>3</v>
      </c>
      <c r="L96">
        <v>0</v>
      </c>
      <c r="M96">
        <v>0</v>
      </c>
      <c r="N96">
        <v>0</v>
      </c>
      <c r="O96" t="s">
        <v>59</v>
      </c>
      <c r="P96" t="s">
        <v>59</v>
      </c>
      <c r="Q96" t="s">
        <v>19</v>
      </c>
      <c r="R96" t="s">
        <v>27</v>
      </c>
      <c r="T96" t="s">
        <v>634</v>
      </c>
    </row>
    <row r="97" spans="1:20">
      <c r="A97">
        <v>96</v>
      </c>
      <c r="B97" s="8">
        <v>45157</v>
      </c>
      <c r="C97">
        <v>61</v>
      </c>
      <c r="D97">
        <v>12</v>
      </c>
      <c r="F97" t="s">
        <v>80</v>
      </c>
      <c r="G97" t="str">
        <f>VLOOKUP(Table2[[#This Row],[sublocation]],Map!A$2:B$105,2, FALSE)</f>
        <v>Liurnia</v>
      </c>
      <c r="H97" t="s">
        <v>636</v>
      </c>
      <c r="I97" t="s">
        <v>553</v>
      </c>
      <c r="J97" t="s">
        <v>534</v>
      </c>
      <c r="K97">
        <v>1</v>
      </c>
      <c r="L97">
        <v>0</v>
      </c>
      <c r="M97">
        <v>0</v>
      </c>
      <c r="N97">
        <v>0</v>
      </c>
      <c r="O97" t="s">
        <v>19</v>
      </c>
      <c r="P97" t="s">
        <v>59</v>
      </c>
      <c r="Q97" t="s">
        <v>19</v>
      </c>
      <c r="R97" t="s">
        <v>17</v>
      </c>
      <c r="S97" t="s">
        <v>48</v>
      </c>
      <c r="T97" t="s">
        <v>1514</v>
      </c>
    </row>
    <row r="98" spans="1:20">
      <c r="A98">
        <v>97</v>
      </c>
      <c r="B98" s="8">
        <v>45157</v>
      </c>
      <c r="C98">
        <v>61</v>
      </c>
      <c r="D98">
        <v>12</v>
      </c>
      <c r="F98" t="s">
        <v>452</v>
      </c>
      <c r="G98" t="str">
        <f>VLOOKUP(Table2[[#This Row],[sublocation]],Map!A$2:B$105,2, FALSE)</f>
        <v>Leyndell</v>
      </c>
      <c r="H98" t="s">
        <v>637</v>
      </c>
      <c r="I98" t="s">
        <v>464</v>
      </c>
      <c r="J98" t="s">
        <v>533</v>
      </c>
      <c r="K98">
        <v>2</v>
      </c>
      <c r="L98">
        <v>0</v>
      </c>
      <c r="M98">
        <v>0</v>
      </c>
      <c r="N98">
        <v>0</v>
      </c>
      <c r="O98" t="s">
        <v>59</v>
      </c>
      <c r="P98" t="s">
        <v>59</v>
      </c>
      <c r="Q98" t="s">
        <v>19</v>
      </c>
      <c r="R98" t="s">
        <v>27</v>
      </c>
      <c r="T98" t="s">
        <v>638</v>
      </c>
    </row>
    <row r="99" spans="1:20">
      <c r="A99">
        <v>98</v>
      </c>
      <c r="B99" s="8">
        <v>45157</v>
      </c>
      <c r="C99">
        <v>61</v>
      </c>
      <c r="D99">
        <v>12</v>
      </c>
      <c r="F99" t="s">
        <v>487</v>
      </c>
      <c r="G99" t="str">
        <f>VLOOKUP(Table2[[#This Row],[sublocation]],Map!A$2:B$105,2, FALSE)</f>
        <v>Raya Lucaria</v>
      </c>
      <c r="H99" t="s">
        <v>639</v>
      </c>
      <c r="I99" t="s">
        <v>464</v>
      </c>
      <c r="J99" t="s">
        <v>533</v>
      </c>
      <c r="K99">
        <v>2</v>
      </c>
      <c r="L99">
        <v>0</v>
      </c>
      <c r="M99">
        <v>0</v>
      </c>
      <c r="N99">
        <v>0</v>
      </c>
      <c r="O99" t="s">
        <v>19</v>
      </c>
      <c r="P99" t="s">
        <v>59</v>
      </c>
      <c r="Q99" t="s">
        <v>19</v>
      </c>
      <c r="R99" t="s">
        <v>27</v>
      </c>
      <c r="T99" t="s">
        <v>640</v>
      </c>
    </row>
    <row r="100" spans="1:20">
      <c r="A100">
        <v>99</v>
      </c>
      <c r="B100" s="8">
        <v>45157</v>
      </c>
      <c r="C100">
        <v>61</v>
      </c>
      <c r="D100">
        <v>12</v>
      </c>
      <c r="F100" t="s">
        <v>21</v>
      </c>
      <c r="G100" t="str">
        <f>VLOOKUP(Table2[[#This Row],[sublocation]],Map!A$2:B$105,2, FALSE)</f>
        <v>Limgrave</v>
      </c>
      <c r="H100" t="s">
        <v>641</v>
      </c>
      <c r="I100" t="s">
        <v>39</v>
      </c>
      <c r="K100">
        <v>2</v>
      </c>
      <c r="L100">
        <v>1</v>
      </c>
      <c r="M100">
        <v>0</v>
      </c>
      <c r="N100">
        <v>0</v>
      </c>
      <c r="O100" t="s">
        <v>19</v>
      </c>
      <c r="P100" t="s">
        <v>59</v>
      </c>
      <c r="Q100" t="s">
        <v>59</v>
      </c>
      <c r="R100" t="s">
        <v>17</v>
      </c>
      <c r="S100" t="s">
        <v>48</v>
      </c>
      <c r="T100" t="s">
        <v>642</v>
      </c>
    </row>
    <row r="101" spans="1:20">
      <c r="A101">
        <v>100</v>
      </c>
      <c r="B101" s="8">
        <v>45157</v>
      </c>
      <c r="C101">
        <v>61</v>
      </c>
      <c r="D101">
        <v>12</v>
      </c>
      <c r="F101" t="s">
        <v>452</v>
      </c>
      <c r="G101" t="str">
        <f>VLOOKUP(Table2[[#This Row],[sublocation]],Map!A$2:B$105,2, FALSE)</f>
        <v>Leyndell</v>
      </c>
      <c r="H101" t="s">
        <v>643</v>
      </c>
      <c r="I101" t="s">
        <v>39</v>
      </c>
      <c r="J101" t="s">
        <v>534</v>
      </c>
      <c r="K101">
        <v>1</v>
      </c>
      <c r="L101">
        <v>0</v>
      </c>
      <c r="M101">
        <v>0</v>
      </c>
      <c r="N101">
        <v>0</v>
      </c>
      <c r="O101" t="s">
        <v>19</v>
      </c>
      <c r="P101" t="s">
        <v>59</v>
      </c>
      <c r="Q101" t="s">
        <v>59</v>
      </c>
      <c r="R101" t="s">
        <v>17</v>
      </c>
      <c r="T101" t="s">
        <v>644</v>
      </c>
    </row>
    <row r="102" spans="1:20">
      <c r="A102">
        <v>101</v>
      </c>
      <c r="B102" s="8">
        <v>45157</v>
      </c>
      <c r="C102">
        <v>138</v>
      </c>
      <c r="D102">
        <v>25</v>
      </c>
      <c r="F102" t="s">
        <v>645</v>
      </c>
      <c r="G102" t="str">
        <f>VLOOKUP(Table2[[#This Row],[sublocation]],Map!A$2:B$105,2, FALSE)</f>
        <v>Consecrated Snowfield</v>
      </c>
      <c r="H102" t="s">
        <v>646</v>
      </c>
      <c r="I102" t="s">
        <v>42</v>
      </c>
      <c r="K102">
        <v>2</v>
      </c>
      <c r="M102">
        <v>0</v>
      </c>
      <c r="N102">
        <v>0</v>
      </c>
      <c r="P102" t="s">
        <v>59</v>
      </c>
      <c r="Q102" t="s">
        <v>59</v>
      </c>
      <c r="R102" t="s">
        <v>447</v>
      </c>
      <c r="T102" t="s">
        <v>647</v>
      </c>
    </row>
    <row r="103" spans="1:20">
      <c r="A103">
        <v>102</v>
      </c>
      <c r="B103" s="8">
        <v>45157</v>
      </c>
      <c r="C103">
        <v>138</v>
      </c>
      <c r="D103">
        <v>25</v>
      </c>
      <c r="F103" t="s">
        <v>242</v>
      </c>
      <c r="G103" t="str">
        <f>VLOOKUP(Table2[[#This Row],[sublocation]],Map!A$2:B$105,2, FALSE)</f>
        <v>Caelid</v>
      </c>
      <c r="H103" t="s">
        <v>648</v>
      </c>
      <c r="I103" t="s">
        <v>553</v>
      </c>
      <c r="J103" t="s">
        <v>534</v>
      </c>
      <c r="K103">
        <v>2</v>
      </c>
      <c r="M103">
        <v>0</v>
      </c>
      <c r="N103">
        <v>1</v>
      </c>
      <c r="O103" t="s">
        <v>19</v>
      </c>
      <c r="P103" t="s">
        <v>59</v>
      </c>
      <c r="Q103" t="s">
        <v>59</v>
      </c>
      <c r="R103" t="s">
        <v>447</v>
      </c>
      <c r="T103" t="s">
        <v>649</v>
      </c>
    </row>
    <row r="104" spans="1:20">
      <c r="A104">
        <v>103</v>
      </c>
      <c r="B104" s="8">
        <v>45157</v>
      </c>
      <c r="C104">
        <v>138</v>
      </c>
      <c r="D104">
        <v>25</v>
      </c>
      <c r="F104" t="s">
        <v>650</v>
      </c>
      <c r="G104" t="str">
        <f>VLOOKUP(Table2[[#This Row],[sublocation]],Map!A$2:B$105,2, FALSE)</f>
        <v>Mountaintops of the Giants</v>
      </c>
      <c r="H104" t="s">
        <v>651</v>
      </c>
      <c r="I104" t="s">
        <v>464</v>
      </c>
      <c r="J104" t="s">
        <v>533</v>
      </c>
      <c r="K104">
        <v>2</v>
      </c>
      <c r="M104">
        <v>0</v>
      </c>
      <c r="N104">
        <v>0</v>
      </c>
      <c r="O104" t="s">
        <v>59</v>
      </c>
      <c r="P104" t="s">
        <v>59</v>
      </c>
      <c r="Q104" t="s">
        <v>59</v>
      </c>
      <c r="R104" t="s">
        <v>27</v>
      </c>
      <c r="T104" t="s">
        <v>652</v>
      </c>
    </row>
    <row r="105" spans="1:20">
      <c r="A105">
        <v>104</v>
      </c>
      <c r="B105" s="8">
        <v>45157</v>
      </c>
      <c r="C105">
        <v>138</v>
      </c>
      <c r="D105">
        <v>25</v>
      </c>
      <c r="F105" t="s">
        <v>653</v>
      </c>
      <c r="G105" t="str">
        <f>VLOOKUP(Table2[[#This Row],[sublocation]],Map!A$2:B$105,2, FALSE)</f>
        <v>Consecrated Snowfield</v>
      </c>
      <c r="I105" t="s">
        <v>515</v>
      </c>
      <c r="R105" t="s">
        <v>447</v>
      </c>
      <c r="T105" t="s">
        <v>548</v>
      </c>
    </row>
    <row r="106" spans="1:20">
      <c r="A106">
        <v>105</v>
      </c>
      <c r="B106" s="8">
        <v>45157</v>
      </c>
      <c r="C106">
        <v>138</v>
      </c>
      <c r="D106">
        <v>25</v>
      </c>
      <c r="F106" t="s">
        <v>654</v>
      </c>
      <c r="G106" t="str">
        <f>VLOOKUP(Table2[[#This Row],[sublocation]],Map!A$2:B$105,2, FALSE)</f>
        <v>Leyndell (Ashen)</v>
      </c>
      <c r="I106" t="s">
        <v>515</v>
      </c>
      <c r="K106">
        <v>3</v>
      </c>
      <c r="R106" t="s">
        <v>447</v>
      </c>
      <c r="T106" t="s">
        <v>448</v>
      </c>
    </row>
    <row r="107" spans="1:20">
      <c r="A107">
        <v>106</v>
      </c>
      <c r="B107" s="8">
        <v>45157</v>
      </c>
      <c r="C107">
        <v>138</v>
      </c>
      <c r="D107">
        <v>25</v>
      </c>
      <c r="F107" t="s">
        <v>655</v>
      </c>
      <c r="G107" t="str">
        <f>VLOOKUP(Table2[[#This Row],[sublocation]],Map!A$2:B$105,2, FALSE)</f>
        <v>Mountaintops of the Giants</v>
      </c>
      <c r="H107" t="s">
        <v>656</v>
      </c>
      <c r="I107" t="s">
        <v>464</v>
      </c>
      <c r="J107" t="s">
        <v>533</v>
      </c>
      <c r="K107">
        <v>2</v>
      </c>
      <c r="M107">
        <v>0</v>
      </c>
      <c r="N107">
        <v>0</v>
      </c>
      <c r="O107" t="s">
        <v>19</v>
      </c>
      <c r="P107" t="s">
        <v>59</v>
      </c>
      <c r="Q107" t="s">
        <v>19</v>
      </c>
      <c r="R107" t="s">
        <v>27</v>
      </c>
      <c r="T107" t="s">
        <v>658</v>
      </c>
    </row>
    <row r="108" spans="1:20">
      <c r="A108">
        <v>107</v>
      </c>
      <c r="B108" s="8">
        <v>45157</v>
      </c>
      <c r="C108">
        <v>138</v>
      </c>
      <c r="D108">
        <v>25</v>
      </c>
      <c r="F108" t="s">
        <v>659</v>
      </c>
      <c r="G108" t="str">
        <f>VLOOKUP(Table2[[#This Row],[sublocation]],Map!A$2:B$105,2, FALSE)</f>
        <v>Volcano Manor</v>
      </c>
      <c r="H108" t="s">
        <v>660</v>
      </c>
      <c r="I108" t="s">
        <v>466</v>
      </c>
      <c r="J108" t="s">
        <v>534</v>
      </c>
      <c r="K108">
        <v>2</v>
      </c>
      <c r="M108">
        <v>0</v>
      </c>
      <c r="N108">
        <v>0</v>
      </c>
      <c r="O108" t="s">
        <v>19</v>
      </c>
      <c r="P108" t="s">
        <v>59</v>
      </c>
      <c r="Q108" t="s">
        <v>59</v>
      </c>
      <c r="R108" t="s">
        <v>27</v>
      </c>
      <c r="T108" t="s">
        <v>661</v>
      </c>
    </row>
    <row r="109" spans="1:20">
      <c r="A109">
        <v>108</v>
      </c>
      <c r="B109" s="8">
        <v>45157</v>
      </c>
      <c r="C109">
        <v>138</v>
      </c>
      <c r="D109">
        <v>25</v>
      </c>
      <c r="F109" t="s">
        <v>654</v>
      </c>
      <c r="G109" t="str">
        <f>VLOOKUP(Table2[[#This Row],[sublocation]],Map!A$2:B$105,2, FALSE)</f>
        <v>Leyndell (Ashen)</v>
      </c>
      <c r="H109" t="s">
        <v>662</v>
      </c>
      <c r="I109" t="s">
        <v>464</v>
      </c>
      <c r="J109" t="s">
        <v>532</v>
      </c>
      <c r="K109">
        <v>3</v>
      </c>
      <c r="M109">
        <v>0</v>
      </c>
      <c r="N109">
        <v>0</v>
      </c>
      <c r="O109" t="s">
        <v>19</v>
      </c>
      <c r="P109" t="s">
        <v>59</v>
      </c>
      <c r="Q109" t="s">
        <v>59</v>
      </c>
      <c r="R109" t="s">
        <v>27</v>
      </c>
      <c r="T109" t="s">
        <v>663</v>
      </c>
    </row>
    <row r="110" spans="1:20">
      <c r="A110">
        <v>109</v>
      </c>
      <c r="B110" s="8">
        <v>45157</v>
      </c>
      <c r="C110">
        <v>138</v>
      </c>
      <c r="D110">
        <v>25</v>
      </c>
      <c r="F110" t="s">
        <v>664</v>
      </c>
      <c r="G110" t="str">
        <f>VLOOKUP(Table2[[#This Row],[sublocation]],Map!A$2:B$105,2, FALSE)</f>
        <v>Haligtree</v>
      </c>
      <c r="H110" t="s">
        <v>665</v>
      </c>
      <c r="I110" t="s">
        <v>464</v>
      </c>
      <c r="J110" t="s">
        <v>534</v>
      </c>
      <c r="K110">
        <v>3</v>
      </c>
      <c r="M110">
        <v>0</v>
      </c>
      <c r="N110">
        <v>1</v>
      </c>
      <c r="O110" t="s">
        <v>59</v>
      </c>
      <c r="P110" t="s">
        <v>59</v>
      </c>
      <c r="Q110" t="s">
        <v>19</v>
      </c>
      <c r="R110" t="s">
        <v>17</v>
      </c>
      <c r="T110" t="s">
        <v>666</v>
      </c>
    </row>
    <row r="111" spans="1:20">
      <c r="A111">
        <v>110</v>
      </c>
      <c r="B111" s="8">
        <v>45157</v>
      </c>
      <c r="C111">
        <v>138</v>
      </c>
      <c r="D111">
        <v>25</v>
      </c>
      <c r="F111" t="s">
        <v>544</v>
      </c>
      <c r="G111" t="str">
        <f>VLOOKUP(Table2[[#This Row],[sublocation]],Map!A$2:B$105,2, FALSE)</f>
        <v>Mountaintops of the Giants</v>
      </c>
      <c r="H111" t="s">
        <v>667</v>
      </c>
      <c r="I111" t="s">
        <v>466</v>
      </c>
      <c r="J111" t="s">
        <v>533</v>
      </c>
      <c r="K111">
        <v>2</v>
      </c>
      <c r="M111">
        <v>0</v>
      </c>
      <c r="N111">
        <v>0</v>
      </c>
      <c r="O111" t="s">
        <v>19</v>
      </c>
      <c r="P111" t="s">
        <v>59</v>
      </c>
      <c r="Q111" t="s">
        <v>59</v>
      </c>
      <c r="R111" t="s">
        <v>27</v>
      </c>
      <c r="T111" t="s">
        <v>689</v>
      </c>
    </row>
    <row r="112" spans="1:20">
      <c r="A112">
        <v>111</v>
      </c>
      <c r="B112" s="8">
        <v>45157</v>
      </c>
      <c r="C112">
        <v>138</v>
      </c>
      <c r="D112">
        <v>25</v>
      </c>
      <c r="F112" t="s">
        <v>669</v>
      </c>
      <c r="G112" t="str">
        <f>VLOOKUP(Table2[[#This Row],[sublocation]],Map!A$2:B$105,2, FALSE)</f>
        <v>Farum Azula</v>
      </c>
      <c r="H112" t="s">
        <v>668</v>
      </c>
      <c r="I112" t="s">
        <v>515</v>
      </c>
      <c r="R112" t="s">
        <v>447</v>
      </c>
      <c r="T112" t="s">
        <v>670</v>
      </c>
    </row>
    <row r="113" spans="1:20">
      <c r="A113">
        <v>112</v>
      </c>
      <c r="B113" s="8">
        <v>45157</v>
      </c>
      <c r="C113">
        <v>138</v>
      </c>
      <c r="D113">
        <v>25</v>
      </c>
      <c r="F113" t="s">
        <v>21</v>
      </c>
      <c r="G113" t="str">
        <f>VLOOKUP(Table2[[#This Row],[sublocation]],Map!A$2:B$105,2, FALSE)</f>
        <v>Limgrave</v>
      </c>
      <c r="H113" t="s">
        <v>671</v>
      </c>
      <c r="I113" t="s">
        <v>553</v>
      </c>
      <c r="J113" t="s">
        <v>534</v>
      </c>
      <c r="K113">
        <v>1</v>
      </c>
      <c r="M113">
        <v>0</v>
      </c>
      <c r="N113">
        <v>0</v>
      </c>
      <c r="O113" t="s">
        <v>19</v>
      </c>
      <c r="R113" t="s">
        <v>27</v>
      </c>
    </row>
    <row r="114" spans="1:20">
      <c r="A114">
        <v>113</v>
      </c>
      <c r="B114" s="8">
        <v>45157</v>
      </c>
      <c r="C114">
        <v>138</v>
      </c>
      <c r="D114">
        <v>25</v>
      </c>
      <c r="F114" t="s">
        <v>672</v>
      </c>
      <c r="G114" t="str">
        <f>VLOOKUP(Table2[[#This Row],[sublocation]],Map!A$2:B$105,2, FALSE)</f>
        <v>Consecrated Snowfield</v>
      </c>
      <c r="H114" t="s">
        <v>673</v>
      </c>
      <c r="I114" t="s">
        <v>752</v>
      </c>
      <c r="K114">
        <v>3</v>
      </c>
      <c r="M114">
        <v>0</v>
      </c>
      <c r="N114">
        <v>0</v>
      </c>
      <c r="O114" t="s">
        <v>19</v>
      </c>
      <c r="P114" t="s">
        <v>59</v>
      </c>
      <c r="Q114" t="s">
        <v>19</v>
      </c>
      <c r="R114" t="s">
        <v>17</v>
      </c>
      <c r="S114" t="s">
        <v>196</v>
      </c>
      <c r="T114" t="s">
        <v>537</v>
      </c>
    </row>
    <row r="115" spans="1:20">
      <c r="A115">
        <v>114</v>
      </c>
      <c r="B115" s="8">
        <v>45157</v>
      </c>
      <c r="C115">
        <v>138</v>
      </c>
      <c r="D115">
        <v>25</v>
      </c>
      <c r="F115" t="s">
        <v>669</v>
      </c>
      <c r="G115" t="str">
        <f>VLOOKUP(Table2[[#This Row],[sublocation]],Map!A$2:B$105,2, FALSE)</f>
        <v>Farum Azula</v>
      </c>
      <c r="H115" t="s">
        <v>674</v>
      </c>
      <c r="I115" t="s">
        <v>464</v>
      </c>
      <c r="K115">
        <v>3</v>
      </c>
      <c r="N115">
        <v>0</v>
      </c>
      <c r="O115" t="s">
        <v>19</v>
      </c>
      <c r="P115" t="s">
        <v>59</v>
      </c>
      <c r="Q115" t="s">
        <v>59</v>
      </c>
      <c r="R115" t="s">
        <v>17</v>
      </c>
      <c r="T115" t="s">
        <v>675</v>
      </c>
    </row>
    <row r="116" spans="1:20">
      <c r="A116">
        <v>115</v>
      </c>
      <c r="B116" s="8">
        <v>45157</v>
      </c>
      <c r="C116">
        <v>138</v>
      </c>
      <c r="D116">
        <v>25</v>
      </c>
      <c r="F116" t="s">
        <v>80</v>
      </c>
      <c r="G116" t="str">
        <f>VLOOKUP(Table2[[#This Row],[sublocation]],Map!A$2:B$105,2, FALSE)</f>
        <v>Liurnia</v>
      </c>
      <c r="H116" t="s">
        <v>676</v>
      </c>
      <c r="I116" t="s">
        <v>553</v>
      </c>
      <c r="J116" t="s">
        <v>534</v>
      </c>
      <c r="K116">
        <v>1</v>
      </c>
      <c r="N116">
        <v>0</v>
      </c>
      <c r="O116" t="s">
        <v>19</v>
      </c>
      <c r="P116" t="s">
        <v>59</v>
      </c>
      <c r="Q116" t="s">
        <v>19</v>
      </c>
      <c r="R116" t="s">
        <v>27</v>
      </c>
    </row>
    <row r="117" spans="1:20">
      <c r="A117">
        <v>116</v>
      </c>
      <c r="B117" s="8">
        <v>45157</v>
      </c>
      <c r="C117">
        <v>138</v>
      </c>
      <c r="D117">
        <v>25</v>
      </c>
      <c r="F117" t="s">
        <v>678</v>
      </c>
      <c r="G117" t="str">
        <f>VLOOKUP(Table2[[#This Row],[sublocation]],Map!A$2:B$105,2, FALSE)</f>
        <v>Ainsel River, Lake of Rot</v>
      </c>
      <c r="H117" t="s">
        <v>677</v>
      </c>
      <c r="I117" t="s">
        <v>466</v>
      </c>
      <c r="J117" t="s">
        <v>1513</v>
      </c>
      <c r="K117">
        <v>2</v>
      </c>
      <c r="M117">
        <v>0</v>
      </c>
      <c r="N117">
        <v>0</v>
      </c>
      <c r="O117" t="s">
        <v>19</v>
      </c>
      <c r="P117" t="s">
        <v>19</v>
      </c>
      <c r="Q117" t="s">
        <v>19</v>
      </c>
      <c r="R117" t="s">
        <v>27</v>
      </c>
      <c r="T117" t="s">
        <v>679</v>
      </c>
    </row>
    <row r="118" spans="1:20">
      <c r="A118">
        <v>117</v>
      </c>
      <c r="B118" s="8">
        <v>45157</v>
      </c>
      <c r="C118">
        <v>138</v>
      </c>
      <c r="D118">
        <v>25</v>
      </c>
      <c r="F118" t="s">
        <v>664</v>
      </c>
      <c r="G118" t="str">
        <f>VLOOKUP(Table2[[#This Row],[sublocation]],Map!A$2:B$105,2, FALSE)</f>
        <v>Haligtree</v>
      </c>
      <c r="H118" t="s">
        <v>680</v>
      </c>
      <c r="I118" t="s">
        <v>464</v>
      </c>
      <c r="J118" t="s">
        <v>533</v>
      </c>
      <c r="K118">
        <v>2</v>
      </c>
      <c r="M118">
        <v>0</v>
      </c>
      <c r="N118">
        <v>0</v>
      </c>
      <c r="O118" t="s">
        <v>59</v>
      </c>
      <c r="P118" t="s">
        <v>59</v>
      </c>
      <c r="Q118" t="s">
        <v>19</v>
      </c>
      <c r="R118" t="s">
        <v>27</v>
      </c>
      <c r="T118" t="s">
        <v>681</v>
      </c>
    </row>
    <row r="119" spans="1:20">
      <c r="A119">
        <v>118</v>
      </c>
      <c r="B119" s="8">
        <v>45157</v>
      </c>
      <c r="C119">
        <v>138</v>
      </c>
      <c r="D119">
        <v>25</v>
      </c>
      <c r="F119" t="s">
        <v>682</v>
      </c>
      <c r="G119" t="str">
        <f>VLOOKUP(Table2[[#This Row],[sublocation]],Map!A$2:B$105,2, FALSE)</f>
        <v>Moghwyn Palace</v>
      </c>
      <c r="H119" t="s">
        <v>683</v>
      </c>
      <c r="I119" t="s">
        <v>464</v>
      </c>
      <c r="J119" t="s">
        <v>532</v>
      </c>
      <c r="K119">
        <v>3</v>
      </c>
      <c r="M119">
        <v>1</v>
      </c>
      <c r="N119">
        <v>0</v>
      </c>
      <c r="O119" t="s">
        <v>59</v>
      </c>
      <c r="P119" t="s">
        <v>59</v>
      </c>
      <c r="Q119" t="s">
        <v>19</v>
      </c>
      <c r="R119" t="s">
        <v>27</v>
      </c>
      <c r="T119" t="s">
        <v>716</v>
      </c>
    </row>
    <row r="120" spans="1:20">
      <c r="A120">
        <v>119</v>
      </c>
      <c r="B120" s="8">
        <v>45157</v>
      </c>
      <c r="C120">
        <v>138</v>
      </c>
      <c r="D120">
        <v>25</v>
      </c>
      <c r="F120" t="s">
        <v>1033</v>
      </c>
      <c r="G120" t="str">
        <f>VLOOKUP(Table2[[#This Row],[sublocation]],Map!A$2:B$105,2, FALSE)</f>
        <v>Consecrated Snowfield</v>
      </c>
      <c r="H120" t="s">
        <v>684</v>
      </c>
      <c r="I120" t="s">
        <v>553</v>
      </c>
      <c r="J120" t="s">
        <v>533</v>
      </c>
      <c r="K120">
        <v>1</v>
      </c>
      <c r="N120">
        <v>0</v>
      </c>
      <c r="O120" t="s">
        <v>19</v>
      </c>
      <c r="P120" t="s">
        <v>59</v>
      </c>
      <c r="Q120" t="s">
        <v>59</v>
      </c>
      <c r="R120" t="s">
        <v>27</v>
      </c>
      <c r="T120" t="s">
        <v>685</v>
      </c>
    </row>
    <row r="121" spans="1:20">
      <c r="A121">
        <v>120</v>
      </c>
      <c r="B121" s="8">
        <v>45157</v>
      </c>
      <c r="C121">
        <v>138</v>
      </c>
      <c r="D121">
        <v>25</v>
      </c>
      <c r="F121" t="s">
        <v>21</v>
      </c>
      <c r="G121" t="str">
        <f>VLOOKUP(Table2[[#This Row],[sublocation]],Map!A$2:B$105,2, FALSE)</f>
        <v>Limgrave</v>
      </c>
      <c r="H121" t="s">
        <v>686</v>
      </c>
      <c r="I121" t="s">
        <v>539</v>
      </c>
      <c r="J121" t="s">
        <v>533</v>
      </c>
      <c r="K121">
        <v>2</v>
      </c>
      <c r="N121">
        <v>1</v>
      </c>
      <c r="O121" t="s">
        <v>19</v>
      </c>
      <c r="P121" t="s">
        <v>59</v>
      </c>
      <c r="Q121" t="s">
        <v>19</v>
      </c>
      <c r="R121" t="s">
        <v>27</v>
      </c>
      <c r="T121" t="s">
        <v>687</v>
      </c>
    </row>
    <row r="122" spans="1:20">
      <c r="A122">
        <v>121</v>
      </c>
      <c r="B122" s="8">
        <v>45157</v>
      </c>
      <c r="C122">
        <v>138</v>
      </c>
      <c r="D122">
        <v>25</v>
      </c>
      <c r="F122" t="s">
        <v>672</v>
      </c>
      <c r="G122" t="str">
        <f>VLOOKUP(Table2[[#This Row],[sublocation]],Map!A$2:B$105,2, FALSE)</f>
        <v>Consecrated Snowfield</v>
      </c>
      <c r="I122" t="s">
        <v>515</v>
      </c>
      <c r="R122" t="s">
        <v>447</v>
      </c>
      <c r="T122" t="s">
        <v>530</v>
      </c>
    </row>
    <row r="123" spans="1:20">
      <c r="A123">
        <v>122</v>
      </c>
      <c r="B123" s="8">
        <v>45157</v>
      </c>
      <c r="C123">
        <v>138</v>
      </c>
      <c r="D123">
        <v>25</v>
      </c>
      <c r="F123" t="s">
        <v>231</v>
      </c>
      <c r="G123" t="str">
        <f>VLOOKUP(Table2[[#This Row],[sublocation]],Map!A$2:B$105,2, FALSE)</f>
        <v>Altus Plateau</v>
      </c>
      <c r="H123" t="s">
        <v>688</v>
      </c>
      <c r="I123" t="s">
        <v>553</v>
      </c>
      <c r="J123" t="s">
        <v>1513</v>
      </c>
      <c r="K123">
        <v>2</v>
      </c>
      <c r="M123">
        <v>1</v>
      </c>
      <c r="N123">
        <v>1</v>
      </c>
      <c r="O123" t="s">
        <v>19</v>
      </c>
      <c r="P123" t="s">
        <v>59</v>
      </c>
      <c r="Q123" t="s">
        <v>59</v>
      </c>
      <c r="R123" t="s">
        <v>17</v>
      </c>
      <c r="T123" t="s">
        <v>690</v>
      </c>
    </row>
    <row r="124" spans="1:20">
      <c r="A124">
        <v>123</v>
      </c>
      <c r="B124" s="8">
        <v>45157</v>
      </c>
      <c r="C124">
        <v>138</v>
      </c>
      <c r="D124">
        <v>25</v>
      </c>
      <c r="F124" t="s">
        <v>80</v>
      </c>
      <c r="G124" t="str">
        <f>VLOOKUP(Table2[[#This Row],[sublocation]],Map!A$2:B$105,2, FALSE)</f>
        <v>Liurnia</v>
      </c>
      <c r="H124" t="s">
        <v>691</v>
      </c>
      <c r="I124" t="s">
        <v>553</v>
      </c>
      <c r="J124" t="s">
        <v>534</v>
      </c>
      <c r="K124">
        <v>2</v>
      </c>
      <c r="M124">
        <v>0</v>
      </c>
      <c r="N124">
        <v>0</v>
      </c>
      <c r="O124" t="s">
        <v>19</v>
      </c>
      <c r="P124" t="s">
        <v>59</v>
      </c>
      <c r="Q124" t="s">
        <v>19</v>
      </c>
      <c r="R124" t="s">
        <v>17</v>
      </c>
      <c r="T124" t="s">
        <v>692</v>
      </c>
    </row>
    <row r="125" spans="1:20">
      <c r="A125">
        <v>124</v>
      </c>
      <c r="B125" s="8">
        <v>45157</v>
      </c>
      <c r="C125">
        <v>138</v>
      </c>
      <c r="D125">
        <v>25</v>
      </c>
      <c r="F125" t="s">
        <v>21</v>
      </c>
      <c r="G125" t="str">
        <f>VLOOKUP(Table2[[#This Row],[sublocation]],Map!A$2:B$105,2, FALSE)</f>
        <v>Limgrave</v>
      </c>
      <c r="H125" t="s">
        <v>693</v>
      </c>
      <c r="I125" t="s">
        <v>791</v>
      </c>
      <c r="J125" t="s">
        <v>533</v>
      </c>
      <c r="K125">
        <v>2</v>
      </c>
      <c r="M125">
        <v>0</v>
      </c>
      <c r="N125">
        <v>0</v>
      </c>
      <c r="O125" t="s">
        <v>19</v>
      </c>
      <c r="P125" t="s">
        <v>59</v>
      </c>
      <c r="Q125" t="s">
        <v>19</v>
      </c>
      <c r="R125" t="s">
        <v>27</v>
      </c>
      <c r="T125" t="s">
        <v>694</v>
      </c>
    </row>
    <row r="126" spans="1:20">
      <c r="A126">
        <v>125</v>
      </c>
      <c r="B126" s="8">
        <v>45157</v>
      </c>
      <c r="C126">
        <v>138</v>
      </c>
      <c r="D126">
        <v>25</v>
      </c>
      <c r="F126" t="s">
        <v>80</v>
      </c>
      <c r="G126" t="str">
        <f>VLOOKUP(Table2[[#This Row],[sublocation]],Map!A$2:B$105,2, FALSE)</f>
        <v>Liurnia</v>
      </c>
      <c r="H126" t="s">
        <v>691</v>
      </c>
      <c r="I126" t="s">
        <v>515</v>
      </c>
      <c r="N126">
        <v>1</v>
      </c>
      <c r="R126" t="s">
        <v>447</v>
      </c>
      <c r="T126" t="s">
        <v>695</v>
      </c>
    </row>
    <row r="127" spans="1:20">
      <c r="A127">
        <v>126</v>
      </c>
      <c r="B127" s="8">
        <v>45157</v>
      </c>
      <c r="C127">
        <v>138</v>
      </c>
      <c r="D127">
        <v>25</v>
      </c>
      <c r="F127" t="s">
        <v>449</v>
      </c>
      <c r="G127" t="str">
        <f>VLOOKUP(Table2[[#This Row],[sublocation]],Map!A$2:B$105,2, FALSE)</f>
        <v>Subterranean Shunning Grounds</v>
      </c>
      <c r="H127" t="s">
        <v>696</v>
      </c>
      <c r="I127" t="s">
        <v>464</v>
      </c>
      <c r="J127" t="s">
        <v>533</v>
      </c>
      <c r="K127">
        <v>2</v>
      </c>
      <c r="M127">
        <v>0</v>
      </c>
      <c r="N127">
        <v>0</v>
      </c>
      <c r="O127" t="s">
        <v>59</v>
      </c>
      <c r="P127" t="s">
        <v>59</v>
      </c>
      <c r="Q127" t="s">
        <v>19</v>
      </c>
      <c r="R127" t="s">
        <v>27</v>
      </c>
      <c r="T127" t="s">
        <v>697</v>
      </c>
    </row>
    <row r="128" spans="1:20">
      <c r="A128">
        <v>127</v>
      </c>
      <c r="B128" s="8">
        <v>45157</v>
      </c>
      <c r="C128">
        <v>138</v>
      </c>
      <c r="D128">
        <v>25</v>
      </c>
      <c r="F128" t="s">
        <v>178</v>
      </c>
      <c r="G128" t="str">
        <f>VLOOKUP(Table2[[#This Row],[sublocation]],Map!A$2:B$105,2, FALSE)</f>
        <v>Limgrave</v>
      </c>
      <c r="H128" t="s">
        <v>698</v>
      </c>
      <c r="I128" t="s">
        <v>39</v>
      </c>
      <c r="J128" t="s">
        <v>534</v>
      </c>
      <c r="K128">
        <v>1</v>
      </c>
      <c r="N128">
        <v>0</v>
      </c>
      <c r="O128" t="s">
        <v>19</v>
      </c>
      <c r="P128" t="s">
        <v>59</v>
      </c>
      <c r="Q128" t="s">
        <v>59</v>
      </c>
      <c r="R128" t="s">
        <v>17</v>
      </c>
      <c r="S128" t="s">
        <v>12</v>
      </c>
      <c r="T128" t="s">
        <v>699</v>
      </c>
    </row>
    <row r="129" spans="1:20">
      <c r="A129">
        <v>128</v>
      </c>
      <c r="B129" s="8">
        <v>45157</v>
      </c>
      <c r="C129">
        <v>138</v>
      </c>
      <c r="D129">
        <v>25</v>
      </c>
      <c r="F129" t="s">
        <v>645</v>
      </c>
      <c r="G129" t="str">
        <f>VLOOKUP(Table2[[#This Row],[sublocation]],Map!A$2:B$105,2, FALSE)</f>
        <v>Consecrated Snowfield</v>
      </c>
      <c r="H129" t="s">
        <v>702</v>
      </c>
      <c r="I129" t="s">
        <v>464</v>
      </c>
      <c r="K129">
        <v>3</v>
      </c>
      <c r="N129">
        <v>0</v>
      </c>
      <c r="O129" t="s">
        <v>19</v>
      </c>
      <c r="P129" t="s">
        <v>59</v>
      </c>
      <c r="Q129" t="s">
        <v>19</v>
      </c>
      <c r="R129" t="s">
        <v>17</v>
      </c>
      <c r="S129" t="s">
        <v>700</v>
      </c>
      <c r="T129" t="s">
        <v>701</v>
      </c>
    </row>
    <row r="130" spans="1:20">
      <c r="A130">
        <v>129</v>
      </c>
      <c r="B130" s="8">
        <v>45157</v>
      </c>
      <c r="C130">
        <v>138</v>
      </c>
      <c r="D130">
        <v>25</v>
      </c>
      <c r="F130" t="s">
        <v>703</v>
      </c>
      <c r="G130" t="str">
        <f>VLOOKUP(Table2[[#This Row],[sublocation]],Map!A$2:B$105,2, FALSE)</f>
        <v>Leyndell (Ashen)</v>
      </c>
      <c r="I130" t="s">
        <v>515</v>
      </c>
      <c r="R130" t="s">
        <v>447</v>
      </c>
      <c r="T130" t="s">
        <v>448</v>
      </c>
    </row>
    <row r="131" spans="1:20">
      <c r="A131">
        <v>130</v>
      </c>
      <c r="B131" s="8">
        <v>45157</v>
      </c>
      <c r="C131">
        <v>138</v>
      </c>
      <c r="D131">
        <v>25</v>
      </c>
      <c r="F131" t="s">
        <v>664</v>
      </c>
      <c r="G131" t="str">
        <f>VLOOKUP(Table2[[#This Row],[sublocation]],Map!A$2:B$105,2, FALSE)</f>
        <v>Haligtree</v>
      </c>
      <c r="H131" t="s">
        <v>704</v>
      </c>
      <c r="I131" t="s">
        <v>515</v>
      </c>
      <c r="R131" t="s">
        <v>447</v>
      </c>
      <c r="T131" t="s">
        <v>448</v>
      </c>
    </row>
    <row r="132" spans="1:20">
      <c r="A132">
        <v>131</v>
      </c>
      <c r="B132" s="8">
        <v>45157</v>
      </c>
      <c r="C132">
        <v>138</v>
      </c>
      <c r="D132">
        <v>25</v>
      </c>
      <c r="F132" t="s">
        <v>669</v>
      </c>
      <c r="G132" t="str">
        <f>VLOOKUP(Table2[[#This Row],[sublocation]],Map!A$2:B$105,2, FALSE)</f>
        <v>Farum Azula</v>
      </c>
      <c r="H132" t="s">
        <v>705</v>
      </c>
      <c r="I132" t="s">
        <v>464</v>
      </c>
      <c r="J132" t="s">
        <v>533</v>
      </c>
      <c r="K132">
        <v>3</v>
      </c>
      <c r="N132">
        <v>0</v>
      </c>
      <c r="O132" t="s">
        <v>59</v>
      </c>
      <c r="P132" t="s">
        <v>59</v>
      </c>
      <c r="Q132" t="s">
        <v>19</v>
      </c>
      <c r="R132" t="s">
        <v>17</v>
      </c>
      <c r="S132" t="s">
        <v>706</v>
      </c>
      <c r="T132" t="s">
        <v>707</v>
      </c>
    </row>
    <row r="133" spans="1:20">
      <c r="A133">
        <v>132</v>
      </c>
      <c r="B133" s="8">
        <v>45157</v>
      </c>
      <c r="C133">
        <v>138</v>
      </c>
      <c r="D133">
        <v>25</v>
      </c>
      <c r="F133" t="s">
        <v>452</v>
      </c>
      <c r="G133" t="str">
        <f>VLOOKUP(Table2[[#This Row],[sublocation]],Map!A$2:B$105,2, FALSE)</f>
        <v>Leyndell</v>
      </c>
      <c r="H133" t="s">
        <v>708</v>
      </c>
      <c r="I133" t="s">
        <v>466</v>
      </c>
      <c r="J133" t="s">
        <v>534</v>
      </c>
      <c r="K133">
        <v>2</v>
      </c>
      <c r="M133">
        <v>0</v>
      </c>
      <c r="N133">
        <v>1</v>
      </c>
      <c r="O133" t="s">
        <v>59</v>
      </c>
      <c r="P133" t="s">
        <v>59</v>
      </c>
      <c r="Q133" t="s">
        <v>19</v>
      </c>
      <c r="R133" t="s">
        <v>27</v>
      </c>
      <c r="T133" t="s">
        <v>709</v>
      </c>
    </row>
    <row r="134" spans="1:20">
      <c r="A134">
        <v>133</v>
      </c>
      <c r="B134" s="8">
        <v>45157</v>
      </c>
      <c r="C134">
        <v>138</v>
      </c>
      <c r="D134">
        <v>25</v>
      </c>
      <c r="F134" t="s">
        <v>529</v>
      </c>
      <c r="G134" t="str">
        <f>VLOOKUP(Table2[[#This Row],[sublocation]],Map!A$2:B$105,2, FALSE)</f>
        <v>Ainsel River, Lake of Rot</v>
      </c>
      <c r="H134" t="s">
        <v>710</v>
      </c>
      <c r="I134" t="s">
        <v>464</v>
      </c>
      <c r="J134" t="s">
        <v>534</v>
      </c>
      <c r="K134">
        <v>3</v>
      </c>
      <c r="M134">
        <v>0</v>
      </c>
      <c r="N134">
        <v>0</v>
      </c>
      <c r="O134" t="s">
        <v>59</v>
      </c>
      <c r="P134" t="s">
        <v>59</v>
      </c>
      <c r="Q134" t="s">
        <v>59</v>
      </c>
      <c r="R134" t="s">
        <v>17</v>
      </c>
      <c r="S134" t="s">
        <v>556</v>
      </c>
      <c r="T134" t="s">
        <v>711</v>
      </c>
    </row>
    <row r="135" spans="1:20">
      <c r="A135">
        <v>134</v>
      </c>
      <c r="B135" s="8">
        <v>45157</v>
      </c>
      <c r="C135">
        <v>138</v>
      </c>
      <c r="D135">
        <v>25</v>
      </c>
      <c r="F135" t="s">
        <v>1033</v>
      </c>
      <c r="G135" t="str">
        <f>VLOOKUP(Table2[[#This Row],[sublocation]],Map!A$2:B$105,2, FALSE)</f>
        <v>Consecrated Snowfield</v>
      </c>
      <c r="H135" t="s">
        <v>712</v>
      </c>
      <c r="I135" t="s">
        <v>464</v>
      </c>
      <c r="J135" t="s">
        <v>533</v>
      </c>
      <c r="K135">
        <v>3</v>
      </c>
      <c r="M135">
        <v>1</v>
      </c>
      <c r="N135">
        <v>0</v>
      </c>
      <c r="O135" t="s">
        <v>59</v>
      </c>
      <c r="P135" t="s">
        <v>59</v>
      </c>
      <c r="Q135" t="s">
        <v>19</v>
      </c>
      <c r="R135" t="s">
        <v>27</v>
      </c>
      <c r="T135" t="s">
        <v>713</v>
      </c>
    </row>
    <row r="136" spans="1:20">
      <c r="A136">
        <v>135</v>
      </c>
      <c r="B136" s="8">
        <v>45157</v>
      </c>
      <c r="C136">
        <v>138</v>
      </c>
      <c r="D136">
        <v>25</v>
      </c>
      <c r="F136" t="s">
        <v>664</v>
      </c>
      <c r="G136" t="str">
        <f>VLOOKUP(Table2[[#This Row],[sublocation]],Map!A$2:B$105,2, FALSE)</f>
        <v>Haligtree</v>
      </c>
      <c r="H136" t="s">
        <v>715</v>
      </c>
      <c r="I136" t="s">
        <v>464</v>
      </c>
      <c r="J136" t="s">
        <v>533</v>
      </c>
      <c r="K136">
        <v>3</v>
      </c>
      <c r="M136">
        <v>1</v>
      </c>
      <c r="N136">
        <v>0</v>
      </c>
      <c r="O136" t="s">
        <v>59</v>
      </c>
      <c r="P136" t="s">
        <v>59</v>
      </c>
      <c r="Q136" t="s">
        <v>19</v>
      </c>
      <c r="R136" t="s">
        <v>27</v>
      </c>
      <c r="T136" t="s">
        <v>714</v>
      </c>
    </row>
    <row r="137" spans="1:20">
      <c r="A137">
        <v>136</v>
      </c>
      <c r="B137" s="8">
        <v>45157</v>
      </c>
      <c r="C137">
        <v>138</v>
      </c>
      <c r="D137">
        <v>25</v>
      </c>
      <c r="F137" t="s">
        <v>682</v>
      </c>
      <c r="G137" t="str">
        <f>VLOOKUP(Table2[[#This Row],[sublocation]],Map!A$2:B$105,2, FALSE)</f>
        <v>Moghwyn Palace</v>
      </c>
      <c r="H137" t="s">
        <v>683</v>
      </c>
      <c r="I137" t="s">
        <v>515</v>
      </c>
      <c r="R137" t="s">
        <v>447</v>
      </c>
      <c r="T137" t="s">
        <v>448</v>
      </c>
    </row>
    <row r="138" spans="1:20">
      <c r="A138">
        <v>137</v>
      </c>
      <c r="B138" s="8">
        <v>45157</v>
      </c>
      <c r="C138">
        <v>138</v>
      </c>
      <c r="D138">
        <v>25</v>
      </c>
      <c r="F138" t="s">
        <v>21</v>
      </c>
      <c r="G138" t="str">
        <f>VLOOKUP(Table2[[#This Row],[sublocation]],Map!A$2:B$105,2, FALSE)</f>
        <v>Limgrave</v>
      </c>
      <c r="H138" t="s">
        <v>717</v>
      </c>
      <c r="I138" t="s">
        <v>553</v>
      </c>
      <c r="J138" t="s">
        <v>534</v>
      </c>
      <c r="K138">
        <v>1</v>
      </c>
      <c r="N138">
        <v>0</v>
      </c>
      <c r="O138" t="s">
        <v>19</v>
      </c>
      <c r="P138" t="s">
        <v>59</v>
      </c>
      <c r="Q138" t="s">
        <v>59</v>
      </c>
      <c r="R138" t="s">
        <v>17</v>
      </c>
      <c r="S138" t="s">
        <v>48</v>
      </c>
      <c r="T138" t="s">
        <v>718</v>
      </c>
    </row>
    <row r="139" spans="1:20">
      <c r="A139">
        <v>138</v>
      </c>
      <c r="B139" s="8">
        <v>45157</v>
      </c>
      <c r="C139">
        <v>138</v>
      </c>
      <c r="D139">
        <v>25</v>
      </c>
      <c r="F139" t="s">
        <v>452</v>
      </c>
      <c r="G139" t="str">
        <f>VLOOKUP(Table2[[#This Row],[sublocation]],Map!A$2:B$105,2, FALSE)</f>
        <v>Leyndell</v>
      </c>
      <c r="H139" t="s">
        <v>719</v>
      </c>
      <c r="I139" t="s">
        <v>539</v>
      </c>
      <c r="J139" t="s">
        <v>534</v>
      </c>
      <c r="K139">
        <v>2</v>
      </c>
      <c r="N139">
        <v>1</v>
      </c>
      <c r="O139" t="s">
        <v>19</v>
      </c>
      <c r="P139" t="s">
        <v>59</v>
      </c>
      <c r="Q139" t="s">
        <v>19</v>
      </c>
      <c r="R139" t="s">
        <v>17</v>
      </c>
      <c r="T139" t="s">
        <v>720</v>
      </c>
    </row>
    <row r="140" spans="1:20">
      <c r="A140">
        <v>139</v>
      </c>
      <c r="B140" s="8">
        <v>45157</v>
      </c>
      <c r="C140">
        <v>138</v>
      </c>
      <c r="D140">
        <v>25</v>
      </c>
      <c r="F140" t="s">
        <v>452</v>
      </c>
      <c r="G140" t="str">
        <f>VLOOKUP(Table2[[#This Row],[sublocation]],Map!A$2:B$105,2, FALSE)</f>
        <v>Leyndell</v>
      </c>
      <c r="H140" t="s">
        <v>719</v>
      </c>
      <c r="I140" t="s">
        <v>39</v>
      </c>
      <c r="J140" t="s">
        <v>534</v>
      </c>
      <c r="K140">
        <v>2</v>
      </c>
      <c r="N140">
        <v>1</v>
      </c>
      <c r="O140" t="s">
        <v>19</v>
      </c>
      <c r="P140" t="s">
        <v>59</v>
      </c>
      <c r="Q140" t="s">
        <v>59</v>
      </c>
      <c r="R140" t="s">
        <v>17</v>
      </c>
      <c r="S140" t="s">
        <v>48</v>
      </c>
      <c r="T140" t="s">
        <v>721</v>
      </c>
    </row>
    <row r="141" spans="1:20">
      <c r="A141">
        <v>140</v>
      </c>
      <c r="B141" s="8">
        <v>45157</v>
      </c>
      <c r="C141">
        <v>138</v>
      </c>
      <c r="D141">
        <v>25</v>
      </c>
      <c r="F141" t="s">
        <v>80</v>
      </c>
      <c r="G141" t="str">
        <f>VLOOKUP(Table2[[#This Row],[sublocation]],Map!A$2:B$105,2, FALSE)</f>
        <v>Liurnia</v>
      </c>
      <c r="H141" t="s">
        <v>722</v>
      </c>
      <c r="I141" t="s">
        <v>553</v>
      </c>
      <c r="J141" t="s">
        <v>534</v>
      </c>
      <c r="K141">
        <v>2</v>
      </c>
      <c r="M141">
        <v>1</v>
      </c>
      <c r="N141">
        <v>0</v>
      </c>
      <c r="O141" t="s">
        <v>19</v>
      </c>
      <c r="P141" t="s">
        <v>59</v>
      </c>
      <c r="Q141" t="s">
        <v>59</v>
      </c>
      <c r="R141" t="s">
        <v>17</v>
      </c>
      <c r="S141" t="s">
        <v>723</v>
      </c>
      <c r="T141" t="s">
        <v>724</v>
      </c>
    </row>
    <row r="142" spans="1:20">
      <c r="A142">
        <v>141</v>
      </c>
      <c r="B142" s="8">
        <v>45157</v>
      </c>
      <c r="C142">
        <v>138</v>
      </c>
      <c r="D142">
        <v>25</v>
      </c>
      <c r="F142" t="s">
        <v>80</v>
      </c>
      <c r="G142" t="str">
        <f>VLOOKUP(Table2[[#This Row],[sublocation]],Map!A$2:B$105,2, FALSE)</f>
        <v>Liurnia</v>
      </c>
      <c r="H142" t="s">
        <v>725</v>
      </c>
      <c r="I142" t="s">
        <v>466</v>
      </c>
      <c r="J142" t="s">
        <v>534</v>
      </c>
      <c r="K142">
        <v>2</v>
      </c>
      <c r="M142">
        <v>0</v>
      </c>
      <c r="N142">
        <v>2</v>
      </c>
      <c r="O142" t="s">
        <v>19</v>
      </c>
      <c r="P142" t="s">
        <v>59</v>
      </c>
      <c r="Q142" t="s">
        <v>19</v>
      </c>
      <c r="R142" t="s">
        <v>17</v>
      </c>
      <c r="S142" t="s">
        <v>726</v>
      </c>
      <c r="T142" t="s">
        <v>727</v>
      </c>
    </row>
    <row r="143" spans="1:20">
      <c r="A143">
        <v>142</v>
      </c>
      <c r="B143" s="8">
        <v>45157</v>
      </c>
      <c r="C143">
        <v>138</v>
      </c>
      <c r="D143">
        <v>25</v>
      </c>
      <c r="F143" t="s">
        <v>703</v>
      </c>
      <c r="G143" t="str">
        <f>VLOOKUP(Table2[[#This Row],[sublocation]],Map!A$2:B$105,2, FALSE)</f>
        <v>Leyndell (Ashen)</v>
      </c>
      <c r="I143" t="s">
        <v>515</v>
      </c>
      <c r="R143" t="s">
        <v>447</v>
      </c>
      <c r="T143" t="s">
        <v>448</v>
      </c>
    </row>
    <row r="144" spans="1:20">
      <c r="A144">
        <v>143</v>
      </c>
      <c r="B144" s="8">
        <v>45157</v>
      </c>
      <c r="C144">
        <v>138</v>
      </c>
      <c r="D144">
        <v>25</v>
      </c>
      <c r="F144" t="s">
        <v>664</v>
      </c>
      <c r="G144" t="str">
        <f>VLOOKUP(Table2[[#This Row],[sublocation]],Map!A$2:B$105,2, FALSE)</f>
        <v>Haligtree</v>
      </c>
      <c r="H144" t="s">
        <v>728</v>
      </c>
      <c r="I144" t="s">
        <v>464</v>
      </c>
      <c r="J144" t="s">
        <v>533</v>
      </c>
      <c r="K144">
        <v>2</v>
      </c>
      <c r="M144">
        <v>0</v>
      </c>
      <c r="N144">
        <v>0</v>
      </c>
      <c r="O144" t="s">
        <v>19</v>
      </c>
      <c r="P144" t="s">
        <v>59</v>
      </c>
      <c r="Q144" t="s">
        <v>19</v>
      </c>
      <c r="R144" t="s">
        <v>17</v>
      </c>
      <c r="T144" t="s">
        <v>731</v>
      </c>
    </row>
    <row r="145" spans="1:20">
      <c r="A145">
        <v>144</v>
      </c>
      <c r="B145" s="8">
        <v>45157</v>
      </c>
      <c r="C145">
        <v>138</v>
      </c>
      <c r="D145">
        <v>25</v>
      </c>
      <c r="F145" t="s">
        <v>80</v>
      </c>
      <c r="G145" t="str">
        <f>VLOOKUP(Table2[[#This Row],[sublocation]],Map!A$2:B$105,2, FALSE)</f>
        <v>Liurnia</v>
      </c>
      <c r="H145" t="s">
        <v>729</v>
      </c>
      <c r="I145" t="s">
        <v>553</v>
      </c>
      <c r="J145" t="s">
        <v>1513</v>
      </c>
      <c r="K145">
        <v>1</v>
      </c>
      <c r="N145">
        <v>0</v>
      </c>
      <c r="O145" t="s">
        <v>19</v>
      </c>
      <c r="P145" t="s">
        <v>59</v>
      </c>
      <c r="Q145" t="s">
        <v>19</v>
      </c>
      <c r="R145" t="s">
        <v>17</v>
      </c>
      <c r="T145" t="s">
        <v>730</v>
      </c>
    </row>
    <row r="146" spans="1:20">
      <c r="A146">
        <v>145</v>
      </c>
      <c r="B146" s="8">
        <v>45157</v>
      </c>
      <c r="C146">
        <v>138</v>
      </c>
      <c r="D146">
        <v>25</v>
      </c>
      <c r="F146" t="s">
        <v>659</v>
      </c>
      <c r="G146" t="str">
        <f>VLOOKUP(Table2[[#This Row],[sublocation]],Map!A$2:B$105,2, FALSE)</f>
        <v>Volcano Manor</v>
      </c>
      <c r="H146" t="s">
        <v>732</v>
      </c>
      <c r="I146" t="s">
        <v>464</v>
      </c>
      <c r="J146" t="s">
        <v>534</v>
      </c>
      <c r="K146">
        <v>2</v>
      </c>
      <c r="N146">
        <v>1</v>
      </c>
      <c r="O146" t="s">
        <v>59</v>
      </c>
      <c r="P146" t="s">
        <v>59</v>
      </c>
      <c r="Q146" t="s">
        <v>59</v>
      </c>
      <c r="R146" t="s">
        <v>27</v>
      </c>
      <c r="T146" t="s">
        <v>733</v>
      </c>
    </row>
    <row r="147" spans="1:20">
      <c r="A147">
        <v>146</v>
      </c>
      <c r="B147" s="8">
        <v>45157</v>
      </c>
      <c r="C147">
        <v>138</v>
      </c>
      <c r="D147">
        <v>25</v>
      </c>
      <c r="F147" t="s">
        <v>596</v>
      </c>
      <c r="G147" t="str">
        <f>VLOOKUP(Table2[[#This Row],[sublocation]],Map!A$2:B$105,2, FALSE)</f>
        <v>Dragonbarrow</v>
      </c>
      <c r="H147" t="s">
        <v>734</v>
      </c>
      <c r="I147" t="s">
        <v>39</v>
      </c>
      <c r="J147" t="s">
        <v>533</v>
      </c>
      <c r="K147">
        <v>3</v>
      </c>
      <c r="M147">
        <v>1</v>
      </c>
      <c r="N147">
        <v>0</v>
      </c>
      <c r="O147" t="s">
        <v>19</v>
      </c>
      <c r="P147" t="s">
        <v>59</v>
      </c>
      <c r="Q147" t="s">
        <v>59</v>
      </c>
      <c r="R147" t="s">
        <v>27</v>
      </c>
      <c r="T147" t="s">
        <v>735</v>
      </c>
    </row>
    <row r="148" spans="1:20">
      <c r="A148">
        <v>147</v>
      </c>
      <c r="B148" s="8">
        <v>45157</v>
      </c>
      <c r="C148">
        <v>138</v>
      </c>
      <c r="D148">
        <v>25</v>
      </c>
      <c r="F148" t="s">
        <v>21</v>
      </c>
      <c r="G148" t="str">
        <f>VLOOKUP(Table2[[#This Row],[sublocation]],Map!A$2:B$105,2, FALSE)</f>
        <v>Limgrave</v>
      </c>
      <c r="H148" t="s">
        <v>736</v>
      </c>
      <c r="I148" t="s">
        <v>466</v>
      </c>
      <c r="J148" t="s">
        <v>1513</v>
      </c>
      <c r="K148">
        <v>2</v>
      </c>
      <c r="M148">
        <v>0</v>
      </c>
      <c r="N148">
        <v>2</v>
      </c>
      <c r="O148" t="s">
        <v>19</v>
      </c>
      <c r="P148" t="s">
        <v>59</v>
      </c>
      <c r="Q148" t="s">
        <v>19</v>
      </c>
      <c r="R148" t="s">
        <v>17</v>
      </c>
      <c r="T148" t="s">
        <v>738</v>
      </c>
    </row>
    <row r="149" spans="1:20">
      <c r="A149">
        <v>148</v>
      </c>
      <c r="B149" s="8">
        <v>45157</v>
      </c>
      <c r="C149">
        <v>138</v>
      </c>
      <c r="D149">
        <v>25</v>
      </c>
      <c r="F149" t="s">
        <v>996</v>
      </c>
      <c r="G149" t="str">
        <f>VLOOKUP(Table2[[#This Row],[sublocation]],Map!A$2:B$105,2, FALSE)</f>
        <v>Altus Plateau</v>
      </c>
      <c r="H149" t="s">
        <v>737</v>
      </c>
      <c r="I149" t="s">
        <v>464</v>
      </c>
      <c r="J149" t="s">
        <v>532</v>
      </c>
      <c r="K149">
        <v>2</v>
      </c>
      <c r="M149">
        <v>0</v>
      </c>
      <c r="N149">
        <v>0</v>
      </c>
      <c r="O149" t="s">
        <v>19</v>
      </c>
      <c r="P149" t="s">
        <v>59</v>
      </c>
      <c r="Q149" t="s">
        <v>19</v>
      </c>
      <c r="R149" t="s">
        <v>27</v>
      </c>
    </row>
    <row r="150" spans="1:20">
      <c r="A150">
        <v>149</v>
      </c>
      <c r="B150" s="8">
        <v>45157</v>
      </c>
      <c r="C150">
        <v>138</v>
      </c>
      <c r="D150">
        <v>25</v>
      </c>
      <c r="F150" t="s">
        <v>669</v>
      </c>
      <c r="G150" t="str">
        <f>VLOOKUP(Table2[[#This Row],[sublocation]],Map!A$2:B$105,2, FALSE)</f>
        <v>Farum Azula</v>
      </c>
      <c r="H150" t="s">
        <v>739</v>
      </c>
      <c r="I150" t="s">
        <v>464</v>
      </c>
      <c r="J150" t="s">
        <v>533</v>
      </c>
      <c r="K150">
        <v>6</v>
      </c>
      <c r="M150">
        <v>3</v>
      </c>
      <c r="N150">
        <v>0</v>
      </c>
      <c r="O150" t="s">
        <v>59</v>
      </c>
      <c r="P150" t="s">
        <v>59</v>
      </c>
      <c r="Q150" t="s">
        <v>19</v>
      </c>
      <c r="R150" t="s">
        <v>17</v>
      </c>
      <c r="S150" t="s">
        <v>740</v>
      </c>
      <c r="T150" t="s">
        <v>746</v>
      </c>
    </row>
    <row r="151" spans="1:20">
      <c r="A151">
        <v>150</v>
      </c>
      <c r="B151" s="8">
        <v>45157</v>
      </c>
      <c r="C151">
        <v>138</v>
      </c>
      <c r="D151">
        <v>25</v>
      </c>
      <c r="F151" t="s">
        <v>544</v>
      </c>
      <c r="G151" t="str">
        <f>VLOOKUP(Table2[[#This Row],[sublocation]],Map!A$2:B$105,2, FALSE)</f>
        <v>Mountaintops of the Giants</v>
      </c>
      <c r="H151" t="s">
        <v>741</v>
      </c>
      <c r="I151" t="s">
        <v>553</v>
      </c>
      <c r="K151">
        <v>2</v>
      </c>
      <c r="M151">
        <v>0</v>
      </c>
      <c r="N151">
        <v>0</v>
      </c>
      <c r="O151" t="s">
        <v>59</v>
      </c>
      <c r="P151" t="s">
        <v>59</v>
      </c>
      <c r="Q151" t="s">
        <v>19</v>
      </c>
      <c r="R151" t="s">
        <v>17</v>
      </c>
      <c r="T151" t="s">
        <v>742</v>
      </c>
    </row>
    <row r="152" spans="1:20">
      <c r="A152">
        <v>151</v>
      </c>
      <c r="B152" s="8">
        <v>45157</v>
      </c>
      <c r="C152">
        <v>138</v>
      </c>
      <c r="D152">
        <v>25</v>
      </c>
      <c r="F152" t="s">
        <v>544</v>
      </c>
      <c r="G152" t="str">
        <f>VLOOKUP(Table2[[#This Row],[sublocation]],Map!A$2:B$105,2, FALSE)</f>
        <v>Mountaintops of the Giants</v>
      </c>
      <c r="H152" t="s">
        <v>743</v>
      </c>
      <c r="I152" t="s">
        <v>39</v>
      </c>
      <c r="J152" t="s">
        <v>534</v>
      </c>
      <c r="K152">
        <v>2</v>
      </c>
      <c r="M152">
        <v>0</v>
      </c>
      <c r="N152">
        <v>0</v>
      </c>
      <c r="O152" t="s">
        <v>19</v>
      </c>
      <c r="P152" t="s">
        <v>59</v>
      </c>
      <c r="Q152" t="s">
        <v>59</v>
      </c>
      <c r="R152" t="s">
        <v>17</v>
      </c>
      <c r="S152" t="s">
        <v>744</v>
      </c>
      <c r="T152" t="s">
        <v>745</v>
      </c>
    </row>
    <row r="153" spans="1:20">
      <c r="A153">
        <v>152</v>
      </c>
      <c r="B153" s="8">
        <v>45157</v>
      </c>
      <c r="C153">
        <v>138</v>
      </c>
      <c r="D153">
        <v>25</v>
      </c>
      <c r="F153" t="s">
        <v>242</v>
      </c>
      <c r="G153" t="str">
        <f>VLOOKUP(Table2[[#This Row],[sublocation]],Map!A$2:B$105,2, FALSE)</f>
        <v>Caelid</v>
      </c>
      <c r="H153" t="s">
        <v>747</v>
      </c>
      <c r="I153" t="s">
        <v>553</v>
      </c>
      <c r="J153" t="s">
        <v>533</v>
      </c>
      <c r="K153">
        <v>2</v>
      </c>
      <c r="M153">
        <v>0</v>
      </c>
      <c r="N153">
        <v>1</v>
      </c>
      <c r="O153" t="s">
        <v>19</v>
      </c>
      <c r="P153" t="s">
        <v>59</v>
      </c>
      <c r="Q153" t="s">
        <v>19</v>
      </c>
      <c r="R153" t="s">
        <v>27</v>
      </c>
      <c r="T153" t="s">
        <v>748</v>
      </c>
    </row>
    <row r="154" spans="1:20">
      <c r="A154">
        <v>153</v>
      </c>
      <c r="B154" s="8">
        <v>45157</v>
      </c>
      <c r="C154">
        <v>138</v>
      </c>
      <c r="D154">
        <v>25</v>
      </c>
      <c r="F154" t="s">
        <v>664</v>
      </c>
      <c r="G154" t="str">
        <f>VLOOKUP(Table2[[#This Row],[sublocation]],Map!A$2:B$105,2, FALSE)</f>
        <v>Haligtree</v>
      </c>
      <c r="H154" t="s">
        <v>749</v>
      </c>
      <c r="I154" t="s">
        <v>466</v>
      </c>
      <c r="J154" t="s">
        <v>533</v>
      </c>
      <c r="K154">
        <v>2</v>
      </c>
      <c r="M154">
        <v>0</v>
      </c>
      <c r="N154">
        <v>0</v>
      </c>
      <c r="O154" t="s">
        <v>19</v>
      </c>
      <c r="P154" t="s">
        <v>59</v>
      </c>
      <c r="Q154" t="s">
        <v>59</v>
      </c>
      <c r="R154" t="s">
        <v>17</v>
      </c>
    </row>
    <row r="155" spans="1:20">
      <c r="A155">
        <v>154</v>
      </c>
      <c r="B155" s="8">
        <v>45157</v>
      </c>
      <c r="C155">
        <v>138</v>
      </c>
      <c r="D155">
        <v>25</v>
      </c>
      <c r="F155" t="s">
        <v>654</v>
      </c>
      <c r="G155" t="str">
        <f>VLOOKUP(Table2[[#This Row],[sublocation]],Map!A$2:B$105,2, FALSE)</f>
        <v>Leyndell (Ashen)</v>
      </c>
      <c r="H155" t="s">
        <v>750</v>
      </c>
      <c r="I155" t="s">
        <v>752</v>
      </c>
      <c r="J155" t="s">
        <v>533</v>
      </c>
      <c r="K155">
        <v>3</v>
      </c>
      <c r="M155">
        <v>0</v>
      </c>
      <c r="N155">
        <v>0</v>
      </c>
      <c r="O155" t="s">
        <v>19</v>
      </c>
      <c r="P155" t="s">
        <v>59</v>
      </c>
      <c r="Q155" t="s">
        <v>19</v>
      </c>
      <c r="R155" t="s">
        <v>17</v>
      </c>
      <c r="T155" t="s">
        <v>753</v>
      </c>
    </row>
    <row r="156" spans="1:20">
      <c r="A156">
        <v>155</v>
      </c>
      <c r="B156" s="8">
        <v>45157</v>
      </c>
      <c r="C156">
        <v>138</v>
      </c>
      <c r="D156">
        <v>25</v>
      </c>
      <c r="F156" t="s">
        <v>21</v>
      </c>
      <c r="G156" t="str">
        <f>VLOOKUP(Table2[[#This Row],[sublocation]],Map!A$2:B$105,2, FALSE)</f>
        <v>Limgrave</v>
      </c>
      <c r="H156" t="s">
        <v>751</v>
      </c>
      <c r="I156" t="s">
        <v>464</v>
      </c>
      <c r="J156" t="s">
        <v>532</v>
      </c>
      <c r="K156">
        <v>2</v>
      </c>
      <c r="M156">
        <v>1</v>
      </c>
      <c r="N156">
        <v>1</v>
      </c>
      <c r="O156" t="s">
        <v>19</v>
      </c>
      <c r="P156" t="s">
        <v>59</v>
      </c>
      <c r="Q156" t="s">
        <v>19</v>
      </c>
      <c r="R156" t="s">
        <v>27</v>
      </c>
      <c r="T156" t="s">
        <v>754</v>
      </c>
    </row>
    <row r="157" spans="1:20">
      <c r="A157">
        <v>156</v>
      </c>
      <c r="B157" s="8">
        <v>45157</v>
      </c>
      <c r="C157">
        <v>138</v>
      </c>
      <c r="D157">
        <v>25</v>
      </c>
      <c r="F157" t="s">
        <v>80</v>
      </c>
      <c r="G157" t="str">
        <f>VLOOKUP(Table2[[#This Row],[sublocation]],Map!A$2:B$105,2, FALSE)</f>
        <v>Liurnia</v>
      </c>
      <c r="I157" t="s">
        <v>515</v>
      </c>
      <c r="R157" t="s">
        <v>447</v>
      </c>
    </row>
    <row r="158" spans="1:20">
      <c r="A158">
        <v>157</v>
      </c>
      <c r="B158" s="8">
        <v>45157</v>
      </c>
      <c r="C158">
        <v>138</v>
      </c>
      <c r="D158">
        <v>25</v>
      </c>
      <c r="F158" t="s">
        <v>664</v>
      </c>
      <c r="G158" t="str">
        <f>VLOOKUP(Table2[[#This Row],[sublocation]],Map!A$2:B$105,2, FALSE)</f>
        <v>Haligtree</v>
      </c>
      <c r="H158" t="s">
        <v>755</v>
      </c>
      <c r="I158" t="s">
        <v>539</v>
      </c>
      <c r="J158" t="s">
        <v>534</v>
      </c>
      <c r="K158">
        <v>2</v>
      </c>
      <c r="M158">
        <v>0</v>
      </c>
      <c r="N158">
        <v>1</v>
      </c>
      <c r="O158" t="s">
        <v>19</v>
      </c>
      <c r="P158" t="s">
        <v>59</v>
      </c>
      <c r="Q158" t="s">
        <v>59</v>
      </c>
      <c r="R158" t="s">
        <v>17</v>
      </c>
      <c r="T158" t="s">
        <v>790</v>
      </c>
    </row>
    <row r="159" spans="1:20">
      <c r="A159">
        <v>158</v>
      </c>
      <c r="B159" s="8">
        <v>45157</v>
      </c>
      <c r="C159">
        <v>138</v>
      </c>
      <c r="D159">
        <v>25</v>
      </c>
      <c r="F159" t="s">
        <v>231</v>
      </c>
      <c r="G159" t="str">
        <f>VLOOKUP(Table2[[#This Row],[sublocation]],Map!A$2:B$105,2, FALSE)</f>
        <v>Altus Plateau</v>
      </c>
      <c r="H159" t="s">
        <v>756</v>
      </c>
      <c r="I159" t="s">
        <v>464</v>
      </c>
      <c r="J159" t="s">
        <v>533</v>
      </c>
      <c r="K159">
        <v>2</v>
      </c>
      <c r="M159">
        <v>0</v>
      </c>
      <c r="N159">
        <v>0</v>
      </c>
      <c r="O159" t="s">
        <v>59</v>
      </c>
      <c r="P159" t="s">
        <v>59</v>
      </c>
      <c r="Q159" t="s">
        <v>59</v>
      </c>
      <c r="R159" t="s">
        <v>27</v>
      </c>
      <c r="T159" t="s">
        <v>757</v>
      </c>
    </row>
    <row r="160" spans="1:20">
      <c r="A160">
        <v>159</v>
      </c>
      <c r="B160" s="8">
        <v>45157</v>
      </c>
      <c r="C160">
        <v>138</v>
      </c>
      <c r="D160">
        <v>25</v>
      </c>
      <c r="F160" t="s">
        <v>654</v>
      </c>
      <c r="G160" t="str">
        <f>VLOOKUP(Table2[[#This Row],[sublocation]],Map!A$2:B$105,2, FALSE)</f>
        <v>Leyndell (Ashen)</v>
      </c>
      <c r="H160" t="s">
        <v>750</v>
      </c>
      <c r="I160" t="s">
        <v>39</v>
      </c>
      <c r="J160" t="s">
        <v>533</v>
      </c>
      <c r="K160">
        <v>1</v>
      </c>
      <c r="M160">
        <v>0</v>
      </c>
      <c r="N160">
        <v>0</v>
      </c>
      <c r="O160" t="s">
        <v>19</v>
      </c>
      <c r="P160" t="s">
        <v>19</v>
      </c>
      <c r="Q160" t="s">
        <v>19</v>
      </c>
      <c r="R160" t="s">
        <v>27</v>
      </c>
      <c r="T160" t="s">
        <v>758</v>
      </c>
    </row>
    <row r="161" spans="1:20">
      <c r="A161">
        <v>160</v>
      </c>
      <c r="B161" s="8">
        <v>45158</v>
      </c>
      <c r="C161">
        <v>138</v>
      </c>
      <c r="D161">
        <v>25</v>
      </c>
      <c r="F161" t="s">
        <v>664</v>
      </c>
      <c r="G161" t="str">
        <f>VLOOKUP(Table2[[#This Row],[sublocation]],Map!A$2:B$105,2, FALSE)</f>
        <v>Haligtree</v>
      </c>
      <c r="H161" t="s">
        <v>759</v>
      </c>
      <c r="I161" t="s">
        <v>466</v>
      </c>
      <c r="J161" t="s">
        <v>534</v>
      </c>
      <c r="K161">
        <v>2</v>
      </c>
      <c r="M161">
        <v>0</v>
      </c>
      <c r="N161">
        <v>1</v>
      </c>
      <c r="O161" t="s">
        <v>19</v>
      </c>
      <c r="P161" t="s">
        <v>59</v>
      </c>
      <c r="Q161" t="s">
        <v>19</v>
      </c>
      <c r="R161" t="s">
        <v>17</v>
      </c>
      <c r="T161" t="s">
        <v>770</v>
      </c>
    </row>
    <row r="162" spans="1:20">
      <c r="A162">
        <v>161</v>
      </c>
      <c r="B162" s="8">
        <v>45158</v>
      </c>
      <c r="C162">
        <v>138</v>
      </c>
      <c r="D162">
        <v>25</v>
      </c>
      <c r="F162" t="s">
        <v>659</v>
      </c>
      <c r="G162" t="str">
        <f>VLOOKUP(Table2[[#This Row],[sublocation]],Map!A$2:B$105,2, FALSE)</f>
        <v>Volcano Manor</v>
      </c>
      <c r="H162" t="s">
        <v>760</v>
      </c>
      <c r="I162" t="s">
        <v>466</v>
      </c>
      <c r="J162" t="s">
        <v>534</v>
      </c>
      <c r="K162">
        <v>2</v>
      </c>
      <c r="M162">
        <v>0</v>
      </c>
      <c r="N162">
        <v>1</v>
      </c>
      <c r="O162" t="s">
        <v>19</v>
      </c>
      <c r="P162" t="s">
        <v>59</v>
      </c>
      <c r="Q162" t="s">
        <v>59</v>
      </c>
      <c r="R162" t="s">
        <v>27</v>
      </c>
      <c r="T162" t="s">
        <v>761</v>
      </c>
    </row>
    <row r="163" spans="1:20">
      <c r="A163">
        <v>162</v>
      </c>
      <c r="B163" s="8">
        <v>45158</v>
      </c>
      <c r="C163">
        <v>138</v>
      </c>
      <c r="D163">
        <v>25</v>
      </c>
      <c r="F163" t="s">
        <v>664</v>
      </c>
      <c r="G163" t="str">
        <f>VLOOKUP(Table2[[#This Row],[sublocation]],Map!A$2:B$105,2, FALSE)</f>
        <v>Haligtree</v>
      </c>
      <c r="H163" t="s">
        <v>762</v>
      </c>
      <c r="I163" t="s">
        <v>464</v>
      </c>
      <c r="K163">
        <v>3</v>
      </c>
      <c r="M163">
        <v>0</v>
      </c>
      <c r="N163">
        <v>0</v>
      </c>
      <c r="O163" t="s">
        <v>59</v>
      </c>
      <c r="P163" t="s">
        <v>19</v>
      </c>
      <c r="Q163" t="s">
        <v>19</v>
      </c>
      <c r="R163" t="s">
        <v>27</v>
      </c>
      <c r="T163" t="s">
        <v>763</v>
      </c>
    </row>
    <row r="164" spans="1:20">
      <c r="A164">
        <v>163</v>
      </c>
      <c r="B164" s="8">
        <v>45158</v>
      </c>
      <c r="C164">
        <v>138</v>
      </c>
      <c r="D164">
        <v>25</v>
      </c>
      <c r="F164" t="s">
        <v>764</v>
      </c>
      <c r="G164" t="str">
        <f>VLOOKUP(Table2[[#This Row],[sublocation]],Map!A$2:B$105,2, FALSE)</f>
        <v>Mountaintops of the Giants</v>
      </c>
      <c r="H164" t="s">
        <v>729</v>
      </c>
      <c r="I164" t="s">
        <v>466</v>
      </c>
      <c r="J164" t="s">
        <v>1513</v>
      </c>
      <c r="K164">
        <v>2</v>
      </c>
      <c r="M164">
        <v>0</v>
      </c>
      <c r="N164">
        <v>1</v>
      </c>
      <c r="O164" t="s">
        <v>59</v>
      </c>
      <c r="P164" t="s">
        <v>59</v>
      </c>
      <c r="Q164" t="s">
        <v>19</v>
      </c>
      <c r="R164" t="s">
        <v>27</v>
      </c>
      <c r="T164" t="s">
        <v>765</v>
      </c>
    </row>
    <row r="165" spans="1:20">
      <c r="A165">
        <v>164</v>
      </c>
      <c r="B165" s="8">
        <v>45158</v>
      </c>
      <c r="C165">
        <v>138</v>
      </c>
      <c r="D165">
        <v>25</v>
      </c>
      <c r="F165" t="s">
        <v>80</v>
      </c>
      <c r="G165" t="str">
        <f>VLOOKUP(Table2[[#This Row],[sublocation]],Map!A$2:B$105,2, FALSE)</f>
        <v>Liurnia</v>
      </c>
      <c r="H165" t="s">
        <v>766</v>
      </c>
      <c r="I165" t="s">
        <v>553</v>
      </c>
      <c r="J165" t="s">
        <v>533</v>
      </c>
      <c r="K165">
        <v>1</v>
      </c>
      <c r="M165">
        <v>0</v>
      </c>
      <c r="N165">
        <v>0</v>
      </c>
      <c r="O165" t="s">
        <v>19</v>
      </c>
      <c r="P165" t="s">
        <v>59</v>
      </c>
      <c r="Q165" t="s">
        <v>19</v>
      </c>
      <c r="R165" t="s">
        <v>27</v>
      </c>
    </row>
    <row r="166" spans="1:20">
      <c r="A166">
        <v>165</v>
      </c>
      <c r="B166" s="8">
        <v>45158</v>
      </c>
      <c r="C166">
        <v>138</v>
      </c>
      <c r="D166">
        <v>25</v>
      </c>
      <c r="F166" t="s">
        <v>664</v>
      </c>
      <c r="G166" t="str">
        <f>VLOOKUP(Table2[[#This Row],[sublocation]],Map!A$2:B$105,2, FALSE)</f>
        <v>Haligtree</v>
      </c>
      <c r="H166" t="s">
        <v>759</v>
      </c>
      <c r="I166" t="s">
        <v>466</v>
      </c>
      <c r="J166" t="s">
        <v>1513</v>
      </c>
      <c r="K166">
        <v>2</v>
      </c>
      <c r="M166">
        <v>0</v>
      </c>
      <c r="N166">
        <v>1</v>
      </c>
      <c r="O166" t="s">
        <v>19</v>
      </c>
      <c r="P166" t="s">
        <v>19</v>
      </c>
      <c r="Q166" t="s">
        <v>19</v>
      </c>
      <c r="R166" t="s">
        <v>17</v>
      </c>
      <c r="T166" t="s">
        <v>769</v>
      </c>
    </row>
    <row r="167" spans="1:20">
      <c r="A167">
        <v>166</v>
      </c>
      <c r="B167" s="8">
        <v>45158</v>
      </c>
      <c r="C167">
        <v>138</v>
      </c>
      <c r="D167">
        <v>25</v>
      </c>
      <c r="F167" t="s">
        <v>80</v>
      </c>
      <c r="G167" t="str">
        <f>VLOOKUP(Table2[[#This Row],[sublocation]],Map!A$2:B$105,2, FALSE)</f>
        <v>Liurnia</v>
      </c>
      <c r="H167" t="s">
        <v>767</v>
      </c>
      <c r="I167" t="s">
        <v>553</v>
      </c>
      <c r="J167" t="s">
        <v>534</v>
      </c>
      <c r="K167">
        <v>1</v>
      </c>
      <c r="M167">
        <v>0</v>
      </c>
      <c r="N167">
        <v>0</v>
      </c>
      <c r="O167" t="s">
        <v>19</v>
      </c>
      <c r="P167" t="s">
        <v>59</v>
      </c>
      <c r="Q167" t="s">
        <v>59</v>
      </c>
      <c r="R167" t="s">
        <v>17</v>
      </c>
      <c r="S167" t="s">
        <v>48</v>
      </c>
      <c r="T167" t="s">
        <v>768</v>
      </c>
    </row>
    <row r="168" spans="1:20">
      <c r="A168">
        <v>167</v>
      </c>
      <c r="B168" s="8">
        <v>45158</v>
      </c>
      <c r="C168">
        <v>138</v>
      </c>
      <c r="D168">
        <v>25</v>
      </c>
      <c r="F168" t="s">
        <v>659</v>
      </c>
      <c r="G168" t="str">
        <f>VLOOKUP(Table2[[#This Row],[sublocation]],Map!A$2:B$105,2, FALSE)</f>
        <v>Volcano Manor</v>
      </c>
      <c r="H168" t="s">
        <v>760</v>
      </c>
      <c r="I168" t="s">
        <v>466</v>
      </c>
      <c r="J168" t="s">
        <v>534</v>
      </c>
      <c r="K168">
        <v>2</v>
      </c>
      <c r="M168">
        <v>0</v>
      </c>
      <c r="N168">
        <v>0</v>
      </c>
      <c r="O168" t="s">
        <v>59</v>
      </c>
      <c r="P168" t="s">
        <v>59</v>
      </c>
      <c r="Q168" t="s">
        <v>59</v>
      </c>
      <c r="R168" t="s">
        <v>17</v>
      </c>
      <c r="S168" t="s">
        <v>771</v>
      </c>
      <c r="T168" t="s">
        <v>772</v>
      </c>
    </row>
    <row r="169" spans="1:20">
      <c r="A169">
        <v>168</v>
      </c>
      <c r="B169" s="8">
        <v>45158</v>
      </c>
      <c r="C169">
        <v>138</v>
      </c>
      <c r="D169">
        <v>25</v>
      </c>
      <c r="F169" t="s">
        <v>659</v>
      </c>
      <c r="G169" t="str">
        <f>VLOOKUP(Table2[[#This Row],[sublocation]],Map!A$2:B$105,2, FALSE)</f>
        <v>Volcano Manor</v>
      </c>
      <c r="H169" t="s">
        <v>760</v>
      </c>
      <c r="I169" t="s">
        <v>466</v>
      </c>
      <c r="J169" t="s">
        <v>534</v>
      </c>
      <c r="K169">
        <v>3</v>
      </c>
      <c r="M169">
        <v>1</v>
      </c>
      <c r="N169">
        <v>1</v>
      </c>
      <c r="O169" t="s">
        <v>19</v>
      </c>
      <c r="P169" t="s">
        <v>19</v>
      </c>
      <c r="Q169" t="s">
        <v>19</v>
      </c>
      <c r="R169" t="s">
        <v>27</v>
      </c>
      <c r="T169" t="s">
        <v>775</v>
      </c>
    </row>
    <row r="170" spans="1:20">
      <c r="A170">
        <v>169</v>
      </c>
      <c r="B170" s="8">
        <v>45158</v>
      </c>
      <c r="C170">
        <v>138</v>
      </c>
      <c r="D170">
        <v>25</v>
      </c>
      <c r="F170" t="s">
        <v>21</v>
      </c>
      <c r="G170" t="str">
        <f>VLOOKUP(Table2[[#This Row],[sublocation]],Map!A$2:B$105,2, FALSE)</f>
        <v>Limgrave</v>
      </c>
      <c r="H170" t="s">
        <v>773</v>
      </c>
      <c r="I170" t="s">
        <v>466</v>
      </c>
      <c r="J170" t="s">
        <v>1513</v>
      </c>
      <c r="K170">
        <v>2</v>
      </c>
      <c r="M170">
        <v>0</v>
      </c>
      <c r="N170">
        <v>0</v>
      </c>
      <c r="O170" t="s">
        <v>59</v>
      </c>
      <c r="P170" t="s">
        <v>59</v>
      </c>
      <c r="Q170" t="s">
        <v>59</v>
      </c>
      <c r="R170" t="s">
        <v>27</v>
      </c>
      <c r="T170" t="s">
        <v>774</v>
      </c>
    </row>
    <row r="171" spans="1:20">
      <c r="A171">
        <v>170</v>
      </c>
      <c r="B171" s="8">
        <v>45158</v>
      </c>
      <c r="C171">
        <v>138</v>
      </c>
      <c r="D171">
        <v>25</v>
      </c>
      <c r="F171" t="s">
        <v>664</v>
      </c>
      <c r="G171" t="str">
        <f>VLOOKUP(Table2[[#This Row],[sublocation]],Map!A$2:B$105,2, FALSE)</f>
        <v>Haligtree</v>
      </c>
      <c r="H171" t="s">
        <v>776</v>
      </c>
      <c r="I171" t="s">
        <v>515</v>
      </c>
      <c r="R171" t="s">
        <v>447</v>
      </c>
      <c r="T171" t="s">
        <v>448</v>
      </c>
    </row>
    <row r="172" spans="1:20">
      <c r="A172">
        <v>171</v>
      </c>
      <c r="B172" s="8">
        <v>45158</v>
      </c>
      <c r="C172">
        <v>138</v>
      </c>
      <c r="D172">
        <v>25</v>
      </c>
      <c r="F172" t="s">
        <v>21</v>
      </c>
      <c r="G172" t="str">
        <f>VLOOKUP(Table2[[#This Row],[sublocation]],Map!A$2:B$105,2, FALSE)</f>
        <v>Limgrave</v>
      </c>
      <c r="H172" t="s">
        <v>777</v>
      </c>
      <c r="I172" t="s">
        <v>553</v>
      </c>
      <c r="J172" t="s">
        <v>534</v>
      </c>
      <c r="K172">
        <v>1</v>
      </c>
      <c r="M172">
        <v>0</v>
      </c>
      <c r="N172">
        <v>0</v>
      </c>
      <c r="O172" t="s">
        <v>19</v>
      </c>
      <c r="P172" t="s">
        <v>59</v>
      </c>
      <c r="Q172" t="s">
        <v>59</v>
      </c>
      <c r="R172" t="s">
        <v>27</v>
      </c>
      <c r="T172" t="s">
        <v>778</v>
      </c>
    </row>
    <row r="173" spans="1:20">
      <c r="A173">
        <v>172</v>
      </c>
      <c r="B173" s="8">
        <v>45158</v>
      </c>
      <c r="C173">
        <v>138</v>
      </c>
      <c r="D173">
        <v>25</v>
      </c>
      <c r="F173" t="s">
        <v>1031</v>
      </c>
      <c r="G173" t="str">
        <f>VLOOKUP(Table2[[#This Row],[sublocation]],Map!A$2:B$105,2, FALSE)</f>
        <v>Mountaintops of the Giants</v>
      </c>
      <c r="H173" t="s">
        <v>722</v>
      </c>
      <c r="I173" t="s">
        <v>752</v>
      </c>
      <c r="K173">
        <v>3</v>
      </c>
      <c r="M173">
        <v>0</v>
      </c>
      <c r="N173">
        <v>0</v>
      </c>
      <c r="O173" t="s">
        <v>19</v>
      </c>
      <c r="P173" t="s">
        <v>59</v>
      </c>
      <c r="Q173" t="s">
        <v>59</v>
      </c>
      <c r="R173" t="s">
        <v>17</v>
      </c>
      <c r="S173" t="s">
        <v>779</v>
      </c>
      <c r="T173" t="s">
        <v>782</v>
      </c>
    </row>
    <row r="174" spans="1:20">
      <c r="A174">
        <v>173</v>
      </c>
      <c r="B174" s="8">
        <v>45158</v>
      </c>
      <c r="C174">
        <v>138</v>
      </c>
      <c r="D174">
        <v>25</v>
      </c>
      <c r="F174" t="s">
        <v>669</v>
      </c>
      <c r="G174" t="str">
        <f>VLOOKUP(Table2[[#This Row],[sublocation]],Map!A$2:B$105,2, FALSE)</f>
        <v>Farum Azula</v>
      </c>
      <c r="I174" t="s">
        <v>515</v>
      </c>
      <c r="R174" t="s">
        <v>447</v>
      </c>
      <c r="T174" t="s">
        <v>448</v>
      </c>
    </row>
    <row r="175" spans="1:20">
      <c r="A175">
        <v>174</v>
      </c>
      <c r="B175" s="8">
        <v>45158</v>
      </c>
      <c r="C175">
        <v>138</v>
      </c>
      <c r="D175">
        <v>25</v>
      </c>
      <c r="F175" t="s">
        <v>669</v>
      </c>
      <c r="G175" t="str">
        <f>VLOOKUP(Table2[[#This Row],[sublocation]],Map!A$2:B$105,2, FALSE)</f>
        <v>Farum Azula</v>
      </c>
      <c r="I175" t="s">
        <v>515</v>
      </c>
      <c r="R175" t="s">
        <v>447</v>
      </c>
      <c r="T175" t="s">
        <v>448</v>
      </c>
    </row>
    <row r="176" spans="1:20">
      <c r="A176">
        <v>175</v>
      </c>
      <c r="B176" s="8">
        <v>45158</v>
      </c>
      <c r="C176">
        <v>138</v>
      </c>
      <c r="D176">
        <v>25</v>
      </c>
      <c r="F176" t="s">
        <v>242</v>
      </c>
      <c r="G176" t="str">
        <f>VLOOKUP(Table2[[#This Row],[sublocation]],Map!A$2:B$105,2, FALSE)</f>
        <v>Caelid</v>
      </c>
      <c r="H176" t="s">
        <v>780</v>
      </c>
      <c r="I176" t="s">
        <v>466</v>
      </c>
      <c r="J176" t="s">
        <v>534</v>
      </c>
      <c r="K176">
        <v>2</v>
      </c>
      <c r="M176">
        <v>1</v>
      </c>
      <c r="N176">
        <v>0</v>
      </c>
      <c r="O176" t="s">
        <v>59</v>
      </c>
      <c r="P176" t="s">
        <v>59</v>
      </c>
      <c r="Q176" t="s">
        <v>19</v>
      </c>
      <c r="R176" t="s">
        <v>17</v>
      </c>
      <c r="S176" t="s">
        <v>196</v>
      </c>
      <c r="T176" t="s">
        <v>781</v>
      </c>
    </row>
    <row r="177" spans="1:20">
      <c r="A177">
        <v>176</v>
      </c>
      <c r="B177" s="8">
        <v>45158</v>
      </c>
      <c r="C177">
        <v>138</v>
      </c>
      <c r="D177">
        <v>25</v>
      </c>
      <c r="F177" t="s">
        <v>650</v>
      </c>
      <c r="G177" t="str">
        <f>VLOOKUP(Table2[[#This Row],[sublocation]],Map!A$2:B$105,2, FALSE)</f>
        <v>Mountaintops of the Giants</v>
      </c>
      <c r="H177" t="s">
        <v>722</v>
      </c>
      <c r="I177" t="s">
        <v>464</v>
      </c>
      <c r="J177" t="s">
        <v>532</v>
      </c>
      <c r="K177">
        <v>3</v>
      </c>
      <c r="N177">
        <v>0</v>
      </c>
      <c r="O177" t="s">
        <v>19</v>
      </c>
      <c r="P177" t="s">
        <v>59</v>
      </c>
      <c r="Q177" t="s">
        <v>19</v>
      </c>
      <c r="R177" t="s">
        <v>27</v>
      </c>
      <c r="T177" t="s">
        <v>783</v>
      </c>
    </row>
    <row r="178" spans="1:20">
      <c r="A178">
        <v>177</v>
      </c>
      <c r="B178" s="8">
        <v>45158</v>
      </c>
      <c r="C178">
        <v>138</v>
      </c>
      <c r="D178">
        <v>25</v>
      </c>
      <c r="F178" t="s">
        <v>659</v>
      </c>
      <c r="G178" t="str">
        <f>VLOOKUP(Table2[[#This Row],[sublocation]],Map!A$2:B$105,2, FALSE)</f>
        <v>Volcano Manor</v>
      </c>
      <c r="H178" t="s">
        <v>784</v>
      </c>
      <c r="I178" t="s">
        <v>39</v>
      </c>
      <c r="K178">
        <v>2</v>
      </c>
      <c r="N178">
        <v>0</v>
      </c>
      <c r="O178" t="s">
        <v>19</v>
      </c>
      <c r="P178" t="s">
        <v>59</v>
      </c>
      <c r="Q178" t="s">
        <v>59</v>
      </c>
      <c r="R178" t="s">
        <v>17</v>
      </c>
      <c r="T178" t="s">
        <v>785</v>
      </c>
    </row>
    <row r="179" spans="1:20">
      <c r="A179">
        <v>178</v>
      </c>
      <c r="B179" s="8">
        <v>45158</v>
      </c>
      <c r="C179">
        <v>138</v>
      </c>
      <c r="D179">
        <v>25</v>
      </c>
      <c r="F179" t="s">
        <v>21</v>
      </c>
      <c r="G179" t="str">
        <f>VLOOKUP(Table2[[#This Row],[sublocation]],Map!A$2:B$105,2, FALSE)</f>
        <v>Limgrave</v>
      </c>
      <c r="H179" t="s">
        <v>786</v>
      </c>
      <c r="I179" t="s">
        <v>466</v>
      </c>
      <c r="J179" t="s">
        <v>534</v>
      </c>
      <c r="K179">
        <v>2</v>
      </c>
      <c r="M179">
        <v>1</v>
      </c>
      <c r="N179">
        <v>1</v>
      </c>
      <c r="O179" t="s">
        <v>19</v>
      </c>
      <c r="P179" t="s">
        <v>59</v>
      </c>
      <c r="Q179" t="s">
        <v>19</v>
      </c>
      <c r="R179" t="s">
        <v>27</v>
      </c>
      <c r="T179" t="s">
        <v>789</v>
      </c>
    </row>
    <row r="180" spans="1:20">
      <c r="A180">
        <v>179</v>
      </c>
      <c r="B180" s="8">
        <v>45158</v>
      </c>
      <c r="C180">
        <v>138</v>
      </c>
      <c r="D180">
        <v>25</v>
      </c>
      <c r="F180" t="s">
        <v>650</v>
      </c>
      <c r="G180" t="str">
        <f>VLOOKUP(Table2[[#This Row],[sublocation]],Map!A$2:B$105,2, FALSE)</f>
        <v>Mountaintops of the Giants</v>
      </c>
      <c r="H180" t="s">
        <v>722</v>
      </c>
      <c r="I180" t="s">
        <v>464</v>
      </c>
      <c r="K180">
        <v>3</v>
      </c>
      <c r="M180">
        <v>0</v>
      </c>
      <c r="N180">
        <v>0</v>
      </c>
      <c r="O180" t="s">
        <v>19</v>
      </c>
      <c r="P180" t="s">
        <v>59</v>
      </c>
      <c r="Q180" t="s">
        <v>19</v>
      </c>
      <c r="R180" t="s">
        <v>17</v>
      </c>
      <c r="S180" t="s">
        <v>787</v>
      </c>
      <c r="T180" t="s">
        <v>788</v>
      </c>
    </row>
    <row r="181" spans="1:20">
      <c r="A181">
        <v>180</v>
      </c>
      <c r="B181" s="8">
        <v>45158</v>
      </c>
      <c r="C181">
        <v>138</v>
      </c>
      <c r="D181">
        <v>25</v>
      </c>
      <c r="F181" t="s">
        <v>669</v>
      </c>
      <c r="G181" t="str">
        <f>VLOOKUP(Table2[[#This Row],[sublocation]],Map!A$2:B$105,2, FALSE)</f>
        <v>Farum Azula</v>
      </c>
      <c r="I181" t="s">
        <v>515</v>
      </c>
      <c r="R181" t="s">
        <v>447</v>
      </c>
      <c r="T181" t="s">
        <v>448</v>
      </c>
    </row>
    <row r="182" spans="1:20">
      <c r="A182">
        <v>181</v>
      </c>
      <c r="B182" s="8">
        <v>45158</v>
      </c>
      <c r="C182">
        <v>138</v>
      </c>
      <c r="D182">
        <v>25</v>
      </c>
      <c r="F182" t="s">
        <v>544</v>
      </c>
      <c r="G182" t="str">
        <f>VLOOKUP(Table2[[#This Row],[sublocation]],Map!A$2:B$105,2, FALSE)</f>
        <v>Mountaintops of the Giants</v>
      </c>
      <c r="I182" t="s">
        <v>515</v>
      </c>
      <c r="R182" t="s">
        <v>447</v>
      </c>
      <c r="T182" t="s">
        <v>448</v>
      </c>
    </row>
    <row r="183" spans="1:20">
      <c r="A183">
        <v>182</v>
      </c>
      <c r="B183" s="8">
        <v>45159</v>
      </c>
      <c r="C183">
        <v>138</v>
      </c>
      <c r="D183">
        <v>25</v>
      </c>
      <c r="F183" t="s">
        <v>653</v>
      </c>
      <c r="G183" t="str">
        <f>VLOOKUP(Table2[[#This Row],[sublocation]],Map!A$2:B$105,2, FALSE)</f>
        <v>Consecrated Snowfield</v>
      </c>
      <c r="I183" t="s">
        <v>515</v>
      </c>
      <c r="R183" t="s">
        <v>447</v>
      </c>
      <c r="T183" t="s">
        <v>448</v>
      </c>
    </row>
    <row r="184" spans="1:20">
      <c r="A184">
        <v>183</v>
      </c>
      <c r="B184" s="8">
        <v>45159</v>
      </c>
      <c r="C184">
        <v>138</v>
      </c>
      <c r="D184">
        <v>25</v>
      </c>
      <c r="F184" t="s">
        <v>571</v>
      </c>
      <c r="G184" t="str">
        <f>VLOOKUP(Table2[[#This Row],[sublocation]],Map!A$2:B$105,2, FALSE)</f>
        <v>Altus Plateau</v>
      </c>
      <c r="H184" t="s">
        <v>792</v>
      </c>
      <c r="I184" t="s">
        <v>464</v>
      </c>
      <c r="K184">
        <v>2</v>
      </c>
      <c r="M184">
        <v>0</v>
      </c>
      <c r="N184">
        <v>0</v>
      </c>
      <c r="O184" t="s">
        <v>19</v>
      </c>
      <c r="P184" t="s">
        <v>59</v>
      </c>
      <c r="Q184" t="s">
        <v>59</v>
      </c>
      <c r="R184" t="s">
        <v>17</v>
      </c>
      <c r="T184" t="s">
        <v>795</v>
      </c>
    </row>
    <row r="185" spans="1:20">
      <c r="A185">
        <v>184</v>
      </c>
      <c r="B185" s="8">
        <v>45159</v>
      </c>
      <c r="C185">
        <v>138</v>
      </c>
      <c r="D185">
        <v>25</v>
      </c>
      <c r="F185" t="s">
        <v>462</v>
      </c>
      <c r="G185" t="str">
        <f>VLOOKUP(Table2[[#This Row],[sublocation]],Map!A$2:B$105,2, FALSE)</f>
        <v>Deeproot Depths</v>
      </c>
      <c r="H185" t="s">
        <v>794</v>
      </c>
      <c r="I185" t="s">
        <v>464</v>
      </c>
      <c r="J185" t="s">
        <v>533</v>
      </c>
      <c r="K185">
        <v>3</v>
      </c>
      <c r="M185">
        <v>0</v>
      </c>
      <c r="N185">
        <v>0</v>
      </c>
      <c r="O185" t="s">
        <v>19</v>
      </c>
      <c r="P185" t="s">
        <v>59</v>
      </c>
      <c r="Q185" t="s">
        <v>19</v>
      </c>
      <c r="R185" t="s">
        <v>17</v>
      </c>
      <c r="S185" t="s">
        <v>793</v>
      </c>
      <c r="T185" t="s">
        <v>796</v>
      </c>
    </row>
    <row r="186" spans="1:20">
      <c r="A186">
        <v>185</v>
      </c>
      <c r="B186" s="8">
        <v>45159</v>
      </c>
      <c r="C186">
        <v>138</v>
      </c>
      <c r="D186">
        <v>25</v>
      </c>
      <c r="F186" t="s">
        <v>231</v>
      </c>
      <c r="G186" t="str">
        <f>VLOOKUP(Table2[[#This Row],[sublocation]],Map!A$2:B$105,2, FALSE)</f>
        <v>Altus Plateau</v>
      </c>
      <c r="H186" t="s">
        <v>797</v>
      </c>
      <c r="I186" t="s">
        <v>39</v>
      </c>
      <c r="K186">
        <v>2</v>
      </c>
      <c r="M186">
        <v>0</v>
      </c>
      <c r="N186">
        <v>0</v>
      </c>
      <c r="O186" t="s">
        <v>19</v>
      </c>
      <c r="P186" t="s">
        <v>59</v>
      </c>
      <c r="Q186" t="s">
        <v>59</v>
      </c>
      <c r="R186" t="s">
        <v>27</v>
      </c>
      <c r="T186" t="s">
        <v>798</v>
      </c>
    </row>
    <row r="187" spans="1:20">
      <c r="A187">
        <v>186</v>
      </c>
      <c r="B187" s="8">
        <v>45159</v>
      </c>
      <c r="C187">
        <v>138</v>
      </c>
      <c r="D187">
        <v>25</v>
      </c>
      <c r="F187" t="s">
        <v>535</v>
      </c>
      <c r="G187" t="str">
        <f>VLOOKUP(Table2[[#This Row],[sublocation]],Map!A$2:B$105,2, FALSE)</f>
        <v>Altus Plateau</v>
      </c>
      <c r="H187" t="s">
        <v>799</v>
      </c>
      <c r="I187" t="s">
        <v>464</v>
      </c>
      <c r="J187" t="s">
        <v>532</v>
      </c>
      <c r="K187">
        <v>3</v>
      </c>
      <c r="M187">
        <v>0</v>
      </c>
      <c r="N187">
        <v>0</v>
      </c>
      <c r="O187" t="s">
        <v>19</v>
      </c>
      <c r="P187" t="s">
        <v>59</v>
      </c>
      <c r="Q187" t="s">
        <v>19</v>
      </c>
      <c r="R187" t="s">
        <v>27</v>
      </c>
      <c r="T187" t="s">
        <v>800</v>
      </c>
    </row>
    <row r="188" spans="1:20">
      <c r="A188">
        <v>187</v>
      </c>
      <c r="B188" s="8">
        <v>45159</v>
      </c>
      <c r="C188">
        <v>138</v>
      </c>
      <c r="D188">
        <v>25</v>
      </c>
      <c r="F188" t="s">
        <v>664</v>
      </c>
      <c r="G188" t="str">
        <f>VLOOKUP(Table2[[#This Row],[sublocation]],Map!A$2:B$105,2, FALSE)</f>
        <v>Haligtree</v>
      </c>
      <c r="H188" t="s">
        <v>801</v>
      </c>
      <c r="I188" t="s">
        <v>515</v>
      </c>
      <c r="K188">
        <v>3</v>
      </c>
      <c r="R188" t="s">
        <v>447</v>
      </c>
      <c r="T188" t="s">
        <v>448</v>
      </c>
    </row>
    <row r="189" spans="1:20">
      <c r="A189">
        <v>188</v>
      </c>
      <c r="B189" s="8">
        <v>45159</v>
      </c>
      <c r="C189">
        <v>138</v>
      </c>
      <c r="D189">
        <v>25</v>
      </c>
      <c r="F189" t="s">
        <v>544</v>
      </c>
      <c r="G189" t="str">
        <f>VLOOKUP(Table2[[#This Row],[sublocation]],Map!A$2:B$105,2, FALSE)</f>
        <v>Mountaintops of the Giants</v>
      </c>
      <c r="H189" t="s">
        <v>802</v>
      </c>
      <c r="I189" t="s">
        <v>553</v>
      </c>
      <c r="J189" t="s">
        <v>1513</v>
      </c>
      <c r="K189">
        <v>2</v>
      </c>
      <c r="M189">
        <v>0</v>
      </c>
      <c r="N189">
        <v>1</v>
      </c>
      <c r="O189" t="s">
        <v>19</v>
      </c>
      <c r="P189" t="s">
        <v>59</v>
      </c>
      <c r="Q189" t="s">
        <v>59</v>
      </c>
      <c r="R189" t="s">
        <v>27</v>
      </c>
      <c r="T189" t="s">
        <v>1515</v>
      </c>
    </row>
    <row r="190" spans="1:20">
      <c r="A190">
        <v>189</v>
      </c>
      <c r="B190" s="8">
        <v>45159</v>
      </c>
      <c r="C190">
        <v>138</v>
      </c>
      <c r="D190">
        <v>25</v>
      </c>
      <c r="F190" t="s">
        <v>669</v>
      </c>
      <c r="G190" t="str">
        <f>VLOOKUP(Table2[[#This Row],[sublocation]],Map!A$2:B$105,2, FALSE)</f>
        <v>Farum Azula</v>
      </c>
      <c r="H190" t="s">
        <v>803</v>
      </c>
      <c r="I190" t="s">
        <v>466</v>
      </c>
      <c r="J190" t="s">
        <v>534</v>
      </c>
      <c r="K190">
        <v>2</v>
      </c>
      <c r="M190">
        <v>0</v>
      </c>
      <c r="N190">
        <v>0</v>
      </c>
      <c r="O190" t="s">
        <v>19</v>
      </c>
      <c r="P190" t="s">
        <v>59</v>
      </c>
      <c r="Q190" t="s">
        <v>19</v>
      </c>
      <c r="R190" t="s">
        <v>17</v>
      </c>
      <c r="T190" t="s">
        <v>804</v>
      </c>
    </row>
    <row r="191" spans="1:20">
      <c r="A191">
        <v>190</v>
      </c>
      <c r="B191" s="8">
        <v>45159</v>
      </c>
      <c r="C191">
        <v>138</v>
      </c>
      <c r="D191">
        <v>25</v>
      </c>
      <c r="F191" t="s">
        <v>669</v>
      </c>
      <c r="G191" t="str">
        <f>VLOOKUP(Table2[[#This Row],[sublocation]],Map!A$2:B$105,2, FALSE)</f>
        <v>Farum Azula</v>
      </c>
      <c r="I191" t="s">
        <v>515</v>
      </c>
      <c r="R191" t="s">
        <v>447</v>
      </c>
      <c r="T191" t="s">
        <v>448</v>
      </c>
    </row>
    <row r="192" spans="1:20">
      <c r="A192">
        <v>191</v>
      </c>
      <c r="B192" s="8">
        <v>45159</v>
      </c>
      <c r="C192">
        <v>138</v>
      </c>
      <c r="D192">
        <v>25</v>
      </c>
      <c r="F192" t="s">
        <v>242</v>
      </c>
      <c r="G192" t="str">
        <f>VLOOKUP(Table2[[#This Row],[sublocation]],Map!A$2:B$105,2, FALSE)</f>
        <v>Caelid</v>
      </c>
      <c r="H192" t="s">
        <v>805</v>
      </c>
      <c r="I192" t="s">
        <v>466</v>
      </c>
      <c r="J192" t="s">
        <v>1513</v>
      </c>
      <c r="K192">
        <v>2</v>
      </c>
      <c r="M192">
        <v>0</v>
      </c>
      <c r="N192">
        <v>1</v>
      </c>
      <c r="O192" t="s">
        <v>19</v>
      </c>
      <c r="P192" t="s">
        <v>19</v>
      </c>
      <c r="Q192" t="s">
        <v>19</v>
      </c>
      <c r="R192" t="s">
        <v>17</v>
      </c>
      <c r="S192" t="s">
        <v>807</v>
      </c>
      <c r="T192" t="s">
        <v>806</v>
      </c>
    </row>
    <row r="193" spans="1:20">
      <c r="A193">
        <v>192</v>
      </c>
      <c r="B193" s="8">
        <v>45159</v>
      </c>
      <c r="C193">
        <v>138</v>
      </c>
      <c r="D193">
        <v>25</v>
      </c>
      <c r="F193" t="s">
        <v>21</v>
      </c>
      <c r="G193" t="str">
        <f>VLOOKUP(Table2[[#This Row],[sublocation]],Map!A$2:B$105,2, FALSE)</f>
        <v>Limgrave</v>
      </c>
      <c r="H193" t="s">
        <v>688</v>
      </c>
      <c r="I193" t="s">
        <v>553</v>
      </c>
      <c r="J193" t="s">
        <v>1513</v>
      </c>
      <c r="K193">
        <v>1</v>
      </c>
      <c r="M193">
        <v>0</v>
      </c>
      <c r="N193">
        <v>0</v>
      </c>
      <c r="O193" t="s">
        <v>19</v>
      </c>
      <c r="P193" t="s">
        <v>59</v>
      </c>
      <c r="Q193" t="s">
        <v>59</v>
      </c>
      <c r="R193" t="s">
        <v>17</v>
      </c>
      <c r="S193" t="s">
        <v>726</v>
      </c>
      <c r="T193" t="s">
        <v>1586</v>
      </c>
    </row>
    <row r="194" spans="1:20">
      <c r="A194">
        <v>193</v>
      </c>
      <c r="B194" s="8">
        <v>45159</v>
      </c>
      <c r="C194">
        <v>138</v>
      </c>
      <c r="D194">
        <v>25</v>
      </c>
      <c r="F194" t="s">
        <v>449</v>
      </c>
      <c r="G194" t="str">
        <f>VLOOKUP(Table2[[#This Row],[sublocation]],Map!A$2:B$105,2, FALSE)</f>
        <v>Subterranean Shunning Grounds</v>
      </c>
      <c r="H194" t="s">
        <v>809</v>
      </c>
      <c r="I194" t="s">
        <v>464</v>
      </c>
      <c r="K194">
        <v>3</v>
      </c>
      <c r="M194">
        <v>1</v>
      </c>
      <c r="N194">
        <v>0</v>
      </c>
      <c r="O194" t="s">
        <v>19</v>
      </c>
      <c r="P194" t="s">
        <v>59</v>
      </c>
      <c r="Q194" t="s">
        <v>19</v>
      </c>
      <c r="R194" t="s">
        <v>17</v>
      </c>
      <c r="S194" t="s">
        <v>808</v>
      </c>
      <c r="T194" t="s">
        <v>811</v>
      </c>
    </row>
    <row r="195" spans="1:20">
      <c r="A195">
        <v>194</v>
      </c>
      <c r="B195" s="8">
        <v>45159</v>
      </c>
      <c r="C195">
        <v>138</v>
      </c>
      <c r="D195">
        <v>25</v>
      </c>
      <c r="F195" t="s">
        <v>525</v>
      </c>
      <c r="G195" t="str">
        <f>VLOOKUP(Table2[[#This Row],[sublocation]],Map!A$2:B$105,2, FALSE)</f>
        <v>Ainsel River, Lake of Rot</v>
      </c>
      <c r="H195" t="s">
        <v>810</v>
      </c>
      <c r="I195" t="s">
        <v>464</v>
      </c>
      <c r="J195" t="s">
        <v>533</v>
      </c>
      <c r="K195">
        <v>3</v>
      </c>
      <c r="M195">
        <v>0</v>
      </c>
      <c r="N195">
        <v>0</v>
      </c>
      <c r="O195" t="s">
        <v>59</v>
      </c>
      <c r="P195" t="s">
        <v>59</v>
      </c>
      <c r="Q195" t="s">
        <v>19</v>
      </c>
      <c r="R195" t="s">
        <v>17</v>
      </c>
      <c r="T195" t="s">
        <v>812</v>
      </c>
    </row>
    <row r="196" spans="1:20">
      <c r="A196">
        <v>195</v>
      </c>
      <c r="B196" s="8">
        <v>45159</v>
      </c>
      <c r="C196">
        <v>138</v>
      </c>
      <c r="D196">
        <v>25</v>
      </c>
      <c r="F196" t="s">
        <v>266</v>
      </c>
      <c r="G196" t="str">
        <f>VLOOKUP(Table2[[#This Row],[sublocation]],Map!A$2:B$105,2, FALSE)</f>
        <v>Altus Plateau</v>
      </c>
      <c r="I196" t="s">
        <v>515</v>
      </c>
      <c r="R196" t="s">
        <v>447</v>
      </c>
      <c r="T196" t="s">
        <v>548</v>
      </c>
    </row>
    <row r="197" spans="1:20">
      <c r="A197">
        <v>196</v>
      </c>
      <c r="B197" s="8">
        <v>45159</v>
      </c>
      <c r="C197">
        <v>138</v>
      </c>
      <c r="D197">
        <v>25</v>
      </c>
      <c r="F197" t="s">
        <v>664</v>
      </c>
      <c r="G197" t="str">
        <f>VLOOKUP(Table2[[#This Row],[sublocation]],Map!A$2:B$105,2, FALSE)</f>
        <v>Haligtree</v>
      </c>
      <c r="H197" t="s">
        <v>813</v>
      </c>
      <c r="I197" t="s">
        <v>464</v>
      </c>
      <c r="K197">
        <v>1</v>
      </c>
      <c r="M197">
        <v>0</v>
      </c>
      <c r="N197">
        <v>0</v>
      </c>
      <c r="O197" t="s">
        <v>59</v>
      </c>
      <c r="P197" t="s">
        <v>59</v>
      </c>
      <c r="Q197" t="s">
        <v>59</v>
      </c>
      <c r="R197" t="s">
        <v>17</v>
      </c>
      <c r="T197" t="s">
        <v>814</v>
      </c>
    </row>
    <row r="198" spans="1:20">
      <c r="A198">
        <v>197</v>
      </c>
      <c r="B198" s="8">
        <v>45159</v>
      </c>
      <c r="C198">
        <v>138</v>
      </c>
      <c r="D198">
        <v>25</v>
      </c>
      <c r="F198" t="s">
        <v>544</v>
      </c>
      <c r="G198" t="str">
        <f>VLOOKUP(Table2[[#This Row],[sublocation]],Map!A$2:B$105,2, FALSE)</f>
        <v>Mountaintops of the Giants</v>
      </c>
      <c r="I198" t="s">
        <v>515</v>
      </c>
      <c r="R198" t="s">
        <v>447</v>
      </c>
      <c r="T198" t="s">
        <v>448</v>
      </c>
    </row>
    <row r="199" spans="1:20">
      <c r="A199">
        <v>198</v>
      </c>
      <c r="B199" s="8">
        <v>45159</v>
      </c>
      <c r="C199">
        <v>138</v>
      </c>
      <c r="D199">
        <v>25</v>
      </c>
      <c r="F199" t="s">
        <v>653</v>
      </c>
      <c r="G199" t="str">
        <f>VLOOKUP(Table2[[#This Row],[sublocation]],Map!A$2:B$105,2, FALSE)</f>
        <v>Consecrated Snowfield</v>
      </c>
      <c r="H199" t="s">
        <v>815</v>
      </c>
      <c r="I199" t="s">
        <v>464</v>
      </c>
      <c r="J199" t="s">
        <v>533</v>
      </c>
      <c r="K199">
        <v>3</v>
      </c>
      <c r="M199">
        <v>0</v>
      </c>
      <c r="N199">
        <v>0</v>
      </c>
      <c r="O199" t="s">
        <v>19</v>
      </c>
      <c r="P199" t="s">
        <v>19</v>
      </c>
      <c r="Q199" t="s">
        <v>19</v>
      </c>
      <c r="R199" t="s">
        <v>27</v>
      </c>
      <c r="T199" t="s">
        <v>816</v>
      </c>
    </row>
    <row r="200" spans="1:20">
      <c r="A200">
        <v>199</v>
      </c>
      <c r="B200" s="8">
        <v>45159</v>
      </c>
      <c r="C200">
        <v>138</v>
      </c>
      <c r="D200">
        <v>25</v>
      </c>
      <c r="F200" t="s">
        <v>544</v>
      </c>
      <c r="G200" t="str">
        <f>VLOOKUP(Table2[[#This Row],[sublocation]],Map!A$2:B$105,2, FALSE)</f>
        <v>Mountaintops of the Giants</v>
      </c>
      <c r="H200" t="s">
        <v>802</v>
      </c>
      <c r="I200" t="s">
        <v>553</v>
      </c>
      <c r="J200" t="s">
        <v>534</v>
      </c>
      <c r="K200">
        <v>1</v>
      </c>
      <c r="N200">
        <v>0</v>
      </c>
      <c r="O200" t="s">
        <v>19</v>
      </c>
      <c r="P200" t="s">
        <v>59</v>
      </c>
      <c r="Q200" t="s">
        <v>19</v>
      </c>
      <c r="R200" t="s">
        <v>27</v>
      </c>
      <c r="T200" t="s">
        <v>817</v>
      </c>
    </row>
    <row r="201" spans="1:20">
      <c r="A201">
        <v>200</v>
      </c>
      <c r="B201" s="8">
        <v>45159</v>
      </c>
      <c r="C201">
        <v>138</v>
      </c>
      <c r="D201">
        <v>25</v>
      </c>
      <c r="F201" t="s">
        <v>390</v>
      </c>
      <c r="G201" t="str">
        <f>VLOOKUP(Table2[[#This Row],[sublocation]],Map!A$2:B$105,2, FALSE)</f>
        <v>Liurnia</v>
      </c>
      <c r="H201" t="s">
        <v>819</v>
      </c>
      <c r="I201" t="s">
        <v>515</v>
      </c>
      <c r="K201">
        <v>3</v>
      </c>
      <c r="R201" t="s">
        <v>447</v>
      </c>
      <c r="T201" t="s">
        <v>448</v>
      </c>
    </row>
    <row r="202" spans="1:20">
      <c r="A202">
        <v>201</v>
      </c>
      <c r="B202" s="8">
        <v>45160</v>
      </c>
      <c r="C202">
        <v>80</v>
      </c>
      <c r="D202">
        <v>18</v>
      </c>
      <c r="F202" t="s">
        <v>822</v>
      </c>
      <c r="G202" t="str">
        <f>VLOOKUP(Table2[[#This Row],[sublocation]],Map!A$2:B$105,2, FALSE)</f>
        <v>Haligtree</v>
      </c>
      <c r="H202" t="s">
        <v>823</v>
      </c>
      <c r="I202" t="s">
        <v>39</v>
      </c>
      <c r="J202" t="s">
        <v>533</v>
      </c>
      <c r="K202">
        <v>1</v>
      </c>
      <c r="L202">
        <v>0</v>
      </c>
      <c r="M202">
        <v>0</v>
      </c>
      <c r="N202">
        <v>0</v>
      </c>
      <c r="O202" t="s">
        <v>19</v>
      </c>
      <c r="P202" t="s">
        <v>59</v>
      </c>
      <c r="Q202" t="s">
        <v>59</v>
      </c>
      <c r="R202" t="s">
        <v>27</v>
      </c>
      <c r="T202" t="s">
        <v>835</v>
      </c>
    </row>
    <row r="203" spans="1:20">
      <c r="A203">
        <v>202</v>
      </c>
      <c r="B203" s="8">
        <v>45160</v>
      </c>
      <c r="C203">
        <v>80</v>
      </c>
      <c r="D203">
        <v>18</v>
      </c>
      <c r="F203" t="s">
        <v>508</v>
      </c>
      <c r="G203" t="str">
        <f>VLOOKUP(Table2[[#This Row],[sublocation]],Map!A$2:B$105,2, FALSE)</f>
        <v>Nokron</v>
      </c>
      <c r="H203" t="s">
        <v>824</v>
      </c>
      <c r="I203" t="s">
        <v>464</v>
      </c>
      <c r="J203" t="s">
        <v>532</v>
      </c>
      <c r="K203">
        <v>2</v>
      </c>
      <c r="L203">
        <v>0</v>
      </c>
      <c r="M203">
        <v>0</v>
      </c>
      <c r="N203">
        <v>0</v>
      </c>
      <c r="O203" t="s">
        <v>19</v>
      </c>
      <c r="P203" t="s">
        <v>59</v>
      </c>
      <c r="Q203" t="s">
        <v>19</v>
      </c>
      <c r="R203" t="s">
        <v>27</v>
      </c>
      <c r="T203" t="s">
        <v>834</v>
      </c>
    </row>
    <row r="204" spans="1:20">
      <c r="A204">
        <v>203</v>
      </c>
      <c r="B204" s="8">
        <v>45160</v>
      </c>
      <c r="C204">
        <v>80</v>
      </c>
      <c r="D204">
        <v>18</v>
      </c>
      <c r="F204" t="s">
        <v>223</v>
      </c>
      <c r="G204" t="str">
        <f>VLOOKUP(Table2[[#This Row],[sublocation]],Map!A$2:B$105,2, FALSE)</f>
        <v>Liurnia</v>
      </c>
      <c r="H204" t="s">
        <v>825</v>
      </c>
      <c r="I204" t="s">
        <v>464</v>
      </c>
      <c r="J204" t="s">
        <v>532</v>
      </c>
      <c r="K204">
        <v>2</v>
      </c>
      <c r="L204">
        <v>1</v>
      </c>
      <c r="M204">
        <v>0</v>
      </c>
      <c r="N204">
        <v>0</v>
      </c>
      <c r="O204" t="s">
        <v>19</v>
      </c>
      <c r="P204" t="s">
        <v>59</v>
      </c>
      <c r="Q204" t="s">
        <v>19</v>
      </c>
      <c r="R204" t="s">
        <v>27</v>
      </c>
      <c r="T204" t="s">
        <v>826</v>
      </c>
    </row>
    <row r="205" spans="1:20">
      <c r="A205">
        <v>204</v>
      </c>
      <c r="B205" s="8">
        <v>45160</v>
      </c>
      <c r="C205">
        <v>80</v>
      </c>
      <c r="D205">
        <v>18</v>
      </c>
      <c r="F205" t="s">
        <v>664</v>
      </c>
      <c r="G205" t="str">
        <f>VLOOKUP(Table2[[#This Row],[sublocation]],Map!A$2:B$105,2, FALSE)</f>
        <v>Haligtree</v>
      </c>
      <c r="H205" t="s">
        <v>827</v>
      </c>
      <c r="I205" t="s">
        <v>464</v>
      </c>
      <c r="J205" t="s">
        <v>534</v>
      </c>
      <c r="K205">
        <v>5</v>
      </c>
      <c r="L205">
        <v>0</v>
      </c>
      <c r="M205">
        <v>4</v>
      </c>
      <c r="N205">
        <v>0</v>
      </c>
      <c r="O205" t="s">
        <v>59</v>
      </c>
      <c r="P205" t="s">
        <v>59</v>
      </c>
      <c r="Q205" t="s">
        <v>59</v>
      </c>
      <c r="R205" t="s">
        <v>27</v>
      </c>
      <c r="T205" t="s">
        <v>828</v>
      </c>
    </row>
    <row r="206" spans="1:20">
      <c r="A206">
        <v>205</v>
      </c>
      <c r="B206" s="8">
        <v>45160</v>
      </c>
      <c r="C206">
        <v>80</v>
      </c>
      <c r="D206">
        <v>18</v>
      </c>
      <c r="F206" t="s">
        <v>462</v>
      </c>
      <c r="G206" t="str">
        <f>VLOOKUP(Table2[[#This Row],[sublocation]],Map!A$2:B$105,2, FALSE)</f>
        <v>Deeproot Depths</v>
      </c>
      <c r="I206" t="s">
        <v>515</v>
      </c>
      <c r="R206" t="s">
        <v>447</v>
      </c>
      <c r="T206" t="s">
        <v>548</v>
      </c>
    </row>
    <row r="207" spans="1:20">
      <c r="A207">
        <v>206</v>
      </c>
      <c r="B207" s="8">
        <v>45160</v>
      </c>
      <c r="C207">
        <v>80</v>
      </c>
      <c r="D207">
        <v>18</v>
      </c>
      <c r="F207" t="s">
        <v>242</v>
      </c>
      <c r="G207" t="str">
        <f>VLOOKUP(Table2[[#This Row],[sublocation]],Map!A$2:B$105,2, FALSE)</f>
        <v>Caelid</v>
      </c>
      <c r="H207" t="s">
        <v>460</v>
      </c>
      <c r="I207" t="s">
        <v>464</v>
      </c>
      <c r="J207" t="s">
        <v>532</v>
      </c>
      <c r="K207">
        <v>3</v>
      </c>
      <c r="L207">
        <v>1</v>
      </c>
      <c r="M207">
        <v>0</v>
      </c>
      <c r="N207">
        <v>0</v>
      </c>
      <c r="O207" t="s">
        <v>59</v>
      </c>
      <c r="P207" t="s">
        <v>59</v>
      </c>
      <c r="Q207" t="s">
        <v>19</v>
      </c>
      <c r="R207" t="s">
        <v>17</v>
      </c>
      <c r="T207" t="s">
        <v>829</v>
      </c>
    </row>
    <row r="208" spans="1:20">
      <c r="A208">
        <v>207</v>
      </c>
      <c r="B208" s="8">
        <v>45160</v>
      </c>
      <c r="C208">
        <v>80</v>
      </c>
      <c r="D208">
        <v>18</v>
      </c>
      <c r="F208" t="s">
        <v>764</v>
      </c>
      <c r="G208" t="str">
        <f>VLOOKUP(Table2[[#This Row],[sublocation]],Map!A$2:B$105,2, FALSE)</f>
        <v>Mountaintops of the Giants</v>
      </c>
      <c r="H208" t="s">
        <v>830</v>
      </c>
      <c r="I208" t="s">
        <v>515</v>
      </c>
      <c r="R208" t="s">
        <v>447</v>
      </c>
      <c r="T208" t="s">
        <v>448</v>
      </c>
    </row>
    <row r="209" spans="1:20">
      <c r="A209">
        <v>208</v>
      </c>
      <c r="B209" s="8">
        <v>45160</v>
      </c>
      <c r="C209">
        <v>80</v>
      </c>
      <c r="D209">
        <v>18</v>
      </c>
      <c r="F209" t="s">
        <v>449</v>
      </c>
      <c r="G209" t="str">
        <f>VLOOKUP(Table2[[#This Row],[sublocation]],Map!A$2:B$105,2, FALSE)</f>
        <v>Subterranean Shunning Grounds</v>
      </c>
      <c r="H209" t="s">
        <v>831</v>
      </c>
      <c r="I209" t="s">
        <v>464</v>
      </c>
      <c r="J209" t="s">
        <v>533</v>
      </c>
      <c r="K209">
        <v>2</v>
      </c>
      <c r="L209">
        <v>0</v>
      </c>
      <c r="M209">
        <v>0</v>
      </c>
      <c r="N209">
        <v>0</v>
      </c>
      <c r="O209" t="s">
        <v>59</v>
      </c>
      <c r="P209" t="s">
        <v>59</v>
      </c>
      <c r="Q209" t="s">
        <v>59</v>
      </c>
      <c r="R209" t="s">
        <v>27</v>
      </c>
      <c r="T209" t="s">
        <v>832</v>
      </c>
    </row>
    <row r="210" spans="1:20">
      <c r="A210">
        <v>209</v>
      </c>
      <c r="B210" s="8">
        <v>45160</v>
      </c>
      <c r="C210">
        <v>80</v>
      </c>
      <c r="D210">
        <v>18</v>
      </c>
      <c r="F210" t="s">
        <v>242</v>
      </c>
      <c r="G210" t="str">
        <f>VLOOKUP(Table2[[#This Row],[sublocation]],Map!A$2:B$105,2, FALSE)</f>
        <v>Caelid</v>
      </c>
      <c r="H210" t="s">
        <v>833</v>
      </c>
      <c r="I210" t="s">
        <v>39</v>
      </c>
      <c r="J210" t="s">
        <v>534</v>
      </c>
      <c r="K210">
        <v>1</v>
      </c>
      <c r="L210">
        <v>0</v>
      </c>
      <c r="M210">
        <v>0</v>
      </c>
      <c r="N210">
        <v>0</v>
      </c>
      <c r="O210" t="s">
        <v>19</v>
      </c>
      <c r="P210" t="s">
        <v>59</v>
      </c>
      <c r="Q210" t="s">
        <v>59</v>
      </c>
      <c r="R210" t="s">
        <v>27</v>
      </c>
      <c r="T210" t="s">
        <v>839</v>
      </c>
    </row>
    <row r="211" spans="1:20">
      <c r="A211">
        <v>210</v>
      </c>
      <c r="B211" s="8">
        <v>45160</v>
      </c>
      <c r="C211">
        <v>80</v>
      </c>
      <c r="D211">
        <v>18</v>
      </c>
      <c r="F211" t="s">
        <v>223</v>
      </c>
      <c r="G211" t="str">
        <f>VLOOKUP(Table2[[#This Row],[sublocation]],Map!A$2:B$105,2, FALSE)</f>
        <v>Liurnia</v>
      </c>
      <c r="H211" t="s">
        <v>836</v>
      </c>
      <c r="I211" t="s">
        <v>464</v>
      </c>
      <c r="J211" t="s">
        <v>532</v>
      </c>
      <c r="K211">
        <v>3</v>
      </c>
      <c r="L211">
        <v>0</v>
      </c>
      <c r="M211">
        <v>0</v>
      </c>
      <c r="N211">
        <v>0</v>
      </c>
      <c r="O211" t="s">
        <v>19</v>
      </c>
      <c r="P211" t="s">
        <v>59</v>
      </c>
      <c r="Q211" t="s">
        <v>59</v>
      </c>
      <c r="R211" t="s">
        <v>27</v>
      </c>
      <c r="T211" t="s">
        <v>837</v>
      </c>
    </row>
    <row r="212" spans="1:20">
      <c r="A212">
        <v>211</v>
      </c>
      <c r="B212" s="8">
        <v>45160</v>
      </c>
      <c r="C212">
        <v>80</v>
      </c>
      <c r="D212">
        <v>18</v>
      </c>
      <c r="F212" t="s">
        <v>21</v>
      </c>
      <c r="G212" t="str">
        <f>VLOOKUP(Table2[[#This Row],[sublocation]],Map!A$2:B$105,2, FALSE)</f>
        <v>Limgrave</v>
      </c>
      <c r="H212" t="s">
        <v>838</v>
      </c>
      <c r="I212" t="s">
        <v>553</v>
      </c>
      <c r="J212" t="s">
        <v>534</v>
      </c>
      <c r="K212">
        <v>1</v>
      </c>
      <c r="L212">
        <v>0</v>
      </c>
      <c r="M212">
        <v>0</v>
      </c>
      <c r="N212">
        <v>0</v>
      </c>
      <c r="O212" t="s">
        <v>19</v>
      </c>
      <c r="P212" t="s">
        <v>59</v>
      </c>
      <c r="Q212" t="s">
        <v>59</v>
      </c>
      <c r="R212" t="s">
        <v>27</v>
      </c>
      <c r="T212" t="s">
        <v>840</v>
      </c>
    </row>
    <row r="213" spans="1:20">
      <c r="A213">
        <v>212</v>
      </c>
      <c r="B213" s="8">
        <v>45160</v>
      </c>
      <c r="C213">
        <v>80</v>
      </c>
      <c r="D213">
        <v>18</v>
      </c>
      <c r="F213" t="s">
        <v>544</v>
      </c>
      <c r="G213" t="str">
        <f>VLOOKUP(Table2[[#This Row],[sublocation]],Map!A$2:B$105,2, FALSE)</f>
        <v>Mountaintops of the Giants</v>
      </c>
      <c r="I213" t="s">
        <v>515</v>
      </c>
      <c r="T213" t="s">
        <v>448</v>
      </c>
    </row>
    <row r="214" spans="1:20">
      <c r="A214">
        <v>213</v>
      </c>
      <c r="B214" s="8">
        <v>45160</v>
      </c>
      <c r="C214">
        <v>80</v>
      </c>
      <c r="D214">
        <v>18</v>
      </c>
      <c r="F214" t="s">
        <v>452</v>
      </c>
      <c r="G214" t="str">
        <f>VLOOKUP(Table2[[#This Row],[sublocation]],Map!A$2:B$105,2, FALSE)</f>
        <v>Leyndell</v>
      </c>
      <c r="H214" t="s">
        <v>841</v>
      </c>
      <c r="I214" t="s">
        <v>464</v>
      </c>
      <c r="J214" t="s">
        <v>533</v>
      </c>
      <c r="K214">
        <v>3</v>
      </c>
      <c r="L214">
        <v>0</v>
      </c>
      <c r="M214">
        <v>0</v>
      </c>
      <c r="N214">
        <v>0</v>
      </c>
      <c r="O214" t="s">
        <v>59</v>
      </c>
      <c r="P214" t="s">
        <v>59</v>
      </c>
      <c r="Q214" t="s">
        <v>19</v>
      </c>
      <c r="R214" t="s">
        <v>27</v>
      </c>
      <c r="T214" t="s">
        <v>842</v>
      </c>
    </row>
    <row r="215" spans="1:20">
      <c r="A215">
        <v>214</v>
      </c>
      <c r="B215" s="8">
        <v>45160</v>
      </c>
      <c r="C215">
        <v>80</v>
      </c>
      <c r="D215">
        <v>18</v>
      </c>
      <c r="F215" t="s">
        <v>80</v>
      </c>
      <c r="G215" t="str">
        <f>VLOOKUP(Table2[[#This Row],[sublocation]],Map!A$2:B$105,2, FALSE)</f>
        <v>Liurnia</v>
      </c>
      <c r="H215" t="s">
        <v>843</v>
      </c>
      <c r="I215" t="s">
        <v>553</v>
      </c>
      <c r="J215" t="s">
        <v>533</v>
      </c>
      <c r="K215">
        <v>1</v>
      </c>
      <c r="L215">
        <v>0</v>
      </c>
      <c r="M215">
        <v>0</v>
      </c>
      <c r="N215">
        <v>0</v>
      </c>
      <c r="O215" t="s">
        <v>19</v>
      </c>
      <c r="P215" t="s">
        <v>59</v>
      </c>
      <c r="Q215" t="s">
        <v>59</v>
      </c>
      <c r="R215" t="s">
        <v>27</v>
      </c>
      <c r="T215" t="s">
        <v>844</v>
      </c>
    </row>
    <row r="216" spans="1:20">
      <c r="A216">
        <v>215</v>
      </c>
      <c r="B216" s="8">
        <v>45160</v>
      </c>
      <c r="C216">
        <v>80</v>
      </c>
      <c r="D216">
        <v>18</v>
      </c>
      <c r="F216" t="s">
        <v>529</v>
      </c>
      <c r="G216" t="str">
        <f>VLOOKUP(Table2[[#This Row],[sublocation]],Map!A$2:B$105,2, FALSE)</f>
        <v>Ainsel River, Lake of Rot</v>
      </c>
      <c r="H216" t="s">
        <v>845</v>
      </c>
      <c r="I216" t="s">
        <v>464</v>
      </c>
      <c r="J216" t="s">
        <v>532</v>
      </c>
      <c r="K216">
        <v>3</v>
      </c>
      <c r="L216">
        <v>2</v>
      </c>
      <c r="M216">
        <v>0</v>
      </c>
      <c r="N216">
        <v>0</v>
      </c>
      <c r="O216" t="s">
        <v>59</v>
      </c>
      <c r="P216" t="s">
        <v>19</v>
      </c>
      <c r="Q216" t="s">
        <v>19</v>
      </c>
      <c r="R216" t="s">
        <v>27</v>
      </c>
      <c r="T216" t="s">
        <v>848</v>
      </c>
    </row>
    <row r="217" spans="1:20">
      <c r="A217">
        <v>216</v>
      </c>
      <c r="B217" s="8">
        <v>45160</v>
      </c>
      <c r="C217">
        <v>80</v>
      </c>
      <c r="D217">
        <v>18</v>
      </c>
      <c r="F217" t="s">
        <v>542</v>
      </c>
      <c r="G217" t="str">
        <f>VLOOKUP(Table2[[#This Row],[sublocation]],Map!A$2:B$105,2, FALSE)</f>
        <v>Caelid</v>
      </c>
      <c r="H217" t="s">
        <v>846</v>
      </c>
      <c r="I217" t="s">
        <v>464</v>
      </c>
      <c r="J217" t="s">
        <v>533</v>
      </c>
      <c r="K217">
        <v>2</v>
      </c>
      <c r="L217">
        <v>0</v>
      </c>
      <c r="M217">
        <v>0</v>
      </c>
      <c r="N217">
        <v>0</v>
      </c>
      <c r="O217" t="s">
        <v>19</v>
      </c>
      <c r="P217" t="s">
        <v>59</v>
      </c>
      <c r="Q217" t="s">
        <v>59</v>
      </c>
      <c r="R217" t="s">
        <v>17</v>
      </c>
      <c r="T217" t="s">
        <v>847</v>
      </c>
    </row>
    <row r="218" spans="1:20">
      <c r="A218">
        <v>217</v>
      </c>
      <c r="B218" s="8">
        <v>45160</v>
      </c>
      <c r="C218">
        <v>80</v>
      </c>
      <c r="D218">
        <v>18</v>
      </c>
      <c r="F218" t="s">
        <v>467</v>
      </c>
      <c r="G218" t="str">
        <f>VLOOKUP(Table2[[#This Row],[sublocation]],Map!A$2:B$105,2, FALSE)</f>
        <v>Siofra River</v>
      </c>
      <c r="H218" t="s">
        <v>849</v>
      </c>
      <c r="I218" t="s">
        <v>464</v>
      </c>
      <c r="J218" t="s">
        <v>532</v>
      </c>
      <c r="K218">
        <v>2</v>
      </c>
      <c r="L218">
        <v>0</v>
      </c>
      <c r="M218">
        <v>0</v>
      </c>
      <c r="N218">
        <v>0</v>
      </c>
      <c r="O218" t="s">
        <v>19</v>
      </c>
      <c r="P218" t="s">
        <v>59</v>
      </c>
      <c r="Q218" t="s">
        <v>19</v>
      </c>
      <c r="R218" t="s">
        <v>27</v>
      </c>
      <c r="T218" t="s">
        <v>850</v>
      </c>
    </row>
    <row r="219" spans="1:20">
      <c r="A219">
        <v>218</v>
      </c>
      <c r="B219" s="8">
        <v>45160</v>
      </c>
      <c r="C219">
        <v>80</v>
      </c>
      <c r="D219">
        <v>18</v>
      </c>
      <c r="F219" t="s">
        <v>242</v>
      </c>
      <c r="G219" t="str">
        <f>VLOOKUP(Table2[[#This Row],[sublocation]],Map!A$2:B$105,2, FALSE)</f>
        <v>Caelid</v>
      </c>
      <c r="I219" t="s">
        <v>515</v>
      </c>
      <c r="R219" t="s">
        <v>895</v>
      </c>
      <c r="T219" t="s">
        <v>448</v>
      </c>
    </row>
    <row r="220" spans="1:20">
      <c r="A220">
        <v>219</v>
      </c>
      <c r="B220" s="8">
        <v>45160</v>
      </c>
      <c r="C220">
        <v>80</v>
      </c>
      <c r="D220">
        <v>18</v>
      </c>
      <c r="F220" t="s">
        <v>529</v>
      </c>
      <c r="G220" t="str">
        <f>VLOOKUP(Table2[[#This Row],[sublocation]],Map!A$2:B$105,2, FALSE)</f>
        <v>Ainsel River, Lake of Rot</v>
      </c>
      <c r="H220" t="s">
        <v>851</v>
      </c>
      <c r="I220" t="s">
        <v>464</v>
      </c>
      <c r="J220" t="s">
        <v>533</v>
      </c>
      <c r="K220">
        <v>2</v>
      </c>
      <c r="L220">
        <v>1</v>
      </c>
      <c r="M220">
        <v>0</v>
      </c>
      <c r="N220">
        <v>0</v>
      </c>
      <c r="O220" t="s">
        <v>59</v>
      </c>
      <c r="P220" t="s">
        <v>59</v>
      </c>
      <c r="Q220" t="s">
        <v>19</v>
      </c>
      <c r="R220" t="s">
        <v>17</v>
      </c>
      <c r="T220" t="s">
        <v>854</v>
      </c>
    </row>
    <row r="221" spans="1:20">
      <c r="A221">
        <v>220</v>
      </c>
      <c r="B221" s="8">
        <v>45160</v>
      </c>
      <c r="C221">
        <v>80</v>
      </c>
      <c r="D221">
        <v>18</v>
      </c>
      <c r="F221" t="s">
        <v>580</v>
      </c>
      <c r="G221" t="str">
        <f>VLOOKUP(Table2[[#This Row],[sublocation]],Map!A$2:B$105,2, FALSE)</f>
        <v>Dragonbarrow</v>
      </c>
      <c r="H221" t="s">
        <v>852</v>
      </c>
      <c r="I221" t="s">
        <v>464</v>
      </c>
      <c r="J221" t="s">
        <v>532</v>
      </c>
      <c r="K221">
        <v>2</v>
      </c>
      <c r="L221">
        <v>0</v>
      </c>
      <c r="M221">
        <v>0</v>
      </c>
      <c r="N221">
        <v>0</v>
      </c>
      <c r="O221" t="s">
        <v>59</v>
      </c>
      <c r="P221" t="s">
        <v>59</v>
      </c>
      <c r="Q221" t="s">
        <v>19</v>
      </c>
      <c r="R221" t="s">
        <v>27</v>
      </c>
      <c r="T221" t="s">
        <v>853</v>
      </c>
    </row>
    <row r="222" spans="1:20">
      <c r="A222">
        <v>221</v>
      </c>
      <c r="B222" s="8">
        <v>45160</v>
      </c>
      <c r="C222">
        <v>80</v>
      </c>
      <c r="D222">
        <v>18</v>
      </c>
      <c r="F222" t="s">
        <v>462</v>
      </c>
      <c r="G222" t="str">
        <f>VLOOKUP(Table2[[#This Row],[sublocation]],Map!A$2:B$105,2, FALSE)</f>
        <v>Deeproot Depths</v>
      </c>
      <c r="H222" t="s">
        <v>855</v>
      </c>
      <c r="I222" t="s">
        <v>464</v>
      </c>
      <c r="K222">
        <v>2</v>
      </c>
      <c r="L222">
        <v>1</v>
      </c>
      <c r="M222">
        <v>0</v>
      </c>
      <c r="N222">
        <v>0</v>
      </c>
      <c r="O222" t="s">
        <v>59</v>
      </c>
      <c r="P222" t="s">
        <v>59</v>
      </c>
      <c r="Q222" t="s">
        <v>19</v>
      </c>
      <c r="R222" t="s">
        <v>17</v>
      </c>
      <c r="T222" t="s">
        <v>858</v>
      </c>
    </row>
    <row r="223" spans="1:20">
      <c r="A223">
        <v>222</v>
      </c>
      <c r="B223" s="8">
        <v>45160</v>
      </c>
      <c r="C223">
        <v>80</v>
      </c>
      <c r="D223">
        <v>18</v>
      </c>
      <c r="F223" t="s">
        <v>487</v>
      </c>
      <c r="G223" t="str">
        <f>VLOOKUP(Table2[[#This Row],[sublocation]],Map!A$2:B$105,2, FALSE)</f>
        <v>Raya Lucaria</v>
      </c>
      <c r="H223" t="s">
        <v>857</v>
      </c>
      <c r="I223" t="s">
        <v>464</v>
      </c>
      <c r="J223" t="s">
        <v>533</v>
      </c>
      <c r="K223">
        <v>3</v>
      </c>
      <c r="L223">
        <v>0</v>
      </c>
      <c r="M223">
        <v>0</v>
      </c>
      <c r="N223">
        <v>0</v>
      </c>
      <c r="O223" t="s">
        <v>19</v>
      </c>
      <c r="P223" t="s">
        <v>59</v>
      </c>
      <c r="Q223" t="s">
        <v>19</v>
      </c>
      <c r="R223" t="s">
        <v>17</v>
      </c>
      <c r="S223" t="s">
        <v>856</v>
      </c>
      <c r="T223" t="s">
        <v>859</v>
      </c>
    </row>
    <row r="224" spans="1:20">
      <c r="A224">
        <v>223</v>
      </c>
      <c r="B224" s="8">
        <v>45160</v>
      </c>
      <c r="C224">
        <v>80</v>
      </c>
      <c r="D224">
        <v>18</v>
      </c>
      <c r="F224" t="s">
        <v>1023</v>
      </c>
      <c r="G224" t="str">
        <f>VLOOKUP(Table2[[#This Row],[sublocation]],Map!A$2:B$105,2, FALSE)</f>
        <v>Altus Plateau</v>
      </c>
      <c r="H224" t="s">
        <v>860</v>
      </c>
      <c r="I224" t="s">
        <v>464</v>
      </c>
      <c r="J224" t="s">
        <v>532</v>
      </c>
      <c r="K224">
        <v>2</v>
      </c>
      <c r="L224">
        <v>0</v>
      </c>
      <c r="M224">
        <v>0</v>
      </c>
      <c r="N224">
        <v>0</v>
      </c>
      <c r="O224" t="s">
        <v>19</v>
      </c>
      <c r="P224" t="s">
        <v>59</v>
      </c>
      <c r="Q224" t="s">
        <v>19</v>
      </c>
      <c r="R224" t="s">
        <v>27</v>
      </c>
      <c r="T224" t="s">
        <v>861</v>
      </c>
    </row>
    <row r="225" spans="1:20">
      <c r="A225">
        <v>224</v>
      </c>
      <c r="B225" s="8">
        <v>45160</v>
      </c>
      <c r="C225">
        <v>80</v>
      </c>
      <c r="D225">
        <v>18</v>
      </c>
      <c r="F225" t="s">
        <v>240</v>
      </c>
      <c r="G225" t="str">
        <f>VLOOKUP(Table2[[#This Row],[sublocation]],Map!A$2:B$105,2, FALSE)</f>
        <v>Altus Plateau</v>
      </c>
      <c r="H225" t="s">
        <v>862</v>
      </c>
      <c r="I225" t="s">
        <v>539</v>
      </c>
      <c r="J225" t="s">
        <v>533</v>
      </c>
      <c r="K225">
        <v>2</v>
      </c>
      <c r="L225">
        <v>0</v>
      </c>
      <c r="M225">
        <v>0</v>
      </c>
      <c r="N225">
        <v>1</v>
      </c>
      <c r="O225" t="s">
        <v>59</v>
      </c>
      <c r="P225" t="s">
        <v>59</v>
      </c>
      <c r="Q225" t="s">
        <v>59</v>
      </c>
      <c r="R225" t="s">
        <v>17</v>
      </c>
      <c r="T225" t="s">
        <v>863</v>
      </c>
    </row>
    <row r="226" spans="1:20">
      <c r="A226">
        <v>225</v>
      </c>
      <c r="B226" s="8">
        <v>45160</v>
      </c>
      <c r="C226">
        <v>80</v>
      </c>
      <c r="D226">
        <v>18</v>
      </c>
      <c r="F226" t="s">
        <v>266</v>
      </c>
      <c r="G226" t="str">
        <f>VLOOKUP(Table2[[#This Row],[sublocation]],Map!A$2:B$105,2, FALSE)</f>
        <v>Altus Plateau</v>
      </c>
      <c r="H226" t="s">
        <v>864</v>
      </c>
      <c r="I226" t="s">
        <v>466</v>
      </c>
      <c r="J226" t="s">
        <v>533</v>
      </c>
      <c r="K226">
        <v>2</v>
      </c>
      <c r="L226">
        <v>0</v>
      </c>
      <c r="M226">
        <v>0</v>
      </c>
      <c r="N226">
        <v>0</v>
      </c>
      <c r="O226" t="s">
        <v>19</v>
      </c>
      <c r="P226" t="s">
        <v>59</v>
      </c>
      <c r="Q226" t="s">
        <v>59</v>
      </c>
      <c r="R226" t="s">
        <v>17</v>
      </c>
    </row>
    <row r="227" spans="1:20">
      <c r="A227">
        <v>226</v>
      </c>
      <c r="B227" s="8">
        <v>45160</v>
      </c>
      <c r="C227">
        <v>80</v>
      </c>
      <c r="D227">
        <v>18</v>
      </c>
      <c r="F227" t="s">
        <v>449</v>
      </c>
      <c r="G227" t="str">
        <f>VLOOKUP(Table2[[#This Row],[sublocation]],Map!A$2:B$105,2, FALSE)</f>
        <v>Subterranean Shunning Grounds</v>
      </c>
      <c r="I227" t="s">
        <v>515</v>
      </c>
      <c r="R227" t="s">
        <v>447</v>
      </c>
      <c r="T227" t="s">
        <v>865</v>
      </c>
    </row>
    <row r="228" spans="1:20">
      <c r="A228">
        <v>227</v>
      </c>
      <c r="B228" s="8">
        <v>45160</v>
      </c>
      <c r="C228">
        <v>80</v>
      </c>
      <c r="D228">
        <v>18</v>
      </c>
      <c r="F228" t="s">
        <v>63</v>
      </c>
      <c r="G228" t="str">
        <f>VLOOKUP(Table2[[#This Row],[sublocation]],Map!A$2:B$105,2, FALSE)</f>
        <v>Limgrave</v>
      </c>
      <c r="H228" t="s">
        <v>866</v>
      </c>
      <c r="I228" t="s">
        <v>39</v>
      </c>
      <c r="J228" t="s">
        <v>533</v>
      </c>
      <c r="K228">
        <v>2</v>
      </c>
      <c r="L228">
        <v>0</v>
      </c>
      <c r="M228">
        <v>0</v>
      </c>
      <c r="N228">
        <v>0</v>
      </c>
      <c r="O228" t="s">
        <v>19</v>
      </c>
      <c r="P228" t="s">
        <v>59</v>
      </c>
      <c r="Q228" t="s">
        <v>59</v>
      </c>
      <c r="R228" t="s">
        <v>27</v>
      </c>
    </row>
    <row r="229" spans="1:20">
      <c r="A229">
        <v>228</v>
      </c>
      <c r="B229" s="8">
        <v>45160</v>
      </c>
      <c r="C229">
        <v>80</v>
      </c>
      <c r="D229">
        <v>18</v>
      </c>
      <c r="F229" t="s">
        <v>449</v>
      </c>
      <c r="G229" t="str">
        <f>VLOOKUP(Table2[[#This Row],[sublocation]],Map!A$2:B$105,2, FALSE)</f>
        <v>Subterranean Shunning Grounds</v>
      </c>
      <c r="I229" t="s">
        <v>515</v>
      </c>
      <c r="R229" t="s">
        <v>447</v>
      </c>
      <c r="T229" t="s">
        <v>867</v>
      </c>
    </row>
    <row r="230" spans="1:20">
      <c r="A230">
        <v>229</v>
      </c>
      <c r="B230" s="8">
        <v>45160</v>
      </c>
      <c r="C230">
        <v>80</v>
      </c>
      <c r="D230">
        <v>18</v>
      </c>
      <c r="F230" t="s">
        <v>664</v>
      </c>
      <c r="G230" t="str">
        <f>VLOOKUP(Table2[[#This Row],[sublocation]],Map!A$2:B$105,2, FALSE)</f>
        <v>Haligtree</v>
      </c>
      <c r="I230" t="s">
        <v>515</v>
      </c>
      <c r="R230" t="s">
        <v>447</v>
      </c>
      <c r="T230" t="s">
        <v>868</v>
      </c>
    </row>
    <row r="231" spans="1:20">
      <c r="A231">
        <v>230</v>
      </c>
      <c r="B231" s="8">
        <v>45160</v>
      </c>
      <c r="C231">
        <v>80</v>
      </c>
      <c r="D231">
        <v>18</v>
      </c>
      <c r="F231" t="s">
        <v>486</v>
      </c>
      <c r="G231" t="str">
        <f>VLOOKUP(Table2[[#This Row],[sublocation]],Map!A$2:B$105,2, FALSE)</f>
        <v>Dragonbarrow</v>
      </c>
      <c r="H231" t="s">
        <v>869</v>
      </c>
      <c r="I231" t="s">
        <v>466</v>
      </c>
      <c r="J231" t="s">
        <v>532</v>
      </c>
      <c r="K231">
        <v>4</v>
      </c>
      <c r="L231">
        <v>0</v>
      </c>
      <c r="M231">
        <v>0</v>
      </c>
      <c r="N231">
        <v>0</v>
      </c>
      <c r="O231" t="s">
        <v>59</v>
      </c>
      <c r="P231" t="s">
        <v>59</v>
      </c>
      <c r="Q231" t="s">
        <v>59</v>
      </c>
      <c r="R231" t="s">
        <v>27</v>
      </c>
      <c r="T231" t="s">
        <v>873</v>
      </c>
    </row>
    <row r="232" spans="1:20">
      <c r="A232">
        <v>231</v>
      </c>
      <c r="B232" s="8">
        <v>45160</v>
      </c>
      <c r="C232">
        <v>80</v>
      </c>
      <c r="D232">
        <v>18</v>
      </c>
      <c r="F232" t="s">
        <v>525</v>
      </c>
      <c r="G232" t="str">
        <f>VLOOKUP(Table2[[#This Row],[sublocation]],Map!A$2:B$105,2, FALSE)</f>
        <v>Ainsel River, Lake of Rot</v>
      </c>
      <c r="H232" t="s">
        <v>870</v>
      </c>
      <c r="I232" t="s">
        <v>464</v>
      </c>
      <c r="J232" t="s">
        <v>533</v>
      </c>
      <c r="K232">
        <v>2</v>
      </c>
      <c r="L232">
        <v>0</v>
      </c>
      <c r="M232">
        <v>0</v>
      </c>
      <c r="N232">
        <v>0</v>
      </c>
      <c r="O232" t="s">
        <v>19</v>
      </c>
      <c r="P232" t="s">
        <v>59</v>
      </c>
      <c r="Q232" t="s">
        <v>59</v>
      </c>
      <c r="R232" t="s">
        <v>17</v>
      </c>
      <c r="S232" t="s">
        <v>48</v>
      </c>
    </row>
    <row r="233" spans="1:20">
      <c r="A233">
        <v>232</v>
      </c>
      <c r="B233" s="8">
        <v>45160</v>
      </c>
      <c r="C233">
        <v>80</v>
      </c>
      <c r="D233">
        <v>18</v>
      </c>
      <c r="F233" t="s">
        <v>764</v>
      </c>
      <c r="G233" t="str">
        <f>VLOOKUP(Table2[[#This Row],[sublocation]],Map!A$2:B$105,2, FALSE)</f>
        <v>Mountaintops of the Giants</v>
      </c>
      <c r="H233" t="s">
        <v>871</v>
      </c>
      <c r="I233" t="s">
        <v>464</v>
      </c>
      <c r="J233" t="s">
        <v>533</v>
      </c>
      <c r="K233">
        <v>2</v>
      </c>
      <c r="L233">
        <v>0</v>
      </c>
      <c r="M233">
        <v>0</v>
      </c>
      <c r="N233">
        <v>0</v>
      </c>
      <c r="O233" t="s">
        <v>19</v>
      </c>
      <c r="P233" t="s">
        <v>59</v>
      </c>
      <c r="Q233" t="s">
        <v>59</v>
      </c>
      <c r="R233" t="s">
        <v>17</v>
      </c>
      <c r="S233" t="s">
        <v>48</v>
      </c>
      <c r="T233" t="s">
        <v>872</v>
      </c>
    </row>
    <row r="234" spans="1:20">
      <c r="A234">
        <v>233</v>
      </c>
      <c r="B234" s="8">
        <v>45160</v>
      </c>
      <c r="C234">
        <v>80</v>
      </c>
      <c r="D234">
        <v>18</v>
      </c>
      <c r="F234" t="s">
        <v>100</v>
      </c>
      <c r="G234" t="str">
        <f>VLOOKUP(Table2[[#This Row],[sublocation]],Map!A$2:B$105,2, FALSE)</f>
        <v>Liurnia</v>
      </c>
      <c r="H234" t="s">
        <v>874</v>
      </c>
      <c r="I234" t="s">
        <v>464</v>
      </c>
      <c r="J234" t="s">
        <v>532</v>
      </c>
      <c r="K234">
        <v>2</v>
      </c>
      <c r="L234">
        <v>0</v>
      </c>
      <c r="M234">
        <v>0</v>
      </c>
      <c r="N234">
        <v>0</v>
      </c>
      <c r="O234" t="s">
        <v>59</v>
      </c>
      <c r="P234" t="s">
        <v>59</v>
      </c>
      <c r="Q234" t="s">
        <v>19</v>
      </c>
      <c r="R234" t="s">
        <v>27</v>
      </c>
      <c r="T234" t="s">
        <v>875</v>
      </c>
    </row>
    <row r="235" spans="1:20">
      <c r="A235">
        <v>234</v>
      </c>
      <c r="B235" s="8">
        <v>45160</v>
      </c>
      <c r="C235">
        <v>80</v>
      </c>
      <c r="D235">
        <v>18</v>
      </c>
      <c r="F235" t="s">
        <v>240</v>
      </c>
      <c r="G235" t="str">
        <f>VLOOKUP(Table2[[#This Row],[sublocation]],Map!A$2:B$105,2, FALSE)</f>
        <v>Altus Plateau</v>
      </c>
      <c r="H235" t="s">
        <v>876</v>
      </c>
      <c r="I235" t="s">
        <v>539</v>
      </c>
      <c r="J235" t="s">
        <v>533</v>
      </c>
      <c r="K235">
        <v>2</v>
      </c>
      <c r="L235">
        <v>0</v>
      </c>
      <c r="M235">
        <v>0</v>
      </c>
      <c r="N235">
        <v>0</v>
      </c>
      <c r="O235" t="s">
        <v>19</v>
      </c>
      <c r="P235" t="s">
        <v>59</v>
      </c>
      <c r="Q235" t="s">
        <v>19</v>
      </c>
      <c r="R235" t="s">
        <v>27</v>
      </c>
      <c r="T235" t="s">
        <v>877</v>
      </c>
    </row>
    <row r="236" spans="1:20">
      <c r="A236">
        <v>235</v>
      </c>
      <c r="B236" s="8">
        <v>45161</v>
      </c>
      <c r="C236">
        <v>80</v>
      </c>
      <c r="D236">
        <v>18</v>
      </c>
      <c r="F236" t="s">
        <v>1034</v>
      </c>
      <c r="G236" t="str">
        <f>VLOOKUP(Table2[[#This Row],[sublocation]],Map!A$2:B$105,2, FALSE)</f>
        <v>Caelid</v>
      </c>
      <c r="H236" t="s">
        <v>878</v>
      </c>
      <c r="I236" t="s">
        <v>515</v>
      </c>
      <c r="K236">
        <v>2</v>
      </c>
      <c r="M236">
        <v>0</v>
      </c>
      <c r="N236">
        <v>0</v>
      </c>
      <c r="O236" t="s">
        <v>19</v>
      </c>
      <c r="P236" t="s">
        <v>59</v>
      </c>
      <c r="Q236" t="s">
        <v>19</v>
      </c>
      <c r="R236" t="s">
        <v>447</v>
      </c>
      <c r="T236" t="s">
        <v>879</v>
      </c>
    </row>
    <row r="237" spans="1:20">
      <c r="A237">
        <v>236</v>
      </c>
      <c r="B237" s="8">
        <v>45161</v>
      </c>
      <c r="C237">
        <v>80</v>
      </c>
      <c r="D237">
        <v>18</v>
      </c>
      <c r="F237" t="s">
        <v>100</v>
      </c>
      <c r="G237" t="str">
        <f>VLOOKUP(Table2[[#This Row],[sublocation]],Map!A$2:B$105,2, FALSE)</f>
        <v>Liurnia</v>
      </c>
      <c r="H237" t="s">
        <v>880</v>
      </c>
      <c r="I237" t="s">
        <v>466</v>
      </c>
      <c r="J237" t="s">
        <v>534</v>
      </c>
      <c r="K237">
        <v>2</v>
      </c>
      <c r="L237">
        <v>0</v>
      </c>
      <c r="M237">
        <v>0</v>
      </c>
      <c r="N237">
        <v>0</v>
      </c>
      <c r="O237" t="s">
        <v>59</v>
      </c>
      <c r="P237" t="s">
        <v>59</v>
      </c>
      <c r="Q237" t="s">
        <v>19</v>
      </c>
      <c r="R237" t="s">
        <v>17</v>
      </c>
      <c r="S237" t="s">
        <v>881</v>
      </c>
      <c r="T237" t="s">
        <v>882</v>
      </c>
    </row>
    <row r="238" spans="1:20">
      <c r="A238">
        <v>237</v>
      </c>
      <c r="B238" s="8">
        <v>45161</v>
      </c>
      <c r="C238">
        <v>80</v>
      </c>
      <c r="D238">
        <v>18</v>
      </c>
      <c r="F238" t="s">
        <v>883</v>
      </c>
      <c r="G238" t="str">
        <f>VLOOKUP(Table2[[#This Row],[sublocation]],Map!A$2:B$105,2, FALSE)</f>
        <v>Dragonbarrow</v>
      </c>
      <c r="H238" t="s">
        <v>884</v>
      </c>
      <c r="I238" t="s">
        <v>42</v>
      </c>
      <c r="J238" t="s">
        <v>532</v>
      </c>
      <c r="K238">
        <v>2</v>
      </c>
      <c r="N238">
        <v>0</v>
      </c>
      <c r="R238" t="s">
        <v>447</v>
      </c>
      <c r="T238" t="s">
        <v>885</v>
      </c>
    </row>
    <row r="239" spans="1:20">
      <c r="A239">
        <v>238</v>
      </c>
      <c r="B239" s="8">
        <v>45161</v>
      </c>
      <c r="C239">
        <v>80</v>
      </c>
      <c r="D239">
        <v>18</v>
      </c>
      <c r="F239" t="s">
        <v>571</v>
      </c>
      <c r="G239" t="str">
        <f>VLOOKUP(Table2[[#This Row],[sublocation]],Map!A$2:B$105,2, FALSE)</f>
        <v>Altus Plateau</v>
      </c>
      <c r="H239" t="s">
        <v>886</v>
      </c>
      <c r="I239" t="s">
        <v>464</v>
      </c>
      <c r="J239" t="s">
        <v>532</v>
      </c>
      <c r="K239">
        <v>2</v>
      </c>
      <c r="L239">
        <v>0</v>
      </c>
      <c r="M239">
        <v>0</v>
      </c>
      <c r="N239">
        <v>0</v>
      </c>
      <c r="O239" t="s">
        <v>19</v>
      </c>
      <c r="P239" t="s">
        <v>59</v>
      </c>
      <c r="Q239" t="s">
        <v>19</v>
      </c>
      <c r="R239" t="s">
        <v>27</v>
      </c>
      <c r="T239" t="s">
        <v>887</v>
      </c>
    </row>
    <row r="240" spans="1:20">
      <c r="A240">
        <v>239</v>
      </c>
      <c r="B240" s="8">
        <v>45161</v>
      </c>
      <c r="C240">
        <v>80</v>
      </c>
      <c r="D240">
        <v>18</v>
      </c>
      <c r="F240" t="s">
        <v>266</v>
      </c>
      <c r="G240" t="str">
        <f>VLOOKUP(Table2[[#This Row],[sublocation]],Map!A$2:B$105,2, FALSE)</f>
        <v>Altus Plateau</v>
      </c>
      <c r="H240" t="s">
        <v>889</v>
      </c>
      <c r="I240" t="s">
        <v>464</v>
      </c>
      <c r="J240" t="s">
        <v>532</v>
      </c>
      <c r="K240">
        <v>4</v>
      </c>
      <c r="L240">
        <v>0</v>
      </c>
      <c r="M240">
        <v>2</v>
      </c>
      <c r="N240">
        <v>0</v>
      </c>
      <c r="O240" t="s">
        <v>59</v>
      </c>
      <c r="P240" t="s">
        <v>59</v>
      </c>
      <c r="Q240" t="s">
        <v>19</v>
      </c>
      <c r="R240" t="s">
        <v>17</v>
      </c>
      <c r="S240" t="s">
        <v>888</v>
      </c>
      <c r="T240" t="s">
        <v>890</v>
      </c>
    </row>
    <row r="241" spans="1:20">
      <c r="A241">
        <v>240</v>
      </c>
      <c r="B241" s="8">
        <v>45161</v>
      </c>
      <c r="C241">
        <v>80</v>
      </c>
      <c r="D241">
        <v>18</v>
      </c>
      <c r="F241" t="s">
        <v>492</v>
      </c>
      <c r="G241" t="str">
        <f>VLOOKUP(Table2[[#This Row],[sublocation]],Map!A$2:B$105,2, FALSE)</f>
        <v>Mt Gelmir</v>
      </c>
      <c r="H241" t="s">
        <v>891</v>
      </c>
      <c r="I241" t="s">
        <v>42</v>
      </c>
      <c r="J241" t="s">
        <v>533</v>
      </c>
      <c r="N241">
        <v>0</v>
      </c>
      <c r="P241" t="s">
        <v>59</v>
      </c>
      <c r="Q241" t="s">
        <v>59</v>
      </c>
      <c r="R241" t="s">
        <v>447</v>
      </c>
      <c r="T241" t="s">
        <v>892</v>
      </c>
    </row>
    <row r="242" spans="1:20">
      <c r="A242">
        <v>241</v>
      </c>
      <c r="B242" s="8">
        <v>45161</v>
      </c>
      <c r="C242">
        <v>80</v>
      </c>
      <c r="D242">
        <v>18</v>
      </c>
      <c r="F242" t="s">
        <v>467</v>
      </c>
      <c r="G242" t="str">
        <f>VLOOKUP(Table2[[#This Row],[sublocation]],Map!A$2:B$105,2, FALSE)</f>
        <v>Siofra River</v>
      </c>
      <c r="H242" t="s">
        <v>893</v>
      </c>
      <c r="I242" t="s">
        <v>515</v>
      </c>
      <c r="K242">
        <v>2</v>
      </c>
      <c r="R242" t="s">
        <v>447</v>
      </c>
      <c r="T242" t="s">
        <v>448</v>
      </c>
    </row>
    <row r="243" spans="1:20">
      <c r="A243">
        <v>242</v>
      </c>
      <c r="B243" s="8">
        <v>45161</v>
      </c>
      <c r="C243">
        <v>80</v>
      </c>
      <c r="D243">
        <v>18</v>
      </c>
      <c r="F243" t="s">
        <v>21</v>
      </c>
      <c r="G243" t="str">
        <f>VLOOKUP(Table2[[#This Row],[sublocation]],Map!A$2:B$105,2, FALSE)</f>
        <v>Limgrave</v>
      </c>
      <c r="H243" t="s">
        <v>894</v>
      </c>
      <c r="I243" t="s">
        <v>546</v>
      </c>
      <c r="N243">
        <v>0</v>
      </c>
      <c r="R243" t="s">
        <v>447</v>
      </c>
    </row>
    <row r="244" spans="1:20">
      <c r="A244">
        <v>243</v>
      </c>
      <c r="B244" s="8">
        <v>45161</v>
      </c>
      <c r="C244">
        <v>80</v>
      </c>
      <c r="D244">
        <v>18</v>
      </c>
      <c r="F244" t="s">
        <v>462</v>
      </c>
      <c r="G244" t="str">
        <f>VLOOKUP(Table2[[#This Row],[sublocation]],Map!A$2:B$105,2, FALSE)</f>
        <v>Deeproot Depths</v>
      </c>
      <c r="H244" t="s">
        <v>896</v>
      </c>
      <c r="I244" t="s">
        <v>39</v>
      </c>
      <c r="K244">
        <v>2</v>
      </c>
      <c r="N244">
        <v>0</v>
      </c>
      <c r="P244" t="s">
        <v>59</v>
      </c>
      <c r="Q244" t="s">
        <v>59</v>
      </c>
      <c r="R244" t="s">
        <v>17</v>
      </c>
      <c r="T244" t="s">
        <v>897</v>
      </c>
    </row>
    <row r="245" spans="1:20">
      <c r="A245">
        <v>244</v>
      </c>
      <c r="B245" s="8">
        <v>45161</v>
      </c>
      <c r="C245">
        <v>80</v>
      </c>
      <c r="D245">
        <v>18</v>
      </c>
      <c r="F245" t="s">
        <v>682</v>
      </c>
      <c r="G245" t="str">
        <f>VLOOKUP(Table2[[#This Row],[sublocation]],Map!A$2:B$105,2, FALSE)</f>
        <v>Moghwyn Palace</v>
      </c>
      <c r="H245" t="s">
        <v>898</v>
      </c>
      <c r="I245" t="s">
        <v>42</v>
      </c>
      <c r="J245" t="s">
        <v>532</v>
      </c>
      <c r="K245">
        <v>2</v>
      </c>
      <c r="L245">
        <v>0</v>
      </c>
      <c r="M245">
        <v>0</v>
      </c>
      <c r="N245">
        <v>0</v>
      </c>
      <c r="O245" t="s">
        <v>59</v>
      </c>
      <c r="P245" t="s">
        <v>59</v>
      </c>
      <c r="Q245" t="s">
        <v>59</v>
      </c>
      <c r="R245" t="s">
        <v>447</v>
      </c>
      <c r="T245" t="s">
        <v>899</v>
      </c>
    </row>
    <row r="246" spans="1:20">
      <c r="A246">
        <v>245</v>
      </c>
      <c r="B246" s="8">
        <v>45161</v>
      </c>
      <c r="C246">
        <v>80</v>
      </c>
      <c r="D246">
        <v>18</v>
      </c>
      <c r="F246" t="s">
        <v>664</v>
      </c>
      <c r="G246" t="str">
        <f>VLOOKUP(Table2[[#This Row],[sublocation]],Map!A$2:B$105,2, FALSE)</f>
        <v>Haligtree</v>
      </c>
      <c r="H246" t="s">
        <v>900</v>
      </c>
      <c r="I246" t="s">
        <v>464</v>
      </c>
      <c r="J246" t="s">
        <v>534</v>
      </c>
      <c r="K246">
        <v>2</v>
      </c>
      <c r="L246">
        <v>0</v>
      </c>
      <c r="M246">
        <v>0</v>
      </c>
      <c r="N246">
        <v>0</v>
      </c>
      <c r="O246" t="s">
        <v>59</v>
      </c>
      <c r="P246" t="s">
        <v>59</v>
      </c>
      <c r="Q246" t="s">
        <v>19</v>
      </c>
      <c r="R246" t="s">
        <v>17</v>
      </c>
      <c r="S246" t="s">
        <v>235</v>
      </c>
      <c r="T246" t="s">
        <v>901</v>
      </c>
    </row>
    <row r="247" spans="1:20">
      <c r="A247">
        <v>246</v>
      </c>
      <c r="B247" s="8">
        <v>45161</v>
      </c>
      <c r="C247">
        <v>80</v>
      </c>
      <c r="D247">
        <v>18</v>
      </c>
      <c r="F247" t="s">
        <v>633</v>
      </c>
      <c r="G247" t="str">
        <f>VLOOKUP(Table2[[#This Row],[sublocation]],Map!A$2:B$105,2, FALSE)</f>
        <v>Liurnia</v>
      </c>
      <c r="H247" t="s">
        <v>902</v>
      </c>
      <c r="I247" t="s">
        <v>515</v>
      </c>
      <c r="R247" t="s">
        <v>447</v>
      </c>
      <c r="T247" t="s">
        <v>818</v>
      </c>
    </row>
    <row r="248" spans="1:20">
      <c r="A248">
        <v>247</v>
      </c>
      <c r="B248" s="8">
        <v>45161</v>
      </c>
      <c r="C248">
        <v>80</v>
      </c>
      <c r="D248">
        <v>18</v>
      </c>
      <c r="F248" t="s">
        <v>560</v>
      </c>
      <c r="G248" t="str">
        <f>VLOOKUP(Table2[[#This Row],[sublocation]],Map!A$2:B$105,2, FALSE)</f>
        <v>Nokron</v>
      </c>
      <c r="H248" t="s">
        <v>903</v>
      </c>
      <c r="I248" t="s">
        <v>464</v>
      </c>
      <c r="J248" t="s">
        <v>534</v>
      </c>
      <c r="K248">
        <v>2</v>
      </c>
      <c r="L248">
        <v>0</v>
      </c>
      <c r="M248">
        <v>0</v>
      </c>
      <c r="N248">
        <v>0</v>
      </c>
      <c r="O248" t="s">
        <v>59</v>
      </c>
      <c r="P248" t="s">
        <v>59</v>
      </c>
      <c r="Q248" t="s">
        <v>59</v>
      </c>
      <c r="R248" t="s">
        <v>27</v>
      </c>
      <c r="T248" t="s">
        <v>1697</v>
      </c>
    </row>
    <row r="249" spans="1:20">
      <c r="A249">
        <v>248</v>
      </c>
      <c r="B249" s="8">
        <v>45161</v>
      </c>
      <c r="C249">
        <v>80</v>
      </c>
      <c r="D249">
        <v>18</v>
      </c>
      <c r="F249" t="s">
        <v>508</v>
      </c>
      <c r="G249" t="str">
        <f>VLOOKUP(Table2[[#This Row],[sublocation]],Map!A$2:B$105,2, FALSE)</f>
        <v>Nokron</v>
      </c>
      <c r="H249" t="s">
        <v>904</v>
      </c>
      <c r="I249" t="s">
        <v>39</v>
      </c>
      <c r="K249">
        <v>2</v>
      </c>
      <c r="L249">
        <v>0</v>
      </c>
      <c r="M249">
        <v>0</v>
      </c>
      <c r="N249">
        <v>0</v>
      </c>
      <c r="O249" t="s">
        <v>19</v>
      </c>
      <c r="P249" t="s">
        <v>59</v>
      </c>
      <c r="Q249" t="s">
        <v>59</v>
      </c>
      <c r="R249" t="s">
        <v>17</v>
      </c>
      <c r="S249" t="s">
        <v>48</v>
      </c>
      <c r="T249" t="s">
        <v>905</v>
      </c>
    </row>
    <row r="250" spans="1:20">
      <c r="A250">
        <v>249</v>
      </c>
      <c r="B250" s="8">
        <v>45161</v>
      </c>
      <c r="C250">
        <v>80</v>
      </c>
      <c r="D250">
        <v>18</v>
      </c>
      <c r="F250" t="s">
        <v>544</v>
      </c>
      <c r="G250" t="str">
        <f>VLOOKUP(Table2[[#This Row],[sublocation]],Map!A$2:B$105,2, FALSE)</f>
        <v>Mountaintops of the Giants</v>
      </c>
      <c r="I250" t="s">
        <v>515</v>
      </c>
      <c r="R250" t="s">
        <v>447</v>
      </c>
      <c r="T250" t="s">
        <v>548</v>
      </c>
    </row>
    <row r="251" spans="1:20">
      <c r="A251">
        <v>250</v>
      </c>
      <c r="B251" s="8">
        <v>45161</v>
      </c>
      <c r="C251">
        <v>80</v>
      </c>
      <c r="D251">
        <v>18</v>
      </c>
      <c r="F251" t="s">
        <v>994</v>
      </c>
      <c r="G251" t="str">
        <f>VLOOKUP(Table2[[#This Row],[sublocation]],Map!A$2:B$105,2, FALSE)</f>
        <v>Mt Gelmir</v>
      </c>
      <c r="H251" t="s">
        <v>906</v>
      </c>
      <c r="I251" t="s">
        <v>464</v>
      </c>
      <c r="J251" t="s">
        <v>533</v>
      </c>
      <c r="K251">
        <v>2</v>
      </c>
      <c r="L251">
        <v>0</v>
      </c>
      <c r="M251">
        <v>0</v>
      </c>
      <c r="N251">
        <v>0</v>
      </c>
      <c r="O251" t="s">
        <v>59</v>
      </c>
      <c r="P251" t="s">
        <v>19</v>
      </c>
      <c r="Q251" t="s">
        <v>19</v>
      </c>
      <c r="R251" t="s">
        <v>17</v>
      </c>
      <c r="S251" t="s">
        <v>726</v>
      </c>
      <c r="T251" t="s">
        <v>907</v>
      </c>
    </row>
    <row r="252" spans="1:20">
      <c r="A252">
        <v>251</v>
      </c>
      <c r="B252" s="8">
        <v>45161</v>
      </c>
      <c r="C252">
        <v>80</v>
      </c>
      <c r="D252">
        <v>18</v>
      </c>
      <c r="F252" t="s">
        <v>486</v>
      </c>
      <c r="G252" t="str">
        <f>VLOOKUP(Table2[[#This Row],[sublocation]],Map!A$2:B$105,2, FALSE)</f>
        <v>Dragonbarrow</v>
      </c>
      <c r="H252" t="s">
        <v>908</v>
      </c>
      <c r="I252" t="s">
        <v>464</v>
      </c>
      <c r="K252">
        <v>3</v>
      </c>
      <c r="L252">
        <v>0</v>
      </c>
      <c r="M252">
        <v>0</v>
      </c>
      <c r="N252">
        <v>0</v>
      </c>
      <c r="O252" t="s">
        <v>59</v>
      </c>
      <c r="P252" t="s">
        <v>19</v>
      </c>
      <c r="Q252" t="s">
        <v>19</v>
      </c>
      <c r="R252" t="s">
        <v>17</v>
      </c>
      <c r="T252" t="s">
        <v>909</v>
      </c>
    </row>
    <row r="253" spans="1:20">
      <c r="A253">
        <v>252</v>
      </c>
      <c r="B253" s="8">
        <v>45161</v>
      </c>
      <c r="C253">
        <v>80</v>
      </c>
      <c r="D253">
        <v>18</v>
      </c>
      <c r="F253" t="s">
        <v>664</v>
      </c>
      <c r="G253" t="str">
        <f>VLOOKUP(Table2[[#This Row],[sublocation]],Map!A$2:B$105,2, FALSE)</f>
        <v>Haligtree</v>
      </c>
      <c r="H253" t="s">
        <v>145</v>
      </c>
      <c r="I253" t="s">
        <v>464</v>
      </c>
      <c r="J253" t="s">
        <v>533</v>
      </c>
      <c r="K253">
        <v>2</v>
      </c>
      <c r="L253">
        <v>0</v>
      </c>
      <c r="M253">
        <v>0</v>
      </c>
      <c r="N253">
        <v>0</v>
      </c>
      <c r="O253" t="s">
        <v>59</v>
      </c>
      <c r="P253" t="s">
        <v>59</v>
      </c>
      <c r="Q253" t="s">
        <v>59</v>
      </c>
      <c r="R253" t="s">
        <v>27</v>
      </c>
      <c r="T253" t="s">
        <v>910</v>
      </c>
    </row>
    <row r="254" spans="1:20">
      <c r="A254">
        <v>253</v>
      </c>
      <c r="B254" s="8">
        <v>45161</v>
      </c>
      <c r="C254">
        <v>80</v>
      </c>
      <c r="D254">
        <v>18</v>
      </c>
      <c r="F254" t="s">
        <v>487</v>
      </c>
      <c r="G254" t="str">
        <f>VLOOKUP(Table2[[#This Row],[sublocation]],Map!A$2:B$105,2, FALSE)</f>
        <v>Raya Lucaria</v>
      </c>
      <c r="H254" t="s">
        <v>849</v>
      </c>
      <c r="I254" t="s">
        <v>791</v>
      </c>
      <c r="J254" t="s">
        <v>533</v>
      </c>
      <c r="K254">
        <v>2</v>
      </c>
      <c r="L254">
        <v>0</v>
      </c>
      <c r="M254">
        <v>0</v>
      </c>
      <c r="N254">
        <v>0</v>
      </c>
      <c r="O254" t="s">
        <v>19</v>
      </c>
      <c r="P254" t="s">
        <v>59</v>
      </c>
      <c r="Q254" t="s">
        <v>19</v>
      </c>
      <c r="R254" t="s">
        <v>27</v>
      </c>
      <c r="T254" t="s">
        <v>1699</v>
      </c>
    </row>
    <row r="255" spans="1:20">
      <c r="A255">
        <v>254</v>
      </c>
      <c r="B255" s="8">
        <v>45161</v>
      </c>
      <c r="C255">
        <v>80</v>
      </c>
      <c r="D255">
        <v>18</v>
      </c>
      <c r="F255" t="s">
        <v>911</v>
      </c>
      <c r="G255" t="str">
        <f>VLOOKUP(Table2[[#This Row],[sublocation]],Map!A$2:B$105,2, FALSE)</f>
        <v>Mt Gelmir</v>
      </c>
      <c r="I255" t="s">
        <v>515</v>
      </c>
      <c r="R255" t="s">
        <v>447</v>
      </c>
      <c r="T255" t="s">
        <v>448</v>
      </c>
    </row>
    <row r="256" spans="1:20">
      <c r="A256">
        <v>255</v>
      </c>
      <c r="B256" s="8">
        <v>45161</v>
      </c>
      <c r="C256">
        <v>80</v>
      </c>
      <c r="D256">
        <v>18</v>
      </c>
      <c r="F256" t="s">
        <v>664</v>
      </c>
      <c r="G256" t="str">
        <f>VLOOKUP(Table2[[#This Row],[sublocation]],Map!A$2:B$105,2, FALSE)</f>
        <v>Haligtree</v>
      </c>
      <c r="H256" t="s">
        <v>145</v>
      </c>
      <c r="I256" t="s">
        <v>464</v>
      </c>
      <c r="J256" t="s">
        <v>533</v>
      </c>
      <c r="K256">
        <v>3</v>
      </c>
      <c r="L256">
        <v>0</v>
      </c>
      <c r="M256">
        <v>0</v>
      </c>
      <c r="N256">
        <v>0</v>
      </c>
      <c r="O256" t="s">
        <v>59</v>
      </c>
      <c r="P256" t="s">
        <v>59</v>
      </c>
      <c r="Q256" t="s">
        <v>59</v>
      </c>
      <c r="R256" t="s">
        <v>447</v>
      </c>
      <c r="T256" t="s">
        <v>912</v>
      </c>
    </row>
    <row r="257" spans="1:20">
      <c r="A257">
        <v>256</v>
      </c>
      <c r="B257" s="8">
        <v>45161</v>
      </c>
      <c r="C257">
        <v>80</v>
      </c>
      <c r="D257">
        <v>18</v>
      </c>
      <c r="F257" t="s">
        <v>231</v>
      </c>
      <c r="G257" t="str">
        <f>VLOOKUP(Table2[[#This Row],[sublocation]],Map!A$2:B$105,2, FALSE)</f>
        <v>Altus Plateau</v>
      </c>
      <c r="H257" t="s">
        <v>913</v>
      </c>
      <c r="I257" t="s">
        <v>39</v>
      </c>
      <c r="J257" t="s">
        <v>534</v>
      </c>
      <c r="K257">
        <v>2</v>
      </c>
      <c r="L257">
        <v>0</v>
      </c>
      <c r="M257">
        <v>1</v>
      </c>
      <c r="N257">
        <v>0</v>
      </c>
      <c r="O257" t="s">
        <v>19</v>
      </c>
      <c r="P257" t="s">
        <v>59</v>
      </c>
      <c r="Q257" t="s">
        <v>59</v>
      </c>
      <c r="R257" t="s">
        <v>17</v>
      </c>
      <c r="S257" t="s">
        <v>12</v>
      </c>
      <c r="T257" t="s">
        <v>914</v>
      </c>
    </row>
    <row r="258" spans="1:20">
      <c r="A258">
        <v>257</v>
      </c>
      <c r="B258" s="8">
        <v>45161</v>
      </c>
      <c r="C258">
        <v>80</v>
      </c>
      <c r="D258">
        <v>18</v>
      </c>
      <c r="F258" t="s">
        <v>1311</v>
      </c>
      <c r="G258" t="str">
        <f>VLOOKUP(Table2[[#This Row],[sublocation]],Map!A$2:B$105,2, FALSE)</f>
        <v>Caelid</v>
      </c>
      <c r="H258" t="s">
        <v>915</v>
      </c>
      <c r="I258" t="s">
        <v>464</v>
      </c>
      <c r="J258" t="s">
        <v>533</v>
      </c>
      <c r="K258">
        <v>2</v>
      </c>
      <c r="L258">
        <v>0</v>
      </c>
      <c r="M258">
        <v>0</v>
      </c>
      <c r="N258">
        <v>0</v>
      </c>
      <c r="O258" t="s">
        <v>19</v>
      </c>
      <c r="P258" t="s">
        <v>59</v>
      </c>
      <c r="Q258" t="s">
        <v>19</v>
      </c>
      <c r="R258" t="s">
        <v>17</v>
      </c>
      <c r="T258" t="s">
        <v>916</v>
      </c>
    </row>
    <row r="259" spans="1:20">
      <c r="A259">
        <v>258</v>
      </c>
      <c r="B259" s="8">
        <v>45161</v>
      </c>
      <c r="C259">
        <v>80</v>
      </c>
      <c r="D259">
        <v>18</v>
      </c>
      <c r="F259" t="s">
        <v>242</v>
      </c>
      <c r="G259" t="str">
        <f>VLOOKUP(Table2[[#This Row],[sublocation]],Map!A$2:B$105,2, FALSE)</f>
        <v>Caelid</v>
      </c>
      <c r="H259" t="s">
        <v>917</v>
      </c>
      <c r="I259" t="s">
        <v>464</v>
      </c>
      <c r="J259" t="s">
        <v>533</v>
      </c>
      <c r="K259">
        <v>2</v>
      </c>
      <c r="M259">
        <v>0</v>
      </c>
      <c r="N259">
        <v>0</v>
      </c>
      <c r="O259" t="s">
        <v>59</v>
      </c>
      <c r="P259" t="s">
        <v>59</v>
      </c>
      <c r="Q259" t="s">
        <v>19</v>
      </c>
      <c r="R259" t="s">
        <v>27</v>
      </c>
      <c r="T259" t="s">
        <v>919</v>
      </c>
    </row>
    <row r="260" spans="1:20">
      <c r="A260">
        <v>259</v>
      </c>
      <c r="B260" s="8">
        <v>45161</v>
      </c>
      <c r="C260">
        <v>80</v>
      </c>
      <c r="D260">
        <v>18</v>
      </c>
      <c r="F260" t="s">
        <v>242</v>
      </c>
      <c r="G260" t="str">
        <f>VLOOKUP(Table2[[#This Row],[sublocation]],Map!A$2:B$105,2, FALSE)</f>
        <v>Caelid</v>
      </c>
      <c r="H260" t="s">
        <v>918</v>
      </c>
      <c r="I260" t="s">
        <v>466</v>
      </c>
      <c r="J260" t="s">
        <v>533</v>
      </c>
      <c r="K260">
        <v>3</v>
      </c>
      <c r="L260">
        <v>1</v>
      </c>
      <c r="M260">
        <v>1</v>
      </c>
      <c r="N260">
        <v>0</v>
      </c>
      <c r="O260" t="s">
        <v>59</v>
      </c>
      <c r="P260" t="s">
        <v>59</v>
      </c>
      <c r="Q260" t="s">
        <v>59</v>
      </c>
      <c r="R260" t="s">
        <v>27</v>
      </c>
      <c r="T260" t="s">
        <v>920</v>
      </c>
    </row>
    <row r="261" spans="1:20">
      <c r="A261">
        <v>260</v>
      </c>
      <c r="B261" s="8">
        <v>45161</v>
      </c>
      <c r="C261">
        <v>80</v>
      </c>
      <c r="D261">
        <v>18</v>
      </c>
      <c r="F261" t="s">
        <v>80</v>
      </c>
      <c r="G261" t="str">
        <f>VLOOKUP(Table2[[#This Row],[sublocation]],Map!A$2:B$105,2, FALSE)</f>
        <v>Liurnia</v>
      </c>
      <c r="H261" t="s">
        <v>843</v>
      </c>
      <c r="I261" t="s">
        <v>553</v>
      </c>
      <c r="J261" t="s">
        <v>533</v>
      </c>
      <c r="K261">
        <v>1</v>
      </c>
      <c r="L261">
        <v>0</v>
      </c>
      <c r="M261">
        <v>0</v>
      </c>
      <c r="N261">
        <v>0</v>
      </c>
      <c r="O261" t="s">
        <v>19</v>
      </c>
      <c r="P261" t="s">
        <v>59</v>
      </c>
      <c r="Q261" t="s">
        <v>59</v>
      </c>
      <c r="R261" t="s">
        <v>27</v>
      </c>
      <c r="T261" t="s">
        <v>657</v>
      </c>
    </row>
    <row r="262" spans="1:20">
      <c r="A262">
        <v>261</v>
      </c>
      <c r="B262" s="8">
        <v>45161</v>
      </c>
      <c r="C262">
        <v>80</v>
      </c>
      <c r="D262">
        <v>18</v>
      </c>
      <c r="F262" t="s">
        <v>452</v>
      </c>
      <c r="G262" t="str">
        <f>VLOOKUP(Table2[[#This Row],[sublocation]],Map!A$2:B$105,2, FALSE)</f>
        <v>Leyndell</v>
      </c>
      <c r="H262" t="s">
        <v>921</v>
      </c>
      <c r="I262" t="s">
        <v>466</v>
      </c>
      <c r="J262" t="s">
        <v>534</v>
      </c>
      <c r="K262">
        <v>3</v>
      </c>
      <c r="L262">
        <v>1</v>
      </c>
      <c r="M262">
        <v>1</v>
      </c>
      <c r="N262">
        <v>0</v>
      </c>
      <c r="O262" t="s">
        <v>59</v>
      </c>
      <c r="P262" t="s">
        <v>59</v>
      </c>
      <c r="Q262" t="s">
        <v>59</v>
      </c>
      <c r="R262" t="s">
        <v>17</v>
      </c>
      <c r="S262" t="s">
        <v>12</v>
      </c>
      <c r="T262" t="s">
        <v>922</v>
      </c>
    </row>
    <row r="263" spans="1:20">
      <c r="A263">
        <v>262</v>
      </c>
      <c r="B263" s="8">
        <v>45162</v>
      </c>
      <c r="C263">
        <v>80</v>
      </c>
      <c r="D263">
        <v>18</v>
      </c>
      <c r="F263" t="s">
        <v>492</v>
      </c>
      <c r="G263" t="str">
        <f>VLOOKUP(Table2[[#This Row],[sublocation]],Map!A$2:B$105,2, FALSE)</f>
        <v>Mt Gelmir</v>
      </c>
      <c r="H263" t="s">
        <v>923</v>
      </c>
      <c r="I263" t="s">
        <v>464</v>
      </c>
      <c r="J263" t="s">
        <v>532</v>
      </c>
      <c r="K263">
        <v>0</v>
      </c>
      <c r="L263">
        <v>0</v>
      </c>
      <c r="M263">
        <v>0</v>
      </c>
      <c r="N263">
        <v>0</v>
      </c>
      <c r="O263" t="s">
        <v>59</v>
      </c>
      <c r="P263" t="s">
        <v>19</v>
      </c>
      <c r="Q263" t="s">
        <v>19</v>
      </c>
      <c r="R263" t="s">
        <v>27</v>
      </c>
      <c r="T263" t="s">
        <v>924</v>
      </c>
    </row>
    <row r="264" spans="1:20">
      <c r="A264">
        <v>263</v>
      </c>
      <c r="B264" s="8">
        <v>45162</v>
      </c>
      <c r="C264">
        <v>80</v>
      </c>
      <c r="D264">
        <v>18</v>
      </c>
      <c r="F264" t="s">
        <v>571</v>
      </c>
      <c r="G264" t="str">
        <f>VLOOKUP(Table2[[#This Row],[sublocation]],Map!A$2:B$105,2, FALSE)</f>
        <v>Altus Plateau</v>
      </c>
      <c r="H264" t="s">
        <v>925</v>
      </c>
      <c r="I264" t="s">
        <v>464</v>
      </c>
      <c r="J264" t="s">
        <v>534</v>
      </c>
      <c r="K264">
        <v>2</v>
      </c>
      <c r="L264">
        <v>0</v>
      </c>
      <c r="M264">
        <v>0</v>
      </c>
      <c r="N264">
        <v>0</v>
      </c>
      <c r="O264" t="s">
        <v>59</v>
      </c>
      <c r="P264" t="s">
        <v>59</v>
      </c>
      <c r="Q264" t="s">
        <v>19</v>
      </c>
      <c r="R264" t="s">
        <v>17</v>
      </c>
      <c r="T264" t="s">
        <v>926</v>
      </c>
    </row>
    <row r="265" spans="1:20">
      <c r="A265">
        <v>264</v>
      </c>
      <c r="B265" s="8">
        <v>45162</v>
      </c>
      <c r="C265">
        <v>80</v>
      </c>
      <c r="D265">
        <v>18</v>
      </c>
      <c r="F265" t="s">
        <v>927</v>
      </c>
      <c r="G265" t="str">
        <f>VLOOKUP(Table2[[#This Row],[sublocation]],Map!A$2:B$105,2, FALSE)</f>
        <v>Altus Plateau</v>
      </c>
      <c r="I265" t="s">
        <v>515</v>
      </c>
      <c r="T265" t="s">
        <v>448</v>
      </c>
    </row>
    <row r="266" spans="1:20">
      <c r="A266">
        <v>265</v>
      </c>
      <c r="B266" s="8">
        <v>45162</v>
      </c>
      <c r="C266">
        <v>80</v>
      </c>
      <c r="D266">
        <v>18</v>
      </c>
      <c r="F266" t="s">
        <v>169</v>
      </c>
      <c r="G266" t="str">
        <f>VLOOKUP(Table2[[#This Row],[sublocation]],Map!A$2:B$105,2, FALSE)</f>
        <v>Liurnia</v>
      </c>
      <c r="H266" t="s">
        <v>928</v>
      </c>
      <c r="I266" t="s">
        <v>464</v>
      </c>
      <c r="J266" t="s">
        <v>532</v>
      </c>
      <c r="K266">
        <v>2</v>
      </c>
      <c r="L266">
        <v>0</v>
      </c>
      <c r="M266">
        <v>0</v>
      </c>
      <c r="N266">
        <v>0</v>
      </c>
      <c r="O266" t="s">
        <v>59</v>
      </c>
      <c r="P266" t="s">
        <v>59</v>
      </c>
      <c r="Q266" t="s">
        <v>59</v>
      </c>
      <c r="R266" t="s">
        <v>27</v>
      </c>
      <c r="T266" t="s">
        <v>929</v>
      </c>
    </row>
    <row r="267" spans="1:20">
      <c r="A267">
        <v>266</v>
      </c>
      <c r="B267" s="8">
        <v>45162</v>
      </c>
      <c r="C267">
        <v>80</v>
      </c>
      <c r="D267">
        <v>18</v>
      </c>
      <c r="F267" t="s">
        <v>931</v>
      </c>
      <c r="G267" t="str">
        <f>VLOOKUP(Table2[[#This Row],[sublocation]],Map!A$2:B$105,2, FALSE)</f>
        <v>Liurnia</v>
      </c>
      <c r="H267" t="s">
        <v>930</v>
      </c>
      <c r="I267" t="s">
        <v>466</v>
      </c>
      <c r="J267" t="s">
        <v>533</v>
      </c>
      <c r="K267">
        <v>5</v>
      </c>
      <c r="L267">
        <v>0</v>
      </c>
      <c r="M267">
        <v>2</v>
      </c>
      <c r="N267">
        <v>0</v>
      </c>
      <c r="O267" t="s">
        <v>59</v>
      </c>
      <c r="P267" t="s">
        <v>59</v>
      </c>
      <c r="Q267" t="s">
        <v>59</v>
      </c>
      <c r="R267" t="s">
        <v>17</v>
      </c>
      <c r="S267" t="s">
        <v>932</v>
      </c>
      <c r="T267" t="s">
        <v>937</v>
      </c>
    </row>
    <row r="268" spans="1:20">
      <c r="A268">
        <v>267</v>
      </c>
      <c r="B268" s="8">
        <v>45162</v>
      </c>
      <c r="C268">
        <v>80</v>
      </c>
      <c r="D268">
        <v>18</v>
      </c>
      <c r="F268" t="s">
        <v>452</v>
      </c>
      <c r="G268" t="str">
        <f>VLOOKUP(Table2[[#This Row],[sublocation]],Map!A$2:B$105,2, FALSE)</f>
        <v>Leyndell</v>
      </c>
      <c r="H268" t="s">
        <v>933</v>
      </c>
      <c r="I268" t="s">
        <v>464</v>
      </c>
      <c r="K268">
        <v>1</v>
      </c>
      <c r="L268">
        <v>0</v>
      </c>
      <c r="M268">
        <v>0</v>
      </c>
      <c r="N268">
        <v>0</v>
      </c>
      <c r="O268" t="s">
        <v>19</v>
      </c>
      <c r="P268" t="s">
        <v>59</v>
      </c>
      <c r="Q268" t="s">
        <v>19</v>
      </c>
      <c r="R268" t="s">
        <v>27</v>
      </c>
      <c r="T268" t="s">
        <v>934</v>
      </c>
    </row>
    <row r="269" spans="1:20">
      <c r="A269">
        <v>268</v>
      </c>
      <c r="B269" s="8">
        <v>45162</v>
      </c>
      <c r="C269">
        <v>80</v>
      </c>
      <c r="D269">
        <v>18</v>
      </c>
      <c r="F269" t="s">
        <v>1024</v>
      </c>
      <c r="G269" t="str">
        <f>VLOOKUP(Table2[[#This Row],[sublocation]],Map!A$2:B$105,2, FALSE)</f>
        <v>Altus Plateau</v>
      </c>
      <c r="H269" t="s">
        <v>935</v>
      </c>
      <c r="I269" t="s">
        <v>464</v>
      </c>
      <c r="J269" t="s">
        <v>533</v>
      </c>
      <c r="K269">
        <v>2</v>
      </c>
      <c r="L269">
        <v>0</v>
      </c>
      <c r="M269">
        <v>0</v>
      </c>
      <c r="N269">
        <v>0</v>
      </c>
      <c r="O269" t="s">
        <v>59</v>
      </c>
      <c r="P269" t="s">
        <v>59</v>
      </c>
      <c r="Q269" t="s">
        <v>19</v>
      </c>
      <c r="R269" t="s">
        <v>27</v>
      </c>
    </row>
    <row r="270" spans="1:20">
      <c r="A270">
        <v>269</v>
      </c>
      <c r="B270" s="8">
        <v>45162</v>
      </c>
      <c r="C270">
        <v>80</v>
      </c>
      <c r="D270">
        <v>18</v>
      </c>
      <c r="F270" t="s">
        <v>80</v>
      </c>
      <c r="G270" t="str">
        <f>VLOOKUP(Table2[[#This Row],[sublocation]],Map!A$2:B$105,2, FALSE)</f>
        <v>Liurnia</v>
      </c>
      <c r="H270" t="s">
        <v>936</v>
      </c>
      <c r="I270" t="s">
        <v>546</v>
      </c>
      <c r="J270" t="s">
        <v>534</v>
      </c>
      <c r="N270">
        <v>0</v>
      </c>
      <c r="R270" t="s">
        <v>447</v>
      </c>
    </row>
    <row r="271" spans="1:20">
      <c r="A271">
        <v>270</v>
      </c>
      <c r="B271" s="8">
        <v>45162</v>
      </c>
      <c r="C271">
        <v>80</v>
      </c>
      <c r="D271">
        <v>18</v>
      </c>
      <c r="F271" t="s">
        <v>452</v>
      </c>
      <c r="G271" t="str">
        <f>VLOOKUP(Table2[[#This Row],[sublocation]],Map!A$2:B$105,2, FALSE)</f>
        <v>Leyndell</v>
      </c>
      <c r="I271" t="s">
        <v>515</v>
      </c>
      <c r="R271" t="s">
        <v>447</v>
      </c>
      <c r="T271" t="s">
        <v>448</v>
      </c>
    </row>
    <row r="272" spans="1:20">
      <c r="A272">
        <v>271</v>
      </c>
      <c r="B272" s="8">
        <v>45162</v>
      </c>
      <c r="C272">
        <v>80</v>
      </c>
      <c r="D272">
        <v>18</v>
      </c>
      <c r="F272" t="s">
        <v>80</v>
      </c>
      <c r="G272" t="str">
        <f>VLOOKUP(Table2[[#This Row],[sublocation]],Map!A$2:B$105,2, FALSE)</f>
        <v>Liurnia</v>
      </c>
      <c r="H272" t="s">
        <v>930</v>
      </c>
      <c r="I272" t="s">
        <v>466</v>
      </c>
      <c r="J272" t="s">
        <v>533</v>
      </c>
      <c r="K272">
        <v>3</v>
      </c>
      <c r="L272">
        <v>0</v>
      </c>
      <c r="M272">
        <v>0</v>
      </c>
      <c r="N272">
        <v>0</v>
      </c>
      <c r="O272" t="s">
        <v>19</v>
      </c>
      <c r="P272" t="s">
        <v>59</v>
      </c>
      <c r="Q272" t="s">
        <v>19</v>
      </c>
      <c r="R272" t="s">
        <v>17</v>
      </c>
      <c r="T272" t="s">
        <v>938</v>
      </c>
    </row>
    <row r="273" spans="1:20">
      <c r="A273">
        <v>272</v>
      </c>
      <c r="B273" s="8">
        <v>45162</v>
      </c>
      <c r="C273">
        <v>80</v>
      </c>
      <c r="D273">
        <v>18</v>
      </c>
      <c r="F273" t="s">
        <v>571</v>
      </c>
      <c r="G273" t="str">
        <f>VLOOKUP(Table2[[#This Row],[sublocation]],Map!A$2:B$105,2, FALSE)</f>
        <v>Altus Plateau</v>
      </c>
      <c r="H273" t="s">
        <v>939</v>
      </c>
      <c r="I273" t="s">
        <v>464</v>
      </c>
      <c r="J273" t="s">
        <v>532</v>
      </c>
      <c r="K273">
        <v>2</v>
      </c>
      <c r="L273">
        <v>0</v>
      </c>
      <c r="M273">
        <v>0</v>
      </c>
      <c r="N273">
        <v>0</v>
      </c>
      <c r="O273" t="s">
        <v>19</v>
      </c>
      <c r="P273" t="s">
        <v>59</v>
      </c>
      <c r="Q273" t="s">
        <v>19</v>
      </c>
      <c r="R273" t="s">
        <v>27</v>
      </c>
    </row>
    <row r="274" spans="1:20">
      <c r="A274">
        <v>273</v>
      </c>
      <c r="B274" s="8">
        <v>45162</v>
      </c>
      <c r="C274">
        <v>80</v>
      </c>
      <c r="D274">
        <v>18</v>
      </c>
      <c r="F274" t="s">
        <v>1034</v>
      </c>
      <c r="G274" t="str">
        <f>VLOOKUP(Table2[[#This Row],[sublocation]],Map!A$2:B$105,2, FALSE)</f>
        <v>Caelid</v>
      </c>
      <c r="H274" t="s">
        <v>940</v>
      </c>
      <c r="I274" t="s">
        <v>464</v>
      </c>
      <c r="J274" t="s">
        <v>533</v>
      </c>
      <c r="K274">
        <v>1</v>
      </c>
      <c r="L274">
        <v>0</v>
      </c>
      <c r="M274">
        <v>0</v>
      </c>
      <c r="N274">
        <v>0</v>
      </c>
      <c r="O274" t="s">
        <v>19</v>
      </c>
      <c r="P274" t="s">
        <v>59</v>
      </c>
      <c r="Q274" t="s">
        <v>19</v>
      </c>
      <c r="R274" t="s">
        <v>27</v>
      </c>
      <c r="T274" t="s">
        <v>941</v>
      </c>
    </row>
    <row r="275" spans="1:20">
      <c r="A275">
        <v>274</v>
      </c>
      <c r="B275" s="8">
        <v>45162</v>
      </c>
      <c r="C275">
        <v>80</v>
      </c>
      <c r="D275">
        <v>18</v>
      </c>
      <c r="F275" t="s">
        <v>80</v>
      </c>
      <c r="G275" t="str">
        <f>VLOOKUP(Table2[[#This Row],[sublocation]],Map!A$2:B$105,2, FALSE)</f>
        <v>Liurnia</v>
      </c>
      <c r="H275" t="s">
        <v>936</v>
      </c>
      <c r="I275" t="s">
        <v>553</v>
      </c>
      <c r="J275" t="s">
        <v>534</v>
      </c>
      <c r="K275">
        <v>1</v>
      </c>
      <c r="L275">
        <v>0</v>
      </c>
      <c r="M275">
        <v>0</v>
      </c>
      <c r="N275">
        <v>0</v>
      </c>
      <c r="O275" t="s">
        <v>19</v>
      </c>
      <c r="P275" t="s">
        <v>59</v>
      </c>
      <c r="Q275" t="s">
        <v>19</v>
      </c>
      <c r="R275" t="s">
        <v>17</v>
      </c>
      <c r="T275" t="s">
        <v>942</v>
      </c>
    </row>
    <row r="276" spans="1:20">
      <c r="A276">
        <v>275</v>
      </c>
      <c r="B276" s="8">
        <v>45162</v>
      </c>
      <c r="C276">
        <v>80</v>
      </c>
      <c r="D276">
        <v>18</v>
      </c>
      <c r="F276" t="s">
        <v>452</v>
      </c>
      <c r="G276" t="str">
        <f>VLOOKUP(Table2[[#This Row],[sublocation]],Map!A$2:B$105,2, FALSE)</f>
        <v>Leyndell</v>
      </c>
      <c r="H276" t="s">
        <v>943</v>
      </c>
      <c r="I276" t="s">
        <v>464</v>
      </c>
      <c r="J276" t="s">
        <v>532</v>
      </c>
      <c r="K276">
        <v>3</v>
      </c>
      <c r="L276">
        <v>1</v>
      </c>
      <c r="M276">
        <v>0</v>
      </c>
      <c r="N276">
        <v>0</v>
      </c>
      <c r="O276" t="s">
        <v>59</v>
      </c>
      <c r="P276" t="s">
        <v>59</v>
      </c>
      <c r="Q276" t="s">
        <v>19</v>
      </c>
      <c r="R276" t="s">
        <v>17</v>
      </c>
      <c r="T276" t="s">
        <v>944</v>
      </c>
    </row>
    <row r="277" spans="1:20">
      <c r="A277">
        <v>276</v>
      </c>
      <c r="B277" s="8">
        <v>45162</v>
      </c>
      <c r="C277">
        <v>80</v>
      </c>
      <c r="D277">
        <v>18</v>
      </c>
      <c r="F277" t="s">
        <v>452</v>
      </c>
      <c r="G277" t="str">
        <f>VLOOKUP(Table2[[#This Row],[sublocation]],Map!A$2:B$105,2, FALSE)</f>
        <v>Leyndell</v>
      </c>
      <c r="H277" t="s">
        <v>945</v>
      </c>
      <c r="I277" t="s">
        <v>464</v>
      </c>
      <c r="J277" t="s">
        <v>532</v>
      </c>
      <c r="K277">
        <v>3</v>
      </c>
      <c r="L277">
        <v>1</v>
      </c>
      <c r="M277">
        <v>1</v>
      </c>
      <c r="N277">
        <v>0</v>
      </c>
      <c r="O277" t="s">
        <v>59</v>
      </c>
      <c r="P277" t="s">
        <v>59</v>
      </c>
      <c r="Q277" t="s">
        <v>59</v>
      </c>
      <c r="R277" t="s">
        <v>17</v>
      </c>
      <c r="S277" t="s">
        <v>196</v>
      </c>
      <c r="T277" t="s">
        <v>946</v>
      </c>
    </row>
    <row r="278" spans="1:20">
      <c r="A278">
        <v>277</v>
      </c>
      <c r="B278" s="8">
        <v>45162</v>
      </c>
      <c r="C278">
        <v>80</v>
      </c>
      <c r="D278">
        <v>18</v>
      </c>
      <c r="F278" t="s">
        <v>560</v>
      </c>
      <c r="G278" t="str">
        <f>VLOOKUP(Table2[[#This Row],[sublocation]],Map!A$2:B$105,2, FALSE)</f>
        <v>Nokron</v>
      </c>
      <c r="I278" t="s">
        <v>515</v>
      </c>
      <c r="R278" t="s">
        <v>447</v>
      </c>
      <c r="T278" t="s">
        <v>448</v>
      </c>
    </row>
    <row r="279" spans="1:20">
      <c r="A279">
        <v>278</v>
      </c>
      <c r="B279" s="8">
        <v>45162</v>
      </c>
      <c r="C279">
        <v>80</v>
      </c>
      <c r="D279">
        <v>18</v>
      </c>
      <c r="F279" t="s">
        <v>452</v>
      </c>
      <c r="G279" t="str">
        <f>VLOOKUP(Table2[[#This Row],[sublocation]],Map!A$2:B$105,2, FALSE)</f>
        <v>Leyndell</v>
      </c>
      <c r="H279" t="s">
        <v>943</v>
      </c>
      <c r="I279" t="s">
        <v>39</v>
      </c>
      <c r="J279" t="s">
        <v>532</v>
      </c>
      <c r="K279">
        <v>1</v>
      </c>
      <c r="L279">
        <v>1</v>
      </c>
      <c r="M279">
        <v>0</v>
      </c>
      <c r="N279">
        <v>0</v>
      </c>
      <c r="O279" t="s">
        <v>19</v>
      </c>
      <c r="P279" t="s">
        <v>59</v>
      </c>
      <c r="Q279" t="s">
        <v>59</v>
      </c>
      <c r="R279" t="s">
        <v>27</v>
      </c>
      <c r="T279" t="s">
        <v>947</v>
      </c>
    </row>
    <row r="280" spans="1:20">
      <c r="A280">
        <v>279</v>
      </c>
      <c r="B280" s="8">
        <v>45162</v>
      </c>
      <c r="C280">
        <v>80</v>
      </c>
      <c r="D280">
        <v>18</v>
      </c>
      <c r="F280" t="s">
        <v>449</v>
      </c>
      <c r="G280" t="str">
        <f>VLOOKUP(Table2[[#This Row],[sublocation]],Map!A$2:B$105,2, FALSE)</f>
        <v>Subterranean Shunning Grounds</v>
      </c>
      <c r="H280" t="s">
        <v>948</v>
      </c>
      <c r="I280" t="s">
        <v>464</v>
      </c>
      <c r="K280">
        <v>3</v>
      </c>
      <c r="N280">
        <v>0</v>
      </c>
      <c r="O280" t="s">
        <v>19</v>
      </c>
      <c r="P280" t="s">
        <v>59</v>
      </c>
      <c r="Q280" t="s">
        <v>19</v>
      </c>
      <c r="R280" t="s">
        <v>17</v>
      </c>
      <c r="T280" t="s">
        <v>949</v>
      </c>
    </row>
    <row r="281" spans="1:20">
      <c r="A281">
        <v>280</v>
      </c>
      <c r="B281" s="8">
        <v>45162</v>
      </c>
      <c r="C281">
        <v>80</v>
      </c>
      <c r="D281">
        <v>18</v>
      </c>
      <c r="F281" t="s">
        <v>544</v>
      </c>
      <c r="G281" t="str">
        <f>VLOOKUP(Table2[[#This Row],[sublocation]],Map!A$2:B$105,2, FALSE)</f>
        <v>Mountaintops of the Giants</v>
      </c>
      <c r="H281" t="s">
        <v>950</v>
      </c>
      <c r="I281" t="s">
        <v>515</v>
      </c>
      <c r="R281" t="s">
        <v>447</v>
      </c>
      <c r="T281" t="s">
        <v>951</v>
      </c>
    </row>
    <row r="282" spans="1:20">
      <c r="A282">
        <v>281</v>
      </c>
      <c r="B282" s="8">
        <v>45162</v>
      </c>
      <c r="C282">
        <v>80</v>
      </c>
      <c r="D282">
        <v>18</v>
      </c>
      <c r="F282" t="s">
        <v>764</v>
      </c>
      <c r="G282" t="str">
        <f>VLOOKUP(Table2[[#This Row],[sublocation]],Map!A$2:B$105,2, FALSE)</f>
        <v>Mountaintops of the Giants</v>
      </c>
      <c r="I282" t="s">
        <v>515</v>
      </c>
      <c r="R282" t="s">
        <v>447</v>
      </c>
      <c r="T282" t="s">
        <v>448</v>
      </c>
    </row>
    <row r="283" spans="1:20">
      <c r="A283">
        <v>282</v>
      </c>
      <c r="B283" s="8">
        <v>45162</v>
      </c>
      <c r="C283">
        <v>80</v>
      </c>
      <c r="D283">
        <v>18</v>
      </c>
      <c r="F283" t="s">
        <v>996</v>
      </c>
      <c r="G283" t="str">
        <f>VLOOKUP(Table2[[#This Row],[sublocation]],Map!A$2:B$105,2, FALSE)</f>
        <v>Altus Plateau</v>
      </c>
      <c r="H283" t="s">
        <v>918</v>
      </c>
      <c r="I283" t="s">
        <v>464</v>
      </c>
      <c r="K283">
        <v>2</v>
      </c>
      <c r="M283">
        <v>0</v>
      </c>
      <c r="N283">
        <v>0</v>
      </c>
      <c r="O283" t="s">
        <v>59</v>
      </c>
      <c r="P283" t="s">
        <v>59</v>
      </c>
      <c r="Q283" t="s">
        <v>19</v>
      </c>
      <c r="R283" t="s">
        <v>17</v>
      </c>
      <c r="T283" t="s">
        <v>952</v>
      </c>
    </row>
    <row r="284" spans="1:20">
      <c r="A284">
        <v>283</v>
      </c>
      <c r="B284" s="8">
        <v>45162</v>
      </c>
      <c r="C284">
        <v>80</v>
      </c>
      <c r="D284">
        <v>18</v>
      </c>
      <c r="F284" t="s">
        <v>1023</v>
      </c>
      <c r="G284" t="str">
        <f>VLOOKUP(Table2[[#This Row],[sublocation]],Map!A$2:B$105,2, FALSE)</f>
        <v>Altus Plateau</v>
      </c>
      <c r="H284" t="s">
        <v>656</v>
      </c>
      <c r="I284" t="s">
        <v>464</v>
      </c>
      <c r="K284">
        <v>3</v>
      </c>
      <c r="L284">
        <v>0</v>
      </c>
      <c r="M284">
        <v>0</v>
      </c>
      <c r="N284">
        <v>0</v>
      </c>
      <c r="O284" t="s">
        <v>19</v>
      </c>
      <c r="P284" t="s">
        <v>59</v>
      </c>
      <c r="Q284" t="s">
        <v>19</v>
      </c>
      <c r="R284" t="s">
        <v>17</v>
      </c>
      <c r="S284" t="s">
        <v>953</v>
      </c>
    </row>
    <row r="285" spans="1:20">
      <c r="A285">
        <v>284</v>
      </c>
      <c r="B285" s="8">
        <v>45162</v>
      </c>
      <c r="C285">
        <v>80</v>
      </c>
      <c r="D285">
        <v>18</v>
      </c>
      <c r="F285" t="s">
        <v>764</v>
      </c>
      <c r="G285" t="str">
        <f>VLOOKUP(Table2[[#This Row],[sublocation]],Map!A$2:B$105,2, FALSE)</f>
        <v>Mountaintops of the Giants</v>
      </c>
      <c r="H285" t="s">
        <v>696</v>
      </c>
      <c r="I285" t="s">
        <v>464</v>
      </c>
      <c r="J285" t="s">
        <v>533</v>
      </c>
      <c r="K285">
        <v>2</v>
      </c>
      <c r="L285">
        <v>1</v>
      </c>
      <c r="M285">
        <v>0</v>
      </c>
      <c r="N285">
        <v>0</v>
      </c>
      <c r="O285" t="s">
        <v>59</v>
      </c>
      <c r="P285" t="s">
        <v>59</v>
      </c>
      <c r="Q285" t="s">
        <v>59</v>
      </c>
      <c r="R285" t="s">
        <v>27</v>
      </c>
    </row>
    <row r="286" spans="1:20">
      <c r="A286">
        <v>285</v>
      </c>
      <c r="B286" s="8">
        <v>45162</v>
      </c>
      <c r="C286">
        <v>80</v>
      </c>
      <c r="D286">
        <v>18</v>
      </c>
      <c r="F286" t="s">
        <v>452</v>
      </c>
      <c r="G286" t="str">
        <f>VLOOKUP(Table2[[#This Row],[sublocation]],Map!A$2:B$105,2, FALSE)</f>
        <v>Leyndell</v>
      </c>
      <c r="H286" t="s">
        <v>954</v>
      </c>
      <c r="I286" t="s">
        <v>752</v>
      </c>
      <c r="J286" t="s">
        <v>533</v>
      </c>
      <c r="K286">
        <v>3</v>
      </c>
      <c r="L286">
        <v>0</v>
      </c>
      <c r="M286">
        <v>0</v>
      </c>
      <c r="N286">
        <v>0</v>
      </c>
      <c r="O286" t="s">
        <v>19</v>
      </c>
      <c r="P286" t="s">
        <v>59</v>
      </c>
      <c r="Q286" t="s">
        <v>19</v>
      </c>
      <c r="R286" t="s">
        <v>17</v>
      </c>
      <c r="S286" t="s">
        <v>196</v>
      </c>
      <c r="T286" t="s">
        <v>955</v>
      </c>
    </row>
    <row r="287" spans="1:20">
      <c r="A287">
        <v>286</v>
      </c>
      <c r="B287" s="8">
        <v>45162</v>
      </c>
      <c r="C287">
        <v>80</v>
      </c>
      <c r="D287">
        <v>18</v>
      </c>
      <c r="F287" t="s">
        <v>452</v>
      </c>
      <c r="G287" t="str">
        <f>VLOOKUP(Table2[[#This Row],[sublocation]],Map!A$2:B$105,2, FALSE)</f>
        <v>Leyndell</v>
      </c>
      <c r="I287" t="s">
        <v>515</v>
      </c>
      <c r="R287" t="s">
        <v>447</v>
      </c>
      <c r="T287" t="s">
        <v>548</v>
      </c>
    </row>
    <row r="288" spans="1:20">
      <c r="A288">
        <v>287</v>
      </c>
      <c r="B288" s="8">
        <v>45162</v>
      </c>
      <c r="C288">
        <v>80</v>
      </c>
      <c r="D288">
        <v>18</v>
      </c>
      <c r="F288" t="s">
        <v>452</v>
      </c>
      <c r="G288" t="str">
        <f>VLOOKUP(Table2[[#This Row],[sublocation]],Map!A$2:B$105,2, FALSE)</f>
        <v>Leyndell</v>
      </c>
      <c r="I288" t="s">
        <v>515</v>
      </c>
      <c r="R288" t="s">
        <v>447</v>
      </c>
      <c r="T288" t="s">
        <v>448</v>
      </c>
    </row>
    <row r="289" spans="1:20">
      <c r="A289">
        <v>288</v>
      </c>
      <c r="B289" s="8">
        <v>45162</v>
      </c>
      <c r="C289">
        <v>80</v>
      </c>
      <c r="D289">
        <v>18</v>
      </c>
      <c r="F289" t="s">
        <v>100</v>
      </c>
      <c r="G289" t="str">
        <f>VLOOKUP(Table2[[#This Row],[sublocation]],Map!A$2:B$105,2, FALSE)</f>
        <v>Liurnia</v>
      </c>
      <c r="I289" t="s">
        <v>515</v>
      </c>
      <c r="R289" t="s">
        <v>447</v>
      </c>
      <c r="T289" t="s">
        <v>548</v>
      </c>
    </row>
    <row r="290" spans="1:20">
      <c r="A290">
        <v>289</v>
      </c>
      <c r="B290" s="8">
        <v>45162</v>
      </c>
      <c r="C290">
        <v>80</v>
      </c>
      <c r="D290">
        <v>18</v>
      </c>
      <c r="F290" t="s">
        <v>452</v>
      </c>
      <c r="G290" t="str">
        <f>VLOOKUP(Table2[[#This Row],[sublocation]],Map!A$2:B$105,2, FALSE)</f>
        <v>Leyndell</v>
      </c>
      <c r="H290" t="s">
        <v>956</v>
      </c>
      <c r="I290" t="s">
        <v>42</v>
      </c>
      <c r="J290" t="s">
        <v>534</v>
      </c>
      <c r="N290">
        <v>0</v>
      </c>
      <c r="R290" t="s">
        <v>447</v>
      </c>
      <c r="T290" t="s">
        <v>957</v>
      </c>
    </row>
    <row r="291" spans="1:20">
      <c r="A291">
        <v>290</v>
      </c>
      <c r="B291" s="8">
        <v>45162</v>
      </c>
      <c r="C291">
        <v>80</v>
      </c>
      <c r="D291">
        <v>18</v>
      </c>
      <c r="F291" t="s">
        <v>452</v>
      </c>
      <c r="G291" t="str">
        <f>VLOOKUP(Table2[[#This Row],[sublocation]],Map!A$2:B$105,2, FALSE)</f>
        <v>Leyndell</v>
      </c>
      <c r="H291" t="s">
        <v>956</v>
      </c>
      <c r="I291" t="s">
        <v>546</v>
      </c>
      <c r="J291" t="s">
        <v>534</v>
      </c>
      <c r="N291">
        <v>0</v>
      </c>
      <c r="R291" t="s">
        <v>447</v>
      </c>
      <c r="T291" t="s">
        <v>958</v>
      </c>
    </row>
    <row r="292" spans="1:20">
      <c r="A292">
        <v>291</v>
      </c>
      <c r="B292" s="8">
        <v>45162</v>
      </c>
      <c r="C292">
        <v>80</v>
      </c>
      <c r="D292">
        <v>18</v>
      </c>
      <c r="F292" t="s">
        <v>996</v>
      </c>
      <c r="G292" t="str">
        <f>VLOOKUP(Table2[[#This Row],[sublocation]],Map!A$2:B$105,2, FALSE)</f>
        <v>Altus Plateau</v>
      </c>
      <c r="H292" t="s">
        <v>959</v>
      </c>
      <c r="I292" t="s">
        <v>464</v>
      </c>
      <c r="J292" t="s">
        <v>533</v>
      </c>
      <c r="K292">
        <v>2</v>
      </c>
      <c r="L292">
        <v>0</v>
      </c>
      <c r="M292">
        <v>0</v>
      </c>
      <c r="N292">
        <v>0</v>
      </c>
      <c r="O292" t="s">
        <v>19</v>
      </c>
      <c r="P292" t="s">
        <v>59</v>
      </c>
      <c r="Q292" t="s">
        <v>19</v>
      </c>
      <c r="R292" t="s">
        <v>27</v>
      </c>
      <c r="T292" t="s">
        <v>1698</v>
      </c>
    </row>
    <row r="293" spans="1:20">
      <c r="A293">
        <v>292</v>
      </c>
      <c r="B293" s="8">
        <v>45162</v>
      </c>
      <c r="C293">
        <v>80</v>
      </c>
      <c r="D293">
        <v>18</v>
      </c>
      <c r="F293" t="s">
        <v>80</v>
      </c>
      <c r="G293" t="str">
        <f>VLOOKUP(Table2[[#This Row],[sublocation]],Map!A$2:B$105,2, FALSE)</f>
        <v>Liurnia</v>
      </c>
      <c r="H293" t="s">
        <v>960</v>
      </c>
      <c r="I293" t="s">
        <v>553</v>
      </c>
      <c r="J293" t="s">
        <v>1513</v>
      </c>
      <c r="K293">
        <v>1</v>
      </c>
      <c r="N293">
        <v>0</v>
      </c>
      <c r="O293" t="s">
        <v>19</v>
      </c>
      <c r="P293" t="s">
        <v>59</v>
      </c>
      <c r="Q293" t="s">
        <v>19</v>
      </c>
      <c r="R293" t="s">
        <v>17</v>
      </c>
      <c r="T293" t="s">
        <v>961</v>
      </c>
    </row>
    <row r="294" spans="1:20">
      <c r="A294">
        <v>293</v>
      </c>
      <c r="B294" s="8">
        <v>45162</v>
      </c>
      <c r="C294">
        <v>80</v>
      </c>
      <c r="D294">
        <v>18</v>
      </c>
      <c r="F294" t="s">
        <v>560</v>
      </c>
      <c r="G294" t="str">
        <f>VLOOKUP(Table2[[#This Row],[sublocation]],Map!A$2:B$105,2, FALSE)</f>
        <v>Nokron</v>
      </c>
      <c r="H294" t="s">
        <v>876</v>
      </c>
      <c r="I294" t="s">
        <v>466</v>
      </c>
      <c r="J294" t="s">
        <v>534</v>
      </c>
      <c r="K294">
        <v>2</v>
      </c>
      <c r="N294">
        <v>0</v>
      </c>
      <c r="O294" t="s">
        <v>19</v>
      </c>
      <c r="P294" t="s">
        <v>59</v>
      </c>
      <c r="Q294" t="s">
        <v>19</v>
      </c>
      <c r="R294" t="s">
        <v>17</v>
      </c>
      <c r="S294" t="s">
        <v>196</v>
      </c>
      <c r="T294" t="s">
        <v>962</v>
      </c>
    </row>
    <row r="295" spans="1:20">
      <c r="A295">
        <v>294</v>
      </c>
      <c r="B295" s="8">
        <v>45162</v>
      </c>
      <c r="C295">
        <v>80</v>
      </c>
      <c r="D295">
        <v>18</v>
      </c>
      <c r="F295" t="s">
        <v>764</v>
      </c>
      <c r="G295" t="str">
        <f>VLOOKUP(Table2[[#This Row],[sublocation]],Map!A$2:B$105,2, FALSE)</f>
        <v>Mountaintops of the Giants</v>
      </c>
      <c r="I295" t="s">
        <v>515</v>
      </c>
      <c r="R295" t="s">
        <v>447</v>
      </c>
      <c r="T295" t="s">
        <v>448</v>
      </c>
    </row>
    <row r="296" spans="1:20">
      <c r="A296">
        <v>295</v>
      </c>
      <c r="B296" s="8">
        <v>45162</v>
      </c>
      <c r="C296">
        <v>80</v>
      </c>
      <c r="D296">
        <v>18</v>
      </c>
      <c r="F296" t="s">
        <v>80</v>
      </c>
      <c r="G296" t="str">
        <f>VLOOKUP(Table2[[#This Row],[sublocation]],Map!A$2:B$105,2, FALSE)</f>
        <v>Liurnia</v>
      </c>
      <c r="H296" t="s">
        <v>843</v>
      </c>
      <c r="I296" t="s">
        <v>553</v>
      </c>
      <c r="J296" t="s">
        <v>533</v>
      </c>
      <c r="K296">
        <v>1</v>
      </c>
      <c r="N296">
        <v>0</v>
      </c>
      <c r="O296" t="s">
        <v>19</v>
      </c>
      <c r="P296" t="s">
        <v>59</v>
      </c>
      <c r="Q296" t="s">
        <v>19</v>
      </c>
      <c r="R296" t="s">
        <v>17</v>
      </c>
      <c r="S296" t="s">
        <v>963</v>
      </c>
      <c r="T296" t="s">
        <v>964</v>
      </c>
    </row>
    <row r="297" spans="1:20">
      <c r="A297">
        <v>296</v>
      </c>
      <c r="B297" s="8">
        <v>45162</v>
      </c>
      <c r="C297">
        <v>80</v>
      </c>
      <c r="D297">
        <v>18</v>
      </c>
      <c r="F297" t="s">
        <v>659</v>
      </c>
      <c r="G297" t="str">
        <f>VLOOKUP(Table2[[#This Row],[sublocation]],Map!A$2:B$105,2, FALSE)</f>
        <v>Volcano Manor</v>
      </c>
      <c r="I297" t="s">
        <v>515</v>
      </c>
      <c r="R297" t="s">
        <v>447</v>
      </c>
      <c r="T297" t="s">
        <v>448</v>
      </c>
    </row>
    <row r="298" spans="1:20">
      <c r="A298">
        <v>297</v>
      </c>
      <c r="B298" s="8">
        <v>45162</v>
      </c>
      <c r="C298">
        <v>80</v>
      </c>
      <c r="D298">
        <v>18</v>
      </c>
      <c r="F298" t="s">
        <v>544</v>
      </c>
      <c r="G298" t="str">
        <f>VLOOKUP(Table2[[#This Row],[sublocation]],Map!A$2:B$105,2, FALSE)</f>
        <v>Mountaintops of the Giants</v>
      </c>
      <c r="H298" t="s">
        <v>940</v>
      </c>
      <c r="I298" t="s">
        <v>464</v>
      </c>
      <c r="J298" t="s">
        <v>533</v>
      </c>
      <c r="K298">
        <v>3</v>
      </c>
      <c r="L298">
        <v>1</v>
      </c>
      <c r="M298">
        <v>0</v>
      </c>
      <c r="N298">
        <v>0</v>
      </c>
      <c r="O298" t="s">
        <v>19</v>
      </c>
      <c r="P298" t="s">
        <v>59</v>
      </c>
      <c r="Q298" t="s">
        <v>19</v>
      </c>
      <c r="R298" t="s">
        <v>27</v>
      </c>
      <c r="S298" t="s">
        <v>965</v>
      </c>
      <c r="T298" t="s">
        <v>966</v>
      </c>
    </row>
    <row r="299" spans="1:20">
      <c r="A299">
        <v>298</v>
      </c>
      <c r="B299" s="8">
        <v>45163</v>
      </c>
      <c r="C299">
        <v>80</v>
      </c>
      <c r="D299">
        <v>18</v>
      </c>
      <c r="F299" t="s">
        <v>492</v>
      </c>
      <c r="G299" t="str">
        <f>VLOOKUP(Table2[[#This Row],[sublocation]],Map!A$2:B$105,2, FALSE)</f>
        <v>Mt Gelmir</v>
      </c>
      <c r="H299" t="s">
        <v>967</v>
      </c>
      <c r="I299" t="s">
        <v>39</v>
      </c>
      <c r="K299">
        <v>2</v>
      </c>
      <c r="L299">
        <v>1</v>
      </c>
      <c r="M299">
        <v>0</v>
      </c>
      <c r="N299">
        <v>1</v>
      </c>
      <c r="O299" t="s">
        <v>19</v>
      </c>
      <c r="P299" t="s">
        <v>59</v>
      </c>
      <c r="Q299" t="s">
        <v>19</v>
      </c>
      <c r="R299" t="s">
        <v>17</v>
      </c>
      <c r="T299" t="s">
        <v>968</v>
      </c>
    </row>
    <row r="300" spans="1:20">
      <c r="A300">
        <v>299</v>
      </c>
      <c r="B300" s="8">
        <v>45163</v>
      </c>
      <c r="C300">
        <v>80</v>
      </c>
      <c r="D300">
        <v>18</v>
      </c>
      <c r="F300" t="s">
        <v>1023</v>
      </c>
      <c r="G300" t="str">
        <f>VLOOKUP(Table2[[#This Row],[sublocation]],Map!A$2:B$105,2, FALSE)</f>
        <v>Altus Plateau</v>
      </c>
      <c r="H300" t="s">
        <v>969</v>
      </c>
      <c r="I300" t="s">
        <v>464</v>
      </c>
      <c r="J300" t="s">
        <v>533</v>
      </c>
      <c r="K300">
        <v>2</v>
      </c>
      <c r="L300">
        <v>0</v>
      </c>
      <c r="M300">
        <v>0</v>
      </c>
      <c r="N300">
        <v>0</v>
      </c>
      <c r="O300" t="s">
        <v>59</v>
      </c>
      <c r="P300" t="s">
        <v>19</v>
      </c>
      <c r="Q300" t="s">
        <v>19</v>
      </c>
      <c r="R300" t="s">
        <v>27</v>
      </c>
      <c r="T300" t="s">
        <v>970</v>
      </c>
    </row>
    <row r="301" spans="1:20">
      <c r="A301">
        <v>300</v>
      </c>
      <c r="B301" s="8">
        <v>45163</v>
      </c>
      <c r="C301">
        <v>80</v>
      </c>
      <c r="D301">
        <v>18</v>
      </c>
      <c r="F301" t="s">
        <v>486</v>
      </c>
      <c r="G301" t="str">
        <f>VLOOKUP(Table2[[#This Row],[sublocation]],Map!A$2:B$105,2, FALSE)</f>
        <v>Dragonbarrow</v>
      </c>
      <c r="H301" t="s">
        <v>971</v>
      </c>
      <c r="I301" t="s">
        <v>464</v>
      </c>
      <c r="K301">
        <v>2</v>
      </c>
      <c r="L301">
        <v>0</v>
      </c>
      <c r="M301">
        <v>0</v>
      </c>
      <c r="N301">
        <v>0</v>
      </c>
      <c r="O301" t="s">
        <v>59</v>
      </c>
      <c r="P301" t="s">
        <v>59</v>
      </c>
      <c r="Q301" t="s">
        <v>19</v>
      </c>
      <c r="R301" t="s">
        <v>27</v>
      </c>
      <c r="T301" t="s">
        <v>972</v>
      </c>
    </row>
    <row r="302" spans="1:20">
      <c r="A302">
        <v>301</v>
      </c>
      <c r="B302" s="8">
        <v>45168</v>
      </c>
      <c r="C302">
        <v>61</v>
      </c>
      <c r="D302">
        <v>12</v>
      </c>
      <c r="F302" t="s">
        <v>80</v>
      </c>
      <c r="G302" t="str">
        <f>VLOOKUP(Table2[[#This Row],[sublocation]],Map!A$2:B$105,2, FALSE)</f>
        <v>Liurnia</v>
      </c>
      <c r="H302" t="s">
        <v>973</v>
      </c>
      <c r="I302" t="s">
        <v>39</v>
      </c>
      <c r="J302" t="s">
        <v>534</v>
      </c>
      <c r="K302">
        <v>3</v>
      </c>
      <c r="L302">
        <v>0</v>
      </c>
      <c r="M302">
        <v>2</v>
      </c>
      <c r="N302">
        <v>0</v>
      </c>
      <c r="O302" t="s">
        <v>19</v>
      </c>
      <c r="P302" t="s">
        <v>59</v>
      </c>
      <c r="Q302" t="s">
        <v>59</v>
      </c>
      <c r="R302" t="s">
        <v>17</v>
      </c>
      <c r="T302" t="s">
        <v>974</v>
      </c>
    </row>
    <row r="303" spans="1:20">
      <c r="A303">
        <v>302</v>
      </c>
      <c r="B303" s="8">
        <v>45168</v>
      </c>
      <c r="C303">
        <v>61</v>
      </c>
      <c r="D303">
        <v>12</v>
      </c>
      <c r="F303" t="s">
        <v>1034</v>
      </c>
      <c r="G303" t="str">
        <f>VLOOKUP(Table2[[#This Row],[sublocation]],Map!A$2:B$105,2, FALSE)</f>
        <v>Caelid</v>
      </c>
      <c r="H303" t="s">
        <v>975</v>
      </c>
      <c r="I303" t="s">
        <v>464</v>
      </c>
      <c r="K303">
        <v>2</v>
      </c>
      <c r="M303">
        <v>0</v>
      </c>
      <c r="N303">
        <v>0</v>
      </c>
      <c r="O303" t="s">
        <v>59</v>
      </c>
      <c r="P303" t="s">
        <v>59</v>
      </c>
      <c r="Q303" t="s">
        <v>59</v>
      </c>
      <c r="R303" t="s">
        <v>27</v>
      </c>
      <c r="T303" t="s">
        <v>976</v>
      </c>
    </row>
    <row r="304" spans="1:20">
      <c r="A304">
        <v>303</v>
      </c>
      <c r="B304" s="8">
        <v>45168</v>
      </c>
      <c r="C304">
        <v>61</v>
      </c>
      <c r="D304">
        <v>12</v>
      </c>
      <c r="F304" t="s">
        <v>560</v>
      </c>
      <c r="G304" t="str">
        <f>VLOOKUP(Table2[[#This Row],[sublocation]],Map!A$2:B$105,2, FALSE)</f>
        <v>Nokron</v>
      </c>
      <c r="H304" t="s">
        <v>977</v>
      </c>
      <c r="I304" t="s">
        <v>464</v>
      </c>
      <c r="J304" t="s">
        <v>532</v>
      </c>
      <c r="K304">
        <v>2</v>
      </c>
      <c r="L304">
        <v>1</v>
      </c>
      <c r="M304">
        <v>0</v>
      </c>
      <c r="N304">
        <v>0</v>
      </c>
      <c r="O304" t="s">
        <v>59</v>
      </c>
      <c r="P304" t="s">
        <v>59</v>
      </c>
      <c r="Q304" t="s">
        <v>19</v>
      </c>
      <c r="R304" t="s">
        <v>27</v>
      </c>
      <c r="T304" t="s">
        <v>978</v>
      </c>
    </row>
    <row r="305" spans="1:20">
      <c r="A305">
        <v>304</v>
      </c>
      <c r="B305" s="8">
        <v>45168</v>
      </c>
      <c r="C305">
        <v>61</v>
      </c>
      <c r="D305">
        <v>12</v>
      </c>
      <c r="F305" t="s">
        <v>492</v>
      </c>
      <c r="G305" t="str">
        <f>VLOOKUP(Table2[[#This Row],[sublocation]],Map!A$2:B$105,2, FALSE)</f>
        <v>Mt Gelmir</v>
      </c>
      <c r="H305" t="s">
        <v>979</v>
      </c>
      <c r="I305" t="s">
        <v>464</v>
      </c>
      <c r="K305">
        <v>3</v>
      </c>
      <c r="L305">
        <v>2</v>
      </c>
      <c r="M305">
        <v>0</v>
      </c>
      <c r="N305">
        <v>0</v>
      </c>
      <c r="O305" t="s">
        <v>59</v>
      </c>
      <c r="P305" t="s">
        <v>19</v>
      </c>
      <c r="Q305" t="s">
        <v>19</v>
      </c>
      <c r="R305" t="s">
        <v>17</v>
      </c>
      <c r="T305" t="s">
        <v>980</v>
      </c>
    </row>
    <row r="306" spans="1:20">
      <c r="A306">
        <v>305</v>
      </c>
      <c r="B306" s="8">
        <v>45168</v>
      </c>
      <c r="C306">
        <v>61</v>
      </c>
      <c r="D306">
        <v>12</v>
      </c>
      <c r="F306" t="s">
        <v>231</v>
      </c>
      <c r="G306" t="str">
        <f>VLOOKUP(Table2[[#This Row],[sublocation]],Map!A$2:B$105,2, FALSE)</f>
        <v>Altus Plateau</v>
      </c>
      <c r="H306" t="s">
        <v>981</v>
      </c>
      <c r="I306" t="s">
        <v>464</v>
      </c>
      <c r="J306" t="s">
        <v>532</v>
      </c>
      <c r="K306">
        <v>1</v>
      </c>
      <c r="L306">
        <v>0</v>
      </c>
      <c r="M306">
        <v>0</v>
      </c>
      <c r="N306">
        <v>0</v>
      </c>
      <c r="O306" t="s">
        <v>59</v>
      </c>
      <c r="P306" t="s">
        <v>59</v>
      </c>
      <c r="Q306" t="s">
        <v>19</v>
      </c>
      <c r="R306" t="s">
        <v>27</v>
      </c>
      <c r="T306" t="s">
        <v>982</v>
      </c>
    </row>
    <row r="307" spans="1:20">
      <c r="A307">
        <v>306</v>
      </c>
      <c r="B307" s="8">
        <v>45168</v>
      </c>
      <c r="C307">
        <v>61</v>
      </c>
      <c r="D307">
        <v>12</v>
      </c>
      <c r="F307" t="s">
        <v>764</v>
      </c>
      <c r="G307" t="str">
        <f>VLOOKUP(Table2[[#This Row],[sublocation]],Map!A$2:B$105,2, FALSE)</f>
        <v>Mountaintops of the Giants</v>
      </c>
      <c r="H307" t="s">
        <v>983</v>
      </c>
      <c r="I307" t="s">
        <v>515</v>
      </c>
      <c r="K307">
        <v>3</v>
      </c>
      <c r="R307" t="s">
        <v>447</v>
      </c>
      <c r="T307" t="s">
        <v>818</v>
      </c>
    </row>
    <row r="308" spans="1:20">
      <c r="A308">
        <v>307</v>
      </c>
      <c r="B308" s="8">
        <v>45168</v>
      </c>
      <c r="C308">
        <v>61</v>
      </c>
      <c r="D308">
        <v>12</v>
      </c>
      <c r="F308" t="s">
        <v>492</v>
      </c>
      <c r="G308" t="str">
        <f>VLOOKUP(Table2[[#This Row],[sublocation]],Map!A$2:B$105,2, FALSE)</f>
        <v>Mt Gelmir</v>
      </c>
      <c r="I308" t="s">
        <v>515</v>
      </c>
      <c r="R308" t="s">
        <v>447</v>
      </c>
      <c r="T308" t="s">
        <v>548</v>
      </c>
    </row>
    <row r="309" spans="1:20">
      <c r="A309">
        <v>308</v>
      </c>
      <c r="B309" s="8">
        <v>45168</v>
      </c>
      <c r="C309">
        <v>61</v>
      </c>
      <c r="D309">
        <v>12</v>
      </c>
      <c r="F309" t="s">
        <v>80</v>
      </c>
      <c r="G309" t="str">
        <f>VLOOKUP(Table2[[#This Row],[sublocation]],Map!A$2:B$105,2, FALSE)</f>
        <v>Liurnia</v>
      </c>
      <c r="H309" t="s">
        <v>936</v>
      </c>
      <c r="I309" t="s">
        <v>466</v>
      </c>
      <c r="J309" t="s">
        <v>1513</v>
      </c>
      <c r="K309">
        <v>2</v>
      </c>
      <c r="L309">
        <v>0</v>
      </c>
      <c r="M309">
        <v>1</v>
      </c>
      <c r="N309">
        <v>0</v>
      </c>
      <c r="O309" t="s">
        <v>19</v>
      </c>
      <c r="P309" t="s">
        <v>59</v>
      </c>
      <c r="Q309" t="s">
        <v>19</v>
      </c>
      <c r="R309" t="s">
        <v>17</v>
      </c>
      <c r="T309" t="s">
        <v>984</v>
      </c>
    </row>
    <row r="310" spans="1:20">
      <c r="A310">
        <v>309</v>
      </c>
      <c r="B310" s="8">
        <v>45168</v>
      </c>
      <c r="C310">
        <v>61</v>
      </c>
      <c r="D310">
        <v>12</v>
      </c>
      <c r="F310" t="s">
        <v>542</v>
      </c>
      <c r="G310" t="str">
        <f>VLOOKUP(Table2[[#This Row],[sublocation]],Map!A$2:B$105,2, FALSE)</f>
        <v>Caelid</v>
      </c>
      <c r="H310" t="s">
        <v>985</v>
      </c>
      <c r="I310" t="s">
        <v>464</v>
      </c>
      <c r="J310" t="s">
        <v>532</v>
      </c>
      <c r="K310">
        <v>2</v>
      </c>
      <c r="L310">
        <v>0</v>
      </c>
      <c r="M310">
        <v>0</v>
      </c>
      <c r="N310">
        <v>0</v>
      </c>
      <c r="O310" t="s">
        <v>59</v>
      </c>
      <c r="P310" t="s">
        <v>59</v>
      </c>
      <c r="Q310" t="s">
        <v>19</v>
      </c>
      <c r="R310" t="s">
        <v>27</v>
      </c>
      <c r="T310" t="s">
        <v>986</v>
      </c>
    </row>
    <row r="311" spans="1:20">
      <c r="A311">
        <v>310</v>
      </c>
      <c r="B311" s="8">
        <v>45168</v>
      </c>
      <c r="C311">
        <v>61</v>
      </c>
      <c r="D311">
        <v>12</v>
      </c>
      <c r="F311" t="s">
        <v>467</v>
      </c>
      <c r="G311" t="str">
        <f>VLOOKUP(Table2[[#This Row],[sublocation]],Map!A$2:B$105,2, FALSE)</f>
        <v>Siofra River</v>
      </c>
      <c r="H311" t="s">
        <v>987</v>
      </c>
      <c r="I311" t="s">
        <v>464</v>
      </c>
      <c r="J311" t="s">
        <v>532</v>
      </c>
      <c r="K311">
        <v>2</v>
      </c>
      <c r="M311">
        <v>0</v>
      </c>
      <c r="N311">
        <v>0</v>
      </c>
      <c r="O311" t="s">
        <v>59</v>
      </c>
      <c r="P311" t="s">
        <v>19</v>
      </c>
      <c r="Q311" t="s">
        <v>19</v>
      </c>
      <c r="R311" t="s">
        <v>27</v>
      </c>
      <c r="T311" t="s">
        <v>988</v>
      </c>
    </row>
    <row r="312" spans="1:20">
      <c r="A312">
        <v>311</v>
      </c>
      <c r="B312" s="8">
        <v>45168</v>
      </c>
      <c r="C312">
        <v>61</v>
      </c>
      <c r="D312">
        <v>12</v>
      </c>
      <c r="F312" t="s">
        <v>80</v>
      </c>
      <c r="G312" t="str">
        <f>VLOOKUP(Table2[[#This Row],[sublocation]],Map!A$2:B$105,2, FALSE)</f>
        <v>Liurnia</v>
      </c>
      <c r="H312" t="s">
        <v>989</v>
      </c>
      <c r="I312" t="s">
        <v>539</v>
      </c>
      <c r="J312" t="s">
        <v>533</v>
      </c>
      <c r="K312">
        <v>2</v>
      </c>
      <c r="L312">
        <v>0</v>
      </c>
      <c r="M312">
        <v>1</v>
      </c>
      <c r="N312">
        <v>1</v>
      </c>
      <c r="O312" t="s">
        <v>59</v>
      </c>
      <c r="P312" t="s">
        <v>19</v>
      </c>
      <c r="Q312" t="s">
        <v>19</v>
      </c>
      <c r="R312" t="s">
        <v>27</v>
      </c>
      <c r="T312" t="s">
        <v>990</v>
      </c>
    </row>
    <row r="313" spans="1:20">
      <c r="A313">
        <v>312</v>
      </c>
      <c r="B313" s="8">
        <v>45168</v>
      </c>
      <c r="C313">
        <v>61</v>
      </c>
      <c r="D313">
        <v>12</v>
      </c>
      <c r="F313" t="s">
        <v>61</v>
      </c>
      <c r="G313" t="str">
        <f>VLOOKUP(Table2[[#This Row],[sublocation]],Map!A$2:B$105,2, FALSE)</f>
        <v>Limgrave</v>
      </c>
      <c r="H313" t="s">
        <v>991</v>
      </c>
      <c r="I313" t="s">
        <v>752</v>
      </c>
      <c r="J313" t="s">
        <v>533</v>
      </c>
      <c r="K313">
        <v>3</v>
      </c>
      <c r="L313">
        <v>2</v>
      </c>
      <c r="M313">
        <v>0</v>
      </c>
      <c r="N313">
        <v>0</v>
      </c>
      <c r="O313" t="s">
        <v>19</v>
      </c>
      <c r="P313" t="s">
        <v>59</v>
      </c>
      <c r="Q313" t="s">
        <v>59</v>
      </c>
      <c r="R313" t="s">
        <v>17</v>
      </c>
      <c r="T313" t="s">
        <v>992</v>
      </c>
    </row>
    <row r="314" spans="1:20">
      <c r="A314">
        <v>313</v>
      </c>
      <c r="B314" s="8">
        <v>45168</v>
      </c>
      <c r="C314">
        <v>61</v>
      </c>
      <c r="D314">
        <v>12</v>
      </c>
      <c r="F314" t="s">
        <v>452</v>
      </c>
      <c r="G314" t="str">
        <f>VLOOKUP(Table2[[#This Row],[sublocation]],Map!A$2:B$105,2, FALSE)</f>
        <v>Leyndell</v>
      </c>
      <c r="H314" t="s">
        <v>993</v>
      </c>
      <c r="I314" t="s">
        <v>464</v>
      </c>
      <c r="J314" t="s">
        <v>533</v>
      </c>
      <c r="K314">
        <v>2</v>
      </c>
      <c r="L314">
        <v>0</v>
      </c>
      <c r="M314">
        <v>0</v>
      </c>
      <c r="N314">
        <v>0</v>
      </c>
      <c r="O314" t="s">
        <v>19</v>
      </c>
      <c r="P314" t="s">
        <v>59</v>
      </c>
      <c r="Q314" t="s">
        <v>19</v>
      </c>
      <c r="R314" t="s">
        <v>27</v>
      </c>
      <c r="T314" t="s">
        <v>1700</v>
      </c>
    </row>
    <row r="315" spans="1:20">
      <c r="A315">
        <v>314</v>
      </c>
      <c r="B315" s="8">
        <v>45169</v>
      </c>
      <c r="C315">
        <v>61</v>
      </c>
      <c r="D315">
        <v>12</v>
      </c>
      <c r="F315" t="s">
        <v>596</v>
      </c>
      <c r="G315" t="str">
        <f>VLOOKUP(Table2[[#This Row],[sublocation]],Map!A$2:B$105,2, FALSE)</f>
        <v>Dragonbarrow</v>
      </c>
      <c r="I315" t="s">
        <v>515</v>
      </c>
      <c r="R315" t="s">
        <v>447</v>
      </c>
      <c r="T315" t="s">
        <v>448</v>
      </c>
    </row>
    <row r="316" spans="1:20">
      <c r="A316">
        <v>315</v>
      </c>
      <c r="B316" s="8">
        <v>45169</v>
      </c>
      <c r="C316">
        <v>61</v>
      </c>
      <c r="D316">
        <v>12</v>
      </c>
      <c r="F316" t="s">
        <v>223</v>
      </c>
      <c r="G316" t="str">
        <f>VLOOKUP(Table2[[#This Row],[sublocation]],Map!A$2:B$105,2, FALSE)</f>
        <v>Liurnia</v>
      </c>
      <c r="I316" t="s">
        <v>515</v>
      </c>
      <c r="R316" t="s">
        <v>447</v>
      </c>
      <c r="T316" t="s">
        <v>448</v>
      </c>
    </row>
    <row r="317" spans="1:20">
      <c r="A317">
        <v>316</v>
      </c>
      <c r="B317" s="8">
        <v>45169</v>
      </c>
      <c r="C317">
        <v>61</v>
      </c>
      <c r="D317">
        <v>12</v>
      </c>
      <c r="F317" t="s">
        <v>994</v>
      </c>
      <c r="G317" t="str">
        <f>VLOOKUP(Table2[[#This Row],[sublocation]],Map!A$2:B$105,2, FALSE)</f>
        <v>Mt Gelmir</v>
      </c>
      <c r="H317" t="s">
        <v>997</v>
      </c>
      <c r="I317" t="s">
        <v>464</v>
      </c>
      <c r="K317">
        <v>2</v>
      </c>
      <c r="L317">
        <v>0</v>
      </c>
      <c r="M317">
        <v>0</v>
      </c>
      <c r="N317">
        <v>0</v>
      </c>
      <c r="O317" t="s">
        <v>59</v>
      </c>
      <c r="P317" t="s">
        <v>59</v>
      </c>
      <c r="Q317" t="s">
        <v>59</v>
      </c>
      <c r="R317" t="s">
        <v>17</v>
      </c>
      <c r="T317" t="s">
        <v>998</v>
      </c>
    </row>
    <row r="318" spans="1:20">
      <c r="A318">
        <v>317</v>
      </c>
      <c r="B318" s="8">
        <v>45169</v>
      </c>
      <c r="C318">
        <v>61</v>
      </c>
      <c r="D318">
        <v>12</v>
      </c>
      <c r="F318" t="s">
        <v>596</v>
      </c>
      <c r="G318" t="str">
        <f>VLOOKUP(Table2[[#This Row],[sublocation]],Map!A$2:B$105,2, FALSE)</f>
        <v>Dragonbarrow</v>
      </c>
      <c r="H318" t="s">
        <v>999</v>
      </c>
      <c r="I318" t="s">
        <v>464</v>
      </c>
      <c r="J318" t="s">
        <v>532</v>
      </c>
      <c r="K318">
        <v>2</v>
      </c>
      <c r="M318">
        <v>0</v>
      </c>
      <c r="N318">
        <v>0</v>
      </c>
      <c r="O318" t="s">
        <v>19</v>
      </c>
      <c r="P318" t="s">
        <v>59</v>
      </c>
      <c r="Q318" t="s">
        <v>19</v>
      </c>
      <c r="R318" t="s">
        <v>27</v>
      </c>
      <c r="T318" t="s">
        <v>1000</v>
      </c>
    </row>
    <row r="319" spans="1:20">
      <c r="A319">
        <v>318</v>
      </c>
      <c r="B319" s="8">
        <v>45169</v>
      </c>
      <c r="C319">
        <v>61</v>
      </c>
      <c r="D319">
        <v>12</v>
      </c>
      <c r="F319" t="s">
        <v>571</v>
      </c>
      <c r="G319" t="str">
        <f>VLOOKUP(Table2[[#This Row],[sublocation]],Map!A$2:B$105,2, FALSE)</f>
        <v>Altus Plateau</v>
      </c>
      <c r="H319" t="s">
        <v>1001</v>
      </c>
      <c r="I319" t="s">
        <v>464</v>
      </c>
      <c r="J319" t="s">
        <v>533</v>
      </c>
      <c r="K319">
        <v>2</v>
      </c>
      <c r="L319">
        <v>0</v>
      </c>
      <c r="M319">
        <v>0</v>
      </c>
      <c r="N319">
        <v>0</v>
      </c>
      <c r="O319" t="s">
        <v>19</v>
      </c>
      <c r="P319" t="s">
        <v>59</v>
      </c>
      <c r="Q319" t="s">
        <v>59</v>
      </c>
      <c r="R319" t="s">
        <v>17</v>
      </c>
      <c r="S319" t="s">
        <v>48</v>
      </c>
      <c r="T319" t="s">
        <v>1701</v>
      </c>
    </row>
    <row r="320" spans="1:20">
      <c r="A320">
        <v>319</v>
      </c>
      <c r="B320" s="8">
        <v>45169</v>
      </c>
      <c r="C320">
        <v>61</v>
      </c>
      <c r="D320">
        <v>12</v>
      </c>
      <c r="F320" t="s">
        <v>242</v>
      </c>
      <c r="G320" t="str">
        <f>VLOOKUP(Table2[[#This Row],[sublocation]],Map!A$2:B$105,2, FALSE)</f>
        <v>Caelid</v>
      </c>
      <c r="H320" t="s">
        <v>1002</v>
      </c>
      <c r="I320" t="s">
        <v>464</v>
      </c>
      <c r="J320" t="s">
        <v>532</v>
      </c>
      <c r="K320">
        <v>2</v>
      </c>
      <c r="L320">
        <v>0</v>
      </c>
      <c r="M320">
        <v>0</v>
      </c>
      <c r="N320">
        <v>0</v>
      </c>
      <c r="O320" t="s">
        <v>19</v>
      </c>
      <c r="P320" t="s">
        <v>59</v>
      </c>
      <c r="Q320" t="s">
        <v>59</v>
      </c>
      <c r="R320" t="s">
        <v>27</v>
      </c>
      <c r="T320" t="s">
        <v>1003</v>
      </c>
    </row>
    <row r="321" spans="1:20">
      <c r="A321">
        <v>320</v>
      </c>
      <c r="B321" s="8">
        <v>45169</v>
      </c>
      <c r="C321">
        <v>61</v>
      </c>
      <c r="D321">
        <v>12</v>
      </c>
      <c r="F321" t="s">
        <v>508</v>
      </c>
      <c r="G321" t="str">
        <f>VLOOKUP(Table2[[#This Row],[sublocation]],Map!A$2:B$105,2, FALSE)</f>
        <v>Nokron</v>
      </c>
      <c r="H321" t="s">
        <v>1004</v>
      </c>
      <c r="I321" t="s">
        <v>464</v>
      </c>
      <c r="J321" t="s">
        <v>533</v>
      </c>
      <c r="K321">
        <v>3</v>
      </c>
      <c r="M321">
        <v>0</v>
      </c>
      <c r="N321">
        <v>0</v>
      </c>
      <c r="O321" t="s">
        <v>19</v>
      </c>
      <c r="P321" t="s">
        <v>59</v>
      </c>
      <c r="Q321" t="s">
        <v>19</v>
      </c>
      <c r="R321" t="s">
        <v>17</v>
      </c>
      <c r="S321" t="s">
        <v>726</v>
      </c>
      <c r="T321" t="s">
        <v>1702</v>
      </c>
    </row>
    <row r="322" spans="1:20">
      <c r="A322">
        <v>321</v>
      </c>
      <c r="B322" s="8">
        <v>45169</v>
      </c>
      <c r="C322">
        <v>61</v>
      </c>
      <c r="D322">
        <v>12</v>
      </c>
      <c r="F322" t="s">
        <v>242</v>
      </c>
      <c r="G322" t="str">
        <f>VLOOKUP(Table2[[#This Row],[sublocation]],Map!A$2:B$105,2, FALSE)</f>
        <v>Caelid</v>
      </c>
      <c r="H322" t="s">
        <v>1005</v>
      </c>
      <c r="I322" t="s">
        <v>464</v>
      </c>
      <c r="J322" t="s">
        <v>534</v>
      </c>
      <c r="K322">
        <v>4</v>
      </c>
      <c r="L322">
        <v>0</v>
      </c>
      <c r="M322">
        <v>2</v>
      </c>
      <c r="N322">
        <v>0</v>
      </c>
      <c r="O322" t="s">
        <v>59</v>
      </c>
      <c r="P322" t="s">
        <v>19</v>
      </c>
      <c r="Q322" t="s">
        <v>19</v>
      </c>
      <c r="R322" t="s">
        <v>17</v>
      </c>
      <c r="S322" t="s">
        <v>1006</v>
      </c>
      <c r="T322" t="s">
        <v>1703</v>
      </c>
    </row>
    <row r="323" spans="1:20">
      <c r="A323">
        <v>322</v>
      </c>
      <c r="B323" s="8">
        <v>45169</v>
      </c>
      <c r="C323">
        <v>61</v>
      </c>
      <c r="D323">
        <v>12</v>
      </c>
      <c r="F323" t="s">
        <v>452</v>
      </c>
      <c r="G323" t="str">
        <f>VLOOKUP(Table2[[#This Row],[sublocation]],Map!A$2:B$105,2, FALSE)</f>
        <v>Leyndell</v>
      </c>
      <c r="I323" t="s">
        <v>515</v>
      </c>
      <c r="R323" t="s">
        <v>447</v>
      </c>
      <c r="T323" t="s">
        <v>448</v>
      </c>
    </row>
    <row r="324" spans="1:20">
      <c r="A324">
        <v>323</v>
      </c>
      <c r="B324" s="8">
        <v>45169</v>
      </c>
      <c r="C324">
        <v>61</v>
      </c>
      <c r="D324">
        <v>12</v>
      </c>
      <c r="F324" t="s">
        <v>80</v>
      </c>
      <c r="G324" t="str">
        <f>VLOOKUP(Table2[[#This Row],[sublocation]],Map!A$2:B$105,2, FALSE)</f>
        <v>Liurnia</v>
      </c>
      <c r="H324" t="s">
        <v>1007</v>
      </c>
      <c r="I324" t="s">
        <v>464</v>
      </c>
      <c r="J324" t="s">
        <v>532</v>
      </c>
      <c r="K324">
        <v>2</v>
      </c>
      <c r="M324">
        <v>0</v>
      </c>
      <c r="N324">
        <v>0</v>
      </c>
      <c r="O324" t="s">
        <v>19</v>
      </c>
      <c r="P324" t="s">
        <v>59</v>
      </c>
      <c r="Q324" t="s">
        <v>19</v>
      </c>
      <c r="R324" t="s">
        <v>27</v>
      </c>
      <c r="T324" t="s">
        <v>1008</v>
      </c>
    </row>
    <row r="325" spans="1:20">
      <c r="A325">
        <v>324</v>
      </c>
      <c r="B325" s="8">
        <v>45169</v>
      </c>
      <c r="C325">
        <v>61</v>
      </c>
      <c r="D325">
        <v>12</v>
      </c>
      <c r="F325" t="s">
        <v>80</v>
      </c>
      <c r="G325" t="str">
        <f>VLOOKUP(Table2[[#This Row],[sublocation]],Map!A$2:B$105,2, FALSE)</f>
        <v>Liurnia</v>
      </c>
      <c r="H325" t="s">
        <v>418</v>
      </c>
      <c r="I325" t="s">
        <v>539</v>
      </c>
      <c r="J325" t="s">
        <v>534</v>
      </c>
      <c r="K325">
        <v>2</v>
      </c>
      <c r="L325">
        <v>0</v>
      </c>
      <c r="M325">
        <v>0</v>
      </c>
      <c r="N325">
        <v>1</v>
      </c>
      <c r="O325" t="s">
        <v>59</v>
      </c>
      <c r="P325" t="s">
        <v>59</v>
      </c>
      <c r="Q325" t="s">
        <v>19</v>
      </c>
      <c r="R325" t="s">
        <v>27</v>
      </c>
      <c r="T325" t="s">
        <v>1009</v>
      </c>
    </row>
    <row r="326" spans="1:20">
      <c r="A326">
        <v>325</v>
      </c>
      <c r="B326" s="8">
        <v>45169</v>
      </c>
      <c r="C326">
        <v>61</v>
      </c>
      <c r="D326">
        <v>12</v>
      </c>
      <c r="F326" t="s">
        <v>100</v>
      </c>
      <c r="G326" t="str">
        <f>VLOOKUP(Table2[[#This Row],[sublocation]],Map!A$2:B$105,2, FALSE)</f>
        <v>Liurnia</v>
      </c>
      <c r="H326" t="s">
        <v>1010</v>
      </c>
      <c r="I326" t="s">
        <v>464</v>
      </c>
      <c r="J326" t="s">
        <v>533</v>
      </c>
      <c r="K326">
        <v>3</v>
      </c>
      <c r="L326">
        <v>1</v>
      </c>
      <c r="M326">
        <v>1</v>
      </c>
      <c r="N326">
        <v>0</v>
      </c>
      <c r="O326" t="s">
        <v>59</v>
      </c>
      <c r="P326" t="s">
        <v>59</v>
      </c>
      <c r="Q326" t="s">
        <v>19</v>
      </c>
      <c r="R326" t="s">
        <v>17</v>
      </c>
      <c r="T326" t="s">
        <v>1011</v>
      </c>
    </row>
    <row r="327" spans="1:20">
      <c r="A327">
        <v>326</v>
      </c>
      <c r="B327" s="8">
        <v>45169</v>
      </c>
      <c r="C327">
        <v>61</v>
      </c>
      <c r="D327">
        <v>12</v>
      </c>
      <c r="F327" t="s">
        <v>452</v>
      </c>
      <c r="G327" t="str">
        <f>VLOOKUP(Table2[[#This Row],[sublocation]],Map!A$2:B$105,2, FALSE)</f>
        <v>Leyndell</v>
      </c>
      <c r="H327" t="s">
        <v>1013</v>
      </c>
      <c r="I327" t="s">
        <v>464</v>
      </c>
      <c r="K327">
        <v>2</v>
      </c>
      <c r="M327">
        <v>0</v>
      </c>
      <c r="N327">
        <v>0</v>
      </c>
      <c r="O327" t="s">
        <v>19</v>
      </c>
      <c r="P327" t="s">
        <v>59</v>
      </c>
      <c r="Q327" t="s">
        <v>19</v>
      </c>
      <c r="R327" t="s">
        <v>17</v>
      </c>
      <c r="S327" t="s">
        <v>1012</v>
      </c>
      <c r="T327" t="s">
        <v>1014</v>
      </c>
    </row>
    <row r="328" spans="1:20">
      <c r="A328">
        <v>327</v>
      </c>
      <c r="B328" s="8">
        <v>45169</v>
      </c>
      <c r="C328">
        <v>61</v>
      </c>
      <c r="D328">
        <v>12</v>
      </c>
      <c r="F328" t="s">
        <v>499</v>
      </c>
      <c r="G328" t="str">
        <f>VLOOKUP(Table2[[#This Row],[sublocation]],Map!A$2:B$105,2, FALSE)</f>
        <v>Caelid</v>
      </c>
      <c r="I328" t="s">
        <v>515</v>
      </c>
      <c r="R328" t="s">
        <v>447</v>
      </c>
      <c r="T328" t="s">
        <v>448</v>
      </c>
    </row>
    <row r="329" spans="1:20">
      <c r="A329">
        <v>328</v>
      </c>
      <c r="B329" s="8">
        <v>45169</v>
      </c>
      <c r="C329">
        <v>61</v>
      </c>
      <c r="D329">
        <v>12</v>
      </c>
      <c r="F329" t="s">
        <v>525</v>
      </c>
      <c r="G329" t="str">
        <f>VLOOKUP(Table2[[#This Row],[sublocation]],Map!A$2:B$105,2, FALSE)</f>
        <v>Ainsel River, Lake of Rot</v>
      </c>
      <c r="H329" t="s">
        <v>509</v>
      </c>
      <c r="I329" t="s">
        <v>39</v>
      </c>
      <c r="J329" t="s">
        <v>533</v>
      </c>
      <c r="K329">
        <v>2</v>
      </c>
      <c r="L329">
        <v>1</v>
      </c>
      <c r="M329">
        <v>0</v>
      </c>
      <c r="N329">
        <v>0</v>
      </c>
      <c r="O329" t="s">
        <v>19</v>
      </c>
      <c r="P329" t="s">
        <v>59</v>
      </c>
      <c r="Q329" t="s">
        <v>59</v>
      </c>
      <c r="R329" t="s">
        <v>27</v>
      </c>
      <c r="T329" t="s">
        <v>1015</v>
      </c>
    </row>
    <row r="330" spans="1:20">
      <c r="A330">
        <v>329</v>
      </c>
      <c r="B330" s="8">
        <v>45169</v>
      </c>
      <c r="C330">
        <v>61</v>
      </c>
      <c r="D330">
        <v>12</v>
      </c>
      <c r="F330" t="s">
        <v>452</v>
      </c>
      <c r="G330" t="str">
        <f>VLOOKUP(Table2[[#This Row],[sublocation]],Map!A$2:B$105,2, FALSE)</f>
        <v>Leyndell</v>
      </c>
      <c r="H330" t="s">
        <v>1016</v>
      </c>
      <c r="I330" t="s">
        <v>464</v>
      </c>
      <c r="J330" t="s">
        <v>534</v>
      </c>
      <c r="K330">
        <v>3</v>
      </c>
      <c r="L330">
        <v>0</v>
      </c>
      <c r="M330">
        <v>0</v>
      </c>
      <c r="N330">
        <v>0</v>
      </c>
      <c r="O330" t="s">
        <v>59</v>
      </c>
      <c r="P330" t="s">
        <v>59</v>
      </c>
      <c r="Q330" t="s">
        <v>19</v>
      </c>
      <c r="R330" t="s">
        <v>27</v>
      </c>
      <c r="T330" t="s">
        <v>1017</v>
      </c>
    </row>
    <row r="331" spans="1:20">
      <c r="A331">
        <v>330</v>
      </c>
      <c r="B331" s="8">
        <v>45169</v>
      </c>
      <c r="C331">
        <v>80</v>
      </c>
      <c r="D331">
        <v>18</v>
      </c>
      <c r="F331" t="s">
        <v>231</v>
      </c>
      <c r="G331" t="str">
        <f>VLOOKUP(Table2[[#This Row],[sublocation]],Map!A$2:B$105,2, FALSE)</f>
        <v>Altus Plateau</v>
      </c>
      <c r="H331" t="s">
        <v>1018</v>
      </c>
      <c r="I331" t="s">
        <v>42</v>
      </c>
      <c r="K331">
        <v>2</v>
      </c>
      <c r="M331">
        <v>0</v>
      </c>
      <c r="N331">
        <v>0</v>
      </c>
      <c r="R331" t="s">
        <v>447</v>
      </c>
      <c r="T331" t="s">
        <v>1019</v>
      </c>
    </row>
    <row r="332" spans="1:20">
      <c r="A332">
        <v>331</v>
      </c>
      <c r="B332" s="8">
        <v>45169</v>
      </c>
      <c r="C332">
        <v>80</v>
      </c>
      <c r="D332">
        <v>18</v>
      </c>
      <c r="F332" t="s">
        <v>994</v>
      </c>
      <c r="G332" t="str">
        <f>VLOOKUP(Table2[[#This Row],[sublocation]],Map!A$2:B$105,2, FALSE)</f>
        <v>Mt Gelmir</v>
      </c>
      <c r="H332" t="s">
        <v>1020</v>
      </c>
      <c r="I332" t="s">
        <v>515</v>
      </c>
      <c r="K332">
        <v>2</v>
      </c>
      <c r="M332">
        <v>0</v>
      </c>
      <c r="N332">
        <v>0</v>
      </c>
      <c r="R332" t="s">
        <v>447</v>
      </c>
      <c r="T332" t="s">
        <v>818</v>
      </c>
    </row>
    <row r="333" spans="1:20">
      <c r="A333">
        <v>332</v>
      </c>
      <c r="B333" s="8">
        <v>45169</v>
      </c>
      <c r="C333">
        <v>80</v>
      </c>
      <c r="D333">
        <v>18</v>
      </c>
      <c r="F333" t="s">
        <v>1034</v>
      </c>
      <c r="G333" t="str">
        <f>VLOOKUP(Table2[[#This Row],[sublocation]],Map!A$2:B$105,2, FALSE)</f>
        <v>Caelid</v>
      </c>
      <c r="I333" t="s">
        <v>515</v>
      </c>
      <c r="R333" t="s">
        <v>447</v>
      </c>
      <c r="T333" t="s">
        <v>448</v>
      </c>
    </row>
    <row r="334" spans="1:20">
      <c r="A334">
        <v>333</v>
      </c>
      <c r="B334" s="8">
        <v>45169</v>
      </c>
      <c r="C334">
        <v>80</v>
      </c>
      <c r="D334">
        <v>18</v>
      </c>
      <c r="F334" t="s">
        <v>544</v>
      </c>
      <c r="G334" t="str">
        <f>VLOOKUP(Table2[[#This Row],[sublocation]],Map!A$2:B$105,2, FALSE)</f>
        <v>Mountaintops of the Giants</v>
      </c>
      <c r="H334" t="s">
        <v>1021</v>
      </c>
      <c r="I334" t="s">
        <v>39</v>
      </c>
      <c r="K334">
        <v>2</v>
      </c>
      <c r="L334">
        <v>1</v>
      </c>
      <c r="M334">
        <v>0</v>
      </c>
      <c r="N334">
        <v>0</v>
      </c>
      <c r="O334" t="s">
        <v>19</v>
      </c>
      <c r="P334" t="s">
        <v>59</v>
      </c>
      <c r="Q334" t="s">
        <v>59</v>
      </c>
      <c r="R334" t="s">
        <v>17</v>
      </c>
      <c r="T334" t="s">
        <v>1022</v>
      </c>
    </row>
    <row r="335" spans="1:20">
      <c r="A335">
        <v>334</v>
      </c>
      <c r="B335" s="8">
        <v>45169</v>
      </c>
      <c r="C335">
        <v>80</v>
      </c>
      <c r="D335">
        <v>18</v>
      </c>
      <c r="F335" t="s">
        <v>1023</v>
      </c>
      <c r="G335" t="str">
        <f>VLOOKUP(Table2[[#This Row],[sublocation]],Map!A$2:B$105,2, FALSE)</f>
        <v>Altus Plateau</v>
      </c>
      <c r="H335" t="s">
        <v>1049</v>
      </c>
      <c r="I335" t="s">
        <v>39</v>
      </c>
      <c r="K335">
        <v>1</v>
      </c>
      <c r="L335">
        <v>0</v>
      </c>
      <c r="M335">
        <v>0</v>
      </c>
      <c r="N335">
        <v>0</v>
      </c>
      <c r="O335" t="s">
        <v>19</v>
      </c>
      <c r="P335" t="s">
        <v>59</v>
      </c>
      <c r="Q335" t="s">
        <v>59</v>
      </c>
      <c r="R335" t="s">
        <v>17</v>
      </c>
      <c r="S335" t="s">
        <v>12</v>
      </c>
      <c r="T335" t="s">
        <v>657</v>
      </c>
    </row>
    <row r="336" spans="1:20">
      <c r="A336">
        <v>335</v>
      </c>
      <c r="B336" s="8">
        <v>45170</v>
      </c>
      <c r="C336">
        <v>80</v>
      </c>
      <c r="D336">
        <v>18</v>
      </c>
      <c r="F336" t="s">
        <v>508</v>
      </c>
      <c r="G336" t="str">
        <f>VLOOKUP(Table2[[#This Row],[sublocation]],Map!A$2:B$105,2, FALSE)</f>
        <v>Nokron</v>
      </c>
      <c r="H336" t="s">
        <v>1048</v>
      </c>
      <c r="I336" t="s">
        <v>515</v>
      </c>
      <c r="R336" t="s">
        <v>447</v>
      </c>
      <c r="T336" t="s">
        <v>530</v>
      </c>
    </row>
    <row r="337" spans="1:20">
      <c r="A337">
        <v>336</v>
      </c>
      <c r="B337" s="8">
        <v>45170</v>
      </c>
      <c r="C337">
        <v>80</v>
      </c>
      <c r="D337">
        <v>18</v>
      </c>
      <c r="F337" t="s">
        <v>529</v>
      </c>
      <c r="G337" t="str">
        <f>VLOOKUP(Table2[[#This Row],[sublocation]],Map!A$2:B$105,2, FALSE)</f>
        <v>Ainsel River, Lake of Rot</v>
      </c>
      <c r="H337" t="s">
        <v>1050</v>
      </c>
      <c r="I337" t="s">
        <v>464</v>
      </c>
      <c r="J337" t="s">
        <v>532</v>
      </c>
      <c r="K337">
        <v>2</v>
      </c>
      <c r="M337">
        <v>0</v>
      </c>
      <c r="N337">
        <v>0</v>
      </c>
      <c r="O337" t="s">
        <v>59</v>
      </c>
      <c r="P337" t="s">
        <v>19</v>
      </c>
      <c r="Q337" t="s">
        <v>19</v>
      </c>
      <c r="R337" t="s">
        <v>27</v>
      </c>
      <c r="T337" t="s">
        <v>1051</v>
      </c>
    </row>
    <row r="338" spans="1:20">
      <c r="A338">
        <v>337</v>
      </c>
      <c r="B338" s="8">
        <v>45170</v>
      </c>
      <c r="C338">
        <v>80</v>
      </c>
      <c r="D338">
        <v>18</v>
      </c>
      <c r="F338" t="s">
        <v>452</v>
      </c>
      <c r="G338" t="str">
        <f>VLOOKUP(Table2[[#This Row],[sublocation]],Map!A$2:B$105,2, FALSE)</f>
        <v>Leyndell</v>
      </c>
      <c r="H338" t="s">
        <v>1052</v>
      </c>
      <c r="I338" t="s">
        <v>464</v>
      </c>
      <c r="J338" t="s">
        <v>533</v>
      </c>
      <c r="K338">
        <v>3</v>
      </c>
      <c r="L338">
        <v>0</v>
      </c>
      <c r="M338">
        <v>1</v>
      </c>
      <c r="N338">
        <v>0</v>
      </c>
      <c r="O338" t="s">
        <v>59</v>
      </c>
      <c r="P338" t="s">
        <v>59</v>
      </c>
      <c r="Q338" t="s">
        <v>19</v>
      </c>
      <c r="R338" t="s">
        <v>27</v>
      </c>
      <c r="T338" t="s">
        <v>1053</v>
      </c>
    </row>
    <row r="339" spans="1:20">
      <c r="A339">
        <v>338</v>
      </c>
      <c r="B339" s="8">
        <v>45170</v>
      </c>
      <c r="C339">
        <v>80</v>
      </c>
      <c r="D339">
        <v>18</v>
      </c>
      <c r="F339" t="s">
        <v>544</v>
      </c>
      <c r="G339" t="str">
        <f>VLOOKUP(Table2[[#This Row],[sublocation]],Map!A$2:B$105,2, FALSE)</f>
        <v>Mountaintops of the Giants</v>
      </c>
      <c r="H339" t="s">
        <v>1054</v>
      </c>
      <c r="I339" t="s">
        <v>464</v>
      </c>
      <c r="J339" t="s">
        <v>532</v>
      </c>
      <c r="K339">
        <v>3</v>
      </c>
      <c r="L339">
        <v>0</v>
      </c>
      <c r="M339">
        <v>1</v>
      </c>
      <c r="N339">
        <v>0</v>
      </c>
      <c r="O339" t="s">
        <v>59</v>
      </c>
      <c r="P339" t="s">
        <v>59</v>
      </c>
      <c r="Q339" t="s">
        <v>19</v>
      </c>
      <c r="R339" t="s">
        <v>27</v>
      </c>
      <c r="T339" t="s">
        <v>1055</v>
      </c>
    </row>
    <row r="340" spans="1:20">
      <c r="A340">
        <v>339</v>
      </c>
      <c r="B340" s="8">
        <v>45170</v>
      </c>
      <c r="C340">
        <v>80</v>
      </c>
      <c r="D340">
        <v>18</v>
      </c>
      <c r="F340" t="s">
        <v>266</v>
      </c>
      <c r="G340" t="str">
        <f>VLOOKUP(Table2[[#This Row],[sublocation]],Map!A$2:B$105,2, FALSE)</f>
        <v>Altus Plateau</v>
      </c>
      <c r="H340" t="s">
        <v>1056</v>
      </c>
      <c r="I340" t="s">
        <v>464</v>
      </c>
      <c r="J340" t="s">
        <v>533</v>
      </c>
      <c r="K340">
        <v>2</v>
      </c>
      <c r="L340">
        <v>0</v>
      </c>
      <c r="M340">
        <v>0</v>
      </c>
      <c r="N340">
        <v>0</v>
      </c>
      <c r="O340" t="s">
        <v>59</v>
      </c>
      <c r="P340" t="s">
        <v>19</v>
      </c>
      <c r="Q340" t="s">
        <v>19</v>
      </c>
      <c r="R340" t="s">
        <v>27</v>
      </c>
      <c r="T340" t="s">
        <v>1057</v>
      </c>
    </row>
    <row r="341" spans="1:20">
      <c r="A341">
        <v>340</v>
      </c>
      <c r="B341" s="8">
        <v>45170</v>
      </c>
      <c r="C341">
        <v>80</v>
      </c>
      <c r="D341">
        <v>18</v>
      </c>
      <c r="F341" t="s">
        <v>1026</v>
      </c>
      <c r="G341" t="str">
        <f>VLOOKUP(Table2[[#This Row],[sublocation]],Map!A$2:B$105,2, FALSE)</f>
        <v>Altus Plateau</v>
      </c>
      <c r="H341" t="s">
        <v>1058</v>
      </c>
      <c r="I341" t="s">
        <v>39</v>
      </c>
      <c r="J341" t="s">
        <v>533</v>
      </c>
      <c r="K341">
        <v>1</v>
      </c>
      <c r="L341">
        <v>0</v>
      </c>
      <c r="M341">
        <v>0</v>
      </c>
      <c r="N341">
        <v>0</v>
      </c>
      <c r="O341" t="s">
        <v>19</v>
      </c>
      <c r="P341" t="s">
        <v>59</v>
      </c>
      <c r="Q341" t="s">
        <v>19</v>
      </c>
      <c r="R341" t="s">
        <v>27</v>
      </c>
      <c r="T341" t="s">
        <v>1059</v>
      </c>
    </row>
    <row r="342" spans="1:20">
      <c r="A342">
        <v>341</v>
      </c>
      <c r="B342" s="8">
        <v>45170</v>
      </c>
      <c r="C342">
        <v>80</v>
      </c>
      <c r="D342">
        <v>18</v>
      </c>
      <c r="F342" t="s">
        <v>549</v>
      </c>
      <c r="G342" t="str">
        <f>VLOOKUP(Table2[[#This Row],[sublocation]],Map!A$2:B$105,2, FALSE)</f>
        <v>Caelid</v>
      </c>
      <c r="H342" t="s">
        <v>1060</v>
      </c>
      <c r="I342" t="s">
        <v>752</v>
      </c>
      <c r="J342" t="s">
        <v>532</v>
      </c>
      <c r="K342">
        <v>3</v>
      </c>
      <c r="L342">
        <v>0</v>
      </c>
      <c r="M342">
        <v>0</v>
      </c>
      <c r="N342">
        <v>0</v>
      </c>
      <c r="O342" t="s">
        <v>19</v>
      </c>
      <c r="P342" t="s">
        <v>19</v>
      </c>
      <c r="Q342" t="s">
        <v>19</v>
      </c>
      <c r="R342" t="s">
        <v>27</v>
      </c>
      <c r="T342" t="s">
        <v>1061</v>
      </c>
    </row>
    <row r="343" spans="1:20">
      <c r="A343">
        <v>342</v>
      </c>
      <c r="B343" s="8">
        <v>45170</v>
      </c>
      <c r="C343">
        <v>80</v>
      </c>
      <c r="D343">
        <v>18</v>
      </c>
      <c r="F343" t="s">
        <v>764</v>
      </c>
      <c r="G343" t="str">
        <f>VLOOKUP(Table2[[#This Row],[sublocation]],Map!A$2:B$105,2, FALSE)</f>
        <v>Mountaintops of the Giants</v>
      </c>
      <c r="H343" t="s">
        <v>1062</v>
      </c>
      <c r="I343" t="s">
        <v>464</v>
      </c>
      <c r="J343" t="s">
        <v>533</v>
      </c>
      <c r="K343">
        <v>3</v>
      </c>
      <c r="L343">
        <v>0</v>
      </c>
      <c r="M343">
        <v>0</v>
      </c>
      <c r="N343">
        <v>0</v>
      </c>
      <c r="O343" t="s">
        <v>59</v>
      </c>
      <c r="P343" t="s">
        <v>19</v>
      </c>
      <c r="Q343" t="s">
        <v>19</v>
      </c>
      <c r="R343" t="s">
        <v>27</v>
      </c>
      <c r="T343" t="s">
        <v>1063</v>
      </c>
    </row>
    <row r="344" spans="1:20">
      <c r="A344">
        <v>343</v>
      </c>
      <c r="B344" s="8">
        <v>45170</v>
      </c>
      <c r="C344">
        <v>80</v>
      </c>
      <c r="D344">
        <v>18</v>
      </c>
      <c r="F344" t="s">
        <v>240</v>
      </c>
      <c r="G344" t="str">
        <f>VLOOKUP(Table2[[#This Row],[sublocation]],Map!A$2:B$105,2, FALSE)</f>
        <v>Altus Plateau</v>
      </c>
      <c r="H344" t="s">
        <v>1064</v>
      </c>
      <c r="I344" t="s">
        <v>515</v>
      </c>
      <c r="T344" t="s">
        <v>448</v>
      </c>
    </row>
    <row r="345" spans="1:20">
      <c r="A345">
        <v>344</v>
      </c>
      <c r="B345" s="8">
        <v>45170</v>
      </c>
      <c r="C345">
        <v>80</v>
      </c>
      <c r="D345">
        <v>18</v>
      </c>
      <c r="F345" t="s">
        <v>659</v>
      </c>
      <c r="G345" t="str">
        <f>VLOOKUP(Table2[[#This Row],[sublocation]],Map!A$2:B$105,2, FALSE)</f>
        <v>Volcano Manor</v>
      </c>
      <c r="H345" t="s">
        <v>1065</v>
      </c>
      <c r="I345" t="s">
        <v>466</v>
      </c>
      <c r="J345" t="s">
        <v>533</v>
      </c>
      <c r="K345">
        <v>2</v>
      </c>
      <c r="M345">
        <v>0</v>
      </c>
      <c r="N345">
        <v>0</v>
      </c>
      <c r="O345" t="s">
        <v>19</v>
      </c>
      <c r="P345" t="s">
        <v>59</v>
      </c>
      <c r="Q345" t="s">
        <v>19</v>
      </c>
      <c r="R345" t="s">
        <v>17</v>
      </c>
      <c r="S345" t="s">
        <v>1066</v>
      </c>
      <c r="T345" t="s">
        <v>1067</v>
      </c>
    </row>
    <row r="346" spans="1:20">
      <c r="A346">
        <v>345</v>
      </c>
      <c r="B346" s="8">
        <v>45170</v>
      </c>
      <c r="C346">
        <v>80</v>
      </c>
      <c r="D346">
        <v>18</v>
      </c>
      <c r="F346" t="s">
        <v>223</v>
      </c>
      <c r="G346" t="str">
        <f>VLOOKUP(Table2[[#This Row],[sublocation]],Map!A$2:B$105,2, FALSE)</f>
        <v>Liurnia</v>
      </c>
      <c r="H346" t="s">
        <v>991</v>
      </c>
      <c r="I346" t="s">
        <v>464</v>
      </c>
      <c r="J346" t="s">
        <v>533</v>
      </c>
      <c r="K346">
        <v>3</v>
      </c>
      <c r="L346">
        <v>0</v>
      </c>
      <c r="M346">
        <v>0</v>
      </c>
      <c r="N346">
        <v>0</v>
      </c>
      <c r="O346" t="s">
        <v>59</v>
      </c>
      <c r="P346" t="s">
        <v>59</v>
      </c>
      <c r="Q346" t="s">
        <v>59</v>
      </c>
      <c r="R346" t="s">
        <v>27</v>
      </c>
      <c r="T346" t="s">
        <v>1068</v>
      </c>
    </row>
    <row r="347" spans="1:20">
      <c r="A347">
        <v>346</v>
      </c>
      <c r="B347" s="8">
        <v>45170</v>
      </c>
      <c r="C347">
        <v>80</v>
      </c>
      <c r="D347">
        <v>18</v>
      </c>
      <c r="F347" t="s">
        <v>231</v>
      </c>
      <c r="G347" t="str">
        <f>VLOOKUP(Table2[[#This Row],[sublocation]],Map!A$2:B$105,2, FALSE)</f>
        <v>Altus Plateau</v>
      </c>
      <c r="H347" t="s">
        <v>1069</v>
      </c>
      <c r="I347" t="s">
        <v>39</v>
      </c>
      <c r="J347" t="s">
        <v>533</v>
      </c>
      <c r="K347">
        <v>1</v>
      </c>
      <c r="L347">
        <v>0</v>
      </c>
      <c r="M347">
        <v>0</v>
      </c>
      <c r="N347">
        <v>0</v>
      </c>
      <c r="O347" t="s">
        <v>19</v>
      </c>
      <c r="P347" t="s">
        <v>59</v>
      </c>
      <c r="Q347" t="s">
        <v>59</v>
      </c>
      <c r="R347" t="s">
        <v>27</v>
      </c>
      <c r="T347" t="s">
        <v>1070</v>
      </c>
    </row>
    <row r="348" spans="1:20">
      <c r="A348">
        <v>347</v>
      </c>
      <c r="B348" s="8">
        <v>45170</v>
      </c>
      <c r="C348">
        <v>80</v>
      </c>
      <c r="D348">
        <v>18</v>
      </c>
      <c r="F348" t="s">
        <v>1024</v>
      </c>
      <c r="G348" t="str">
        <f>VLOOKUP(Table2[[#This Row],[sublocation]],Map!A$2:B$105,2, FALSE)</f>
        <v>Altus Plateau</v>
      </c>
      <c r="H348">
        <v>118</v>
      </c>
      <c r="I348" t="s">
        <v>464</v>
      </c>
      <c r="J348" t="s">
        <v>533</v>
      </c>
      <c r="K348">
        <v>2</v>
      </c>
      <c r="L348">
        <v>1</v>
      </c>
      <c r="M348">
        <v>0</v>
      </c>
      <c r="N348">
        <v>0</v>
      </c>
      <c r="O348" t="s">
        <v>19</v>
      </c>
      <c r="P348" t="s">
        <v>59</v>
      </c>
      <c r="Q348" t="s">
        <v>19</v>
      </c>
      <c r="R348" t="s">
        <v>17</v>
      </c>
      <c r="T348" t="s">
        <v>1071</v>
      </c>
    </row>
    <row r="349" spans="1:20">
      <c r="A349">
        <v>348</v>
      </c>
      <c r="B349" s="8">
        <v>45170</v>
      </c>
      <c r="C349">
        <v>80</v>
      </c>
      <c r="D349">
        <v>18</v>
      </c>
      <c r="F349" t="s">
        <v>645</v>
      </c>
      <c r="G349" t="str">
        <f>VLOOKUP(Table2[[#This Row],[sublocation]],Map!A$2:B$105,2, FALSE)</f>
        <v>Consecrated Snowfield</v>
      </c>
      <c r="H349" t="s">
        <v>1062</v>
      </c>
      <c r="I349" t="s">
        <v>39</v>
      </c>
      <c r="J349" t="s">
        <v>534</v>
      </c>
      <c r="K349">
        <v>3</v>
      </c>
      <c r="L349">
        <v>0</v>
      </c>
      <c r="M349">
        <v>1</v>
      </c>
      <c r="N349">
        <v>0</v>
      </c>
      <c r="O349" t="s">
        <v>19</v>
      </c>
      <c r="P349" t="s">
        <v>59</v>
      </c>
      <c r="Q349" t="s">
        <v>59</v>
      </c>
      <c r="R349" t="s">
        <v>27</v>
      </c>
      <c r="T349" t="s">
        <v>1212</v>
      </c>
    </row>
    <row r="350" spans="1:20">
      <c r="A350">
        <v>349</v>
      </c>
      <c r="B350" s="8">
        <v>45170</v>
      </c>
      <c r="C350">
        <v>80</v>
      </c>
      <c r="D350">
        <v>18</v>
      </c>
      <c r="F350" t="s">
        <v>544</v>
      </c>
      <c r="G350" t="str">
        <f>VLOOKUP(Table2[[#This Row],[sublocation]],Map!A$2:B$105,2, FALSE)</f>
        <v>Mountaintops of the Giants</v>
      </c>
      <c r="H350" t="s">
        <v>1072</v>
      </c>
      <c r="I350" t="s">
        <v>464</v>
      </c>
      <c r="J350" t="s">
        <v>532</v>
      </c>
      <c r="K350">
        <v>3</v>
      </c>
      <c r="L350">
        <v>1</v>
      </c>
      <c r="M350">
        <v>1</v>
      </c>
      <c r="N350">
        <v>0</v>
      </c>
      <c r="O350" t="s">
        <v>59</v>
      </c>
      <c r="P350" t="s">
        <v>59</v>
      </c>
      <c r="Q350" t="s">
        <v>19</v>
      </c>
      <c r="R350" t="s">
        <v>27</v>
      </c>
      <c r="T350" t="s">
        <v>1073</v>
      </c>
    </row>
    <row r="351" spans="1:20">
      <c r="A351">
        <v>350</v>
      </c>
      <c r="B351" s="8">
        <v>45171</v>
      </c>
      <c r="C351">
        <v>20</v>
      </c>
      <c r="D351">
        <v>2</v>
      </c>
      <c r="F351" t="s">
        <v>1094</v>
      </c>
      <c r="G351" t="str">
        <f>VLOOKUP(Table2[[#This Row],[sublocation]],Map!A$2:B$105,2, FALSE)</f>
        <v>Limgrave</v>
      </c>
      <c r="H351" t="s">
        <v>1109</v>
      </c>
      <c r="I351" t="s">
        <v>515</v>
      </c>
      <c r="R351" t="s">
        <v>447</v>
      </c>
      <c r="T351" t="s">
        <v>1110</v>
      </c>
    </row>
    <row r="352" spans="1:20">
      <c r="A352">
        <v>351</v>
      </c>
      <c r="B352" s="8">
        <v>45171</v>
      </c>
      <c r="C352">
        <v>20</v>
      </c>
      <c r="D352">
        <v>2</v>
      </c>
      <c r="F352" t="s">
        <v>76</v>
      </c>
      <c r="G352" t="str">
        <f>VLOOKUP(Table2[[#This Row],[sublocation]],Map!A$2:B$105,2, FALSE)</f>
        <v>Stormveil</v>
      </c>
      <c r="H352" t="s">
        <v>1111</v>
      </c>
      <c r="I352" t="s">
        <v>752</v>
      </c>
      <c r="J352" t="s">
        <v>533</v>
      </c>
      <c r="K352">
        <v>3</v>
      </c>
      <c r="L352">
        <v>0</v>
      </c>
      <c r="M352">
        <v>1</v>
      </c>
      <c r="N352">
        <v>0</v>
      </c>
      <c r="O352" t="s">
        <v>19</v>
      </c>
      <c r="P352" t="s">
        <v>19</v>
      </c>
      <c r="Q352" t="s">
        <v>19</v>
      </c>
      <c r="R352" t="s">
        <v>27</v>
      </c>
      <c r="T352" t="s">
        <v>1112</v>
      </c>
    </row>
    <row r="353" spans="1:20">
      <c r="A353">
        <v>352</v>
      </c>
      <c r="B353" s="8">
        <v>45171</v>
      </c>
      <c r="C353">
        <v>20</v>
      </c>
      <c r="D353">
        <v>2</v>
      </c>
      <c r="F353" t="s">
        <v>76</v>
      </c>
      <c r="G353" t="str">
        <f>VLOOKUP(Table2[[#This Row],[sublocation]],Map!A$2:B$105,2, FALSE)</f>
        <v>Stormveil</v>
      </c>
      <c r="H353" t="s">
        <v>1113</v>
      </c>
      <c r="I353" t="s">
        <v>464</v>
      </c>
      <c r="J353" t="s">
        <v>534</v>
      </c>
      <c r="K353">
        <v>2</v>
      </c>
      <c r="L353">
        <v>0</v>
      </c>
      <c r="M353">
        <v>0</v>
      </c>
      <c r="N353">
        <v>0</v>
      </c>
      <c r="O353" t="s">
        <v>19</v>
      </c>
      <c r="P353" t="s">
        <v>59</v>
      </c>
      <c r="Q353" t="s">
        <v>59</v>
      </c>
      <c r="R353" t="s">
        <v>17</v>
      </c>
      <c r="T353" t="s">
        <v>1114</v>
      </c>
    </row>
    <row r="354" spans="1:20">
      <c r="A354">
        <v>353</v>
      </c>
      <c r="B354" s="8">
        <v>45171</v>
      </c>
      <c r="C354">
        <v>20</v>
      </c>
      <c r="D354">
        <v>2</v>
      </c>
      <c r="F354" t="s">
        <v>178</v>
      </c>
      <c r="G354" t="str">
        <f>VLOOKUP(Table2[[#This Row],[sublocation]],Map!A$2:B$105,2, FALSE)</f>
        <v>Limgrave</v>
      </c>
      <c r="H354" t="s">
        <v>1115</v>
      </c>
      <c r="I354" t="s">
        <v>464</v>
      </c>
      <c r="J354" t="s">
        <v>533</v>
      </c>
      <c r="K354">
        <v>2</v>
      </c>
      <c r="L354">
        <v>1</v>
      </c>
      <c r="M354">
        <v>0</v>
      </c>
      <c r="N354">
        <v>0</v>
      </c>
      <c r="O354" t="s">
        <v>19</v>
      </c>
      <c r="P354" t="s">
        <v>59</v>
      </c>
      <c r="Q354" t="s">
        <v>59</v>
      </c>
      <c r="R354" t="s">
        <v>27</v>
      </c>
      <c r="T354" t="s">
        <v>1116</v>
      </c>
    </row>
    <row r="355" spans="1:20">
      <c r="A355">
        <v>354</v>
      </c>
      <c r="B355" s="8">
        <v>45171</v>
      </c>
      <c r="C355">
        <v>20</v>
      </c>
      <c r="D355">
        <v>2</v>
      </c>
      <c r="F355" t="s">
        <v>80</v>
      </c>
      <c r="G355" t="str">
        <f>VLOOKUP(Table2[[#This Row],[sublocation]],Map!A$2:B$105,2, FALSE)</f>
        <v>Liurnia</v>
      </c>
      <c r="H355" t="s">
        <v>1117</v>
      </c>
      <c r="I355" t="s">
        <v>464</v>
      </c>
      <c r="J355" t="s">
        <v>533</v>
      </c>
      <c r="K355">
        <v>2</v>
      </c>
      <c r="L355">
        <v>1</v>
      </c>
      <c r="M355">
        <v>0</v>
      </c>
      <c r="N355">
        <v>0</v>
      </c>
      <c r="O355" t="s">
        <v>59</v>
      </c>
      <c r="P355" t="s">
        <v>59</v>
      </c>
      <c r="Q355" t="s">
        <v>19</v>
      </c>
      <c r="R355" t="s">
        <v>27</v>
      </c>
      <c r="S355" t="s">
        <v>108</v>
      </c>
      <c r="T355" t="s">
        <v>1118</v>
      </c>
    </row>
    <row r="356" spans="1:20">
      <c r="A356">
        <v>355</v>
      </c>
      <c r="B356" s="8">
        <v>45171</v>
      </c>
      <c r="C356">
        <v>20</v>
      </c>
      <c r="D356">
        <v>2</v>
      </c>
      <c r="F356" t="s">
        <v>1097</v>
      </c>
      <c r="G356" t="str">
        <f>VLOOKUP(Table2[[#This Row],[sublocation]],Map!A$2:B$105,2, FALSE)</f>
        <v>Weeping</v>
      </c>
      <c r="H356" t="s">
        <v>1119</v>
      </c>
      <c r="I356" t="s">
        <v>464</v>
      </c>
      <c r="J356" t="s">
        <v>532</v>
      </c>
      <c r="K356">
        <v>3</v>
      </c>
      <c r="L356">
        <v>0</v>
      </c>
      <c r="M356">
        <v>0</v>
      </c>
      <c r="N356">
        <v>0</v>
      </c>
      <c r="O356" t="s">
        <v>59</v>
      </c>
      <c r="P356" t="s">
        <v>59</v>
      </c>
      <c r="Q356" t="s">
        <v>59</v>
      </c>
      <c r="R356" t="s">
        <v>27</v>
      </c>
      <c r="T356" t="s">
        <v>1120</v>
      </c>
    </row>
    <row r="357" spans="1:20">
      <c r="A357">
        <v>356</v>
      </c>
      <c r="B357" s="8">
        <v>45171</v>
      </c>
      <c r="C357">
        <v>20</v>
      </c>
      <c r="D357">
        <v>2</v>
      </c>
      <c r="F357" t="s">
        <v>21</v>
      </c>
      <c r="G357" t="str">
        <f>VLOOKUP(Table2[[#This Row],[sublocation]],Map!A$2:B$105,2, FALSE)</f>
        <v>Limgrave</v>
      </c>
      <c r="H357" t="s">
        <v>1122</v>
      </c>
      <c r="I357" t="s">
        <v>752</v>
      </c>
      <c r="J357" t="s">
        <v>533</v>
      </c>
      <c r="K357">
        <v>3</v>
      </c>
      <c r="L357">
        <v>0</v>
      </c>
      <c r="M357">
        <v>1</v>
      </c>
      <c r="N357">
        <v>0</v>
      </c>
      <c r="O357" t="s">
        <v>19</v>
      </c>
      <c r="P357" t="s">
        <v>59</v>
      </c>
      <c r="Q357" t="s">
        <v>59</v>
      </c>
      <c r="R357" t="s">
        <v>17</v>
      </c>
      <c r="S357" t="s">
        <v>1121</v>
      </c>
      <c r="T357" t="s">
        <v>1123</v>
      </c>
    </row>
    <row r="358" spans="1:20">
      <c r="A358">
        <v>357</v>
      </c>
      <c r="B358" s="8">
        <v>45171</v>
      </c>
      <c r="C358">
        <v>20</v>
      </c>
      <c r="D358">
        <v>2</v>
      </c>
      <c r="F358" t="s">
        <v>80</v>
      </c>
      <c r="G358" t="str">
        <f>VLOOKUP(Table2[[#This Row],[sublocation]],Map!A$2:B$105,2, FALSE)</f>
        <v>Liurnia</v>
      </c>
      <c r="H358" t="s">
        <v>1124</v>
      </c>
      <c r="I358" t="s">
        <v>466</v>
      </c>
      <c r="J358" t="s">
        <v>1513</v>
      </c>
      <c r="K358">
        <v>2</v>
      </c>
      <c r="L358">
        <v>1</v>
      </c>
      <c r="M358">
        <v>0</v>
      </c>
      <c r="N358">
        <v>0</v>
      </c>
      <c r="O358" t="s">
        <v>19</v>
      </c>
      <c r="P358" t="s">
        <v>59</v>
      </c>
      <c r="Q358" t="s">
        <v>19</v>
      </c>
      <c r="R358" t="s">
        <v>17</v>
      </c>
      <c r="T358" t="s">
        <v>1125</v>
      </c>
    </row>
    <row r="359" spans="1:20">
      <c r="A359">
        <v>358</v>
      </c>
      <c r="B359" s="8">
        <v>45171</v>
      </c>
      <c r="C359">
        <v>20</v>
      </c>
      <c r="D359">
        <v>2</v>
      </c>
      <c r="F359" t="s">
        <v>76</v>
      </c>
      <c r="G359" t="str">
        <f>VLOOKUP(Table2[[#This Row],[sublocation]],Map!A$2:B$105,2, FALSE)</f>
        <v>Stormveil</v>
      </c>
      <c r="H359" t="s">
        <v>1126</v>
      </c>
      <c r="I359" t="s">
        <v>42</v>
      </c>
      <c r="K359">
        <v>2</v>
      </c>
      <c r="M359">
        <v>0</v>
      </c>
      <c r="N359">
        <v>1</v>
      </c>
      <c r="O359" t="s">
        <v>19</v>
      </c>
      <c r="P359" t="s">
        <v>59</v>
      </c>
      <c r="Q359" t="s">
        <v>59</v>
      </c>
      <c r="R359" t="s">
        <v>447</v>
      </c>
      <c r="T359" t="s">
        <v>1127</v>
      </c>
    </row>
    <row r="360" spans="1:20">
      <c r="A360">
        <v>359</v>
      </c>
      <c r="B360" s="8">
        <v>45171</v>
      </c>
      <c r="C360">
        <v>20</v>
      </c>
      <c r="D360">
        <v>2</v>
      </c>
      <c r="F360" t="s">
        <v>76</v>
      </c>
      <c r="G360" t="str">
        <f>VLOOKUP(Table2[[#This Row],[sublocation]],Map!A$2:B$105,2, FALSE)</f>
        <v>Stormveil</v>
      </c>
      <c r="H360" t="s">
        <v>1128</v>
      </c>
      <c r="I360" t="s">
        <v>42</v>
      </c>
      <c r="J360" t="s">
        <v>532</v>
      </c>
      <c r="K360">
        <v>2</v>
      </c>
      <c r="L360">
        <v>0</v>
      </c>
      <c r="M360">
        <v>0</v>
      </c>
      <c r="N360">
        <v>0</v>
      </c>
      <c r="O360" t="s">
        <v>19</v>
      </c>
      <c r="P360" t="s">
        <v>59</v>
      </c>
      <c r="Q360" t="s">
        <v>59</v>
      </c>
      <c r="R360" t="s">
        <v>17</v>
      </c>
      <c r="S360" t="s">
        <v>48</v>
      </c>
      <c r="T360" t="s">
        <v>1129</v>
      </c>
    </row>
    <row r="361" spans="1:20">
      <c r="A361">
        <v>360</v>
      </c>
      <c r="B361" s="8">
        <v>45171</v>
      </c>
      <c r="C361">
        <v>20</v>
      </c>
      <c r="D361">
        <v>2</v>
      </c>
      <c r="F361" t="s">
        <v>76</v>
      </c>
      <c r="G361" t="str">
        <f>VLOOKUP(Table2[[#This Row],[sublocation]],Map!A$2:B$105,2, FALSE)</f>
        <v>Stormveil</v>
      </c>
      <c r="H361" t="s">
        <v>1130</v>
      </c>
      <c r="I361" t="s">
        <v>515</v>
      </c>
      <c r="R361" t="s">
        <v>447</v>
      </c>
      <c r="T361" t="s">
        <v>1131</v>
      </c>
    </row>
    <row r="362" spans="1:20">
      <c r="A362">
        <v>361</v>
      </c>
      <c r="B362" s="8">
        <v>45172</v>
      </c>
      <c r="C362">
        <v>20</v>
      </c>
      <c r="D362">
        <v>2</v>
      </c>
      <c r="F362" t="s">
        <v>21</v>
      </c>
      <c r="G362" t="str">
        <f>VLOOKUP(Table2[[#This Row],[sublocation]],Map!A$2:B$105,2, FALSE)</f>
        <v>Limgrave</v>
      </c>
      <c r="H362" t="s">
        <v>1132</v>
      </c>
      <c r="I362" t="s">
        <v>464</v>
      </c>
      <c r="J362" t="s">
        <v>532</v>
      </c>
      <c r="K362">
        <v>1</v>
      </c>
      <c r="L362">
        <v>0</v>
      </c>
      <c r="M362">
        <v>0</v>
      </c>
      <c r="N362">
        <v>0</v>
      </c>
      <c r="O362" t="s">
        <v>19</v>
      </c>
      <c r="P362" t="s">
        <v>59</v>
      </c>
      <c r="Q362" t="s">
        <v>19</v>
      </c>
      <c r="R362" t="s">
        <v>27</v>
      </c>
      <c r="T362" t="s">
        <v>1133</v>
      </c>
    </row>
    <row r="363" spans="1:20">
      <c r="A363">
        <v>362</v>
      </c>
      <c r="B363" s="8">
        <v>45172</v>
      </c>
      <c r="C363">
        <v>20</v>
      </c>
      <c r="D363">
        <v>2</v>
      </c>
      <c r="F363" t="s">
        <v>21</v>
      </c>
      <c r="G363" t="str">
        <f>VLOOKUP(Table2[[#This Row],[sublocation]],Map!A$2:B$105,2, FALSE)</f>
        <v>Limgrave</v>
      </c>
      <c r="H363" t="s">
        <v>1134</v>
      </c>
      <c r="I363" t="s">
        <v>464</v>
      </c>
      <c r="J363" t="s">
        <v>532</v>
      </c>
      <c r="K363">
        <v>1</v>
      </c>
      <c r="L363">
        <v>0</v>
      </c>
      <c r="M363">
        <v>0</v>
      </c>
      <c r="N363">
        <v>0</v>
      </c>
      <c r="O363" t="s">
        <v>19</v>
      </c>
      <c r="P363" t="s">
        <v>59</v>
      </c>
      <c r="Q363" t="s">
        <v>19</v>
      </c>
      <c r="R363" t="s">
        <v>27</v>
      </c>
      <c r="T363" t="s">
        <v>1135</v>
      </c>
    </row>
    <row r="364" spans="1:20">
      <c r="A364">
        <v>363</v>
      </c>
      <c r="B364" s="8">
        <v>45172</v>
      </c>
      <c r="C364">
        <v>20</v>
      </c>
      <c r="D364">
        <v>2</v>
      </c>
      <c r="F364" t="s">
        <v>33</v>
      </c>
      <c r="G364" t="str">
        <f>VLOOKUP(Table2[[#This Row],[sublocation]],Map!A$2:B$105,2, FALSE)</f>
        <v>Weeping</v>
      </c>
      <c r="H364" t="s">
        <v>1136</v>
      </c>
      <c r="I364" t="s">
        <v>466</v>
      </c>
      <c r="J364" t="s">
        <v>533</v>
      </c>
      <c r="K364">
        <v>4</v>
      </c>
      <c r="L364">
        <v>1</v>
      </c>
      <c r="M364">
        <v>1</v>
      </c>
      <c r="N364">
        <v>0</v>
      </c>
      <c r="O364" t="s">
        <v>19</v>
      </c>
      <c r="P364" t="s">
        <v>59</v>
      </c>
      <c r="Q364" t="s">
        <v>19</v>
      </c>
      <c r="R364" t="s">
        <v>17</v>
      </c>
      <c r="S364" t="s">
        <v>196</v>
      </c>
      <c r="T364" t="s">
        <v>1137</v>
      </c>
    </row>
    <row r="365" spans="1:20">
      <c r="A365">
        <v>364</v>
      </c>
      <c r="B365" s="8">
        <v>45172</v>
      </c>
      <c r="C365">
        <v>20</v>
      </c>
      <c r="D365">
        <v>2</v>
      </c>
      <c r="F365" t="s">
        <v>80</v>
      </c>
      <c r="G365" t="str">
        <f>VLOOKUP(Table2[[#This Row],[sublocation]],Map!A$2:B$105,2, FALSE)</f>
        <v>Liurnia</v>
      </c>
      <c r="H365" t="s">
        <v>1138</v>
      </c>
      <c r="I365" t="s">
        <v>553</v>
      </c>
      <c r="J365" t="s">
        <v>1513</v>
      </c>
      <c r="K365">
        <v>1</v>
      </c>
      <c r="L365">
        <v>0</v>
      </c>
      <c r="M365">
        <v>0</v>
      </c>
      <c r="N365">
        <v>0</v>
      </c>
      <c r="O365" t="s">
        <v>19</v>
      </c>
      <c r="P365" t="s">
        <v>59</v>
      </c>
      <c r="Q365" t="s">
        <v>59</v>
      </c>
      <c r="R365" t="s">
        <v>17</v>
      </c>
      <c r="S365" t="s">
        <v>48</v>
      </c>
      <c r="T365" t="s">
        <v>1139</v>
      </c>
    </row>
    <row r="366" spans="1:20">
      <c r="A366">
        <v>365</v>
      </c>
      <c r="B366" s="8">
        <v>45172</v>
      </c>
      <c r="C366">
        <v>20</v>
      </c>
      <c r="D366">
        <v>2</v>
      </c>
      <c r="F366" t="s">
        <v>21</v>
      </c>
      <c r="G366" t="str">
        <f>VLOOKUP(Table2[[#This Row],[sublocation]],Map!A$2:B$105,2, FALSE)</f>
        <v>Limgrave</v>
      </c>
      <c r="H366" t="s">
        <v>1140</v>
      </c>
      <c r="I366" t="s">
        <v>464</v>
      </c>
      <c r="J366" t="s">
        <v>533</v>
      </c>
      <c r="K366">
        <v>3</v>
      </c>
      <c r="L366">
        <v>0</v>
      </c>
      <c r="M366">
        <v>1</v>
      </c>
      <c r="N366">
        <v>0</v>
      </c>
      <c r="O366" t="s">
        <v>59</v>
      </c>
      <c r="P366" t="s">
        <v>19</v>
      </c>
      <c r="Q366" t="s">
        <v>19</v>
      </c>
      <c r="R366" t="s">
        <v>17</v>
      </c>
      <c r="S366" t="s">
        <v>726</v>
      </c>
      <c r="T366" t="s">
        <v>1143</v>
      </c>
    </row>
    <row r="367" spans="1:20">
      <c r="A367">
        <v>366</v>
      </c>
      <c r="B367" s="8">
        <v>45172</v>
      </c>
      <c r="C367">
        <v>20</v>
      </c>
      <c r="D367">
        <v>2</v>
      </c>
      <c r="F367" t="s">
        <v>178</v>
      </c>
      <c r="G367" t="str">
        <f>VLOOKUP(Table2[[#This Row],[sublocation]],Map!A$2:B$105,2, FALSE)</f>
        <v>Limgrave</v>
      </c>
      <c r="H367" t="s">
        <v>1141</v>
      </c>
      <c r="I367" t="s">
        <v>464</v>
      </c>
      <c r="J367" t="s">
        <v>532</v>
      </c>
      <c r="K367">
        <v>3</v>
      </c>
      <c r="L367">
        <v>0</v>
      </c>
      <c r="M367">
        <v>0</v>
      </c>
      <c r="N367">
        <v>0</v>
      </c>
      <c r="O367" t="s">
        <v>59</v>
      </c>
      <c r="P367" t="s">
        <v>59</v>
      </c>
      <c r="Q367" t="s">
        <v>59</v>
      </c>
      <c r="R367" t="s">
        <v>27</v>
      </c>
      <c r="T367" t="s">
        <v>1142</v>
      </c>
    </row>
    <row r="368" spans="1:20">
      <c r="A368">
        <v>367</v>
      </c>
      <c r="B368" s="8">
        <v>45172</v>
      </c>
      <c r="C368">
        <v>20</v>
      </c>
      <c r="D368">
        <v>2</v>
      </c>
      <c r="F368" t="s">
        <v>33</v>
      </c>
      <c r="G368" t="str">
        <f>VLOOKUP(Table2[[#This Row],[sublocation]],Map!A$2:B$105,2, FALSE)</f>
        <v>Weeping</v>
      </c>
      <c r="H368" t="s">
        <v>1144</v>
      </c>
      <c r="I368" t="s">
        <v>466</v>
      </c>
      <c r="J368" t="s">
        <v>533</v>
      </c>
      <c r="K368">
        <v>2</v>
      </c>
      <c r="L368">
        <v>1</v>
      </c>
      <c r="M368">
        <v>0</v>
      </c>
      <c r="N368">
        <v>0</v>
      </c>
      <c r="O368" t="s">
        <v>19</v>
      </c>
      <c r="P368" t="s">
        <v>59</v>
      </c>
      <c r="Q368" t="s">
        <v>19</v>
      </c>
      <c r="R368" t="s">
        <v>27</v>
      </c>
      <c r="T368" t="s">
        <v>1146</v>
      </c>
    </row>
    <row r="369" spans="1:20">
      <c r="A369">
        <v>368</v>
      </c>
      <c r="B369" s="8">
        <v>45172</v>
      </c>
      <c r="C369">
        <v>20</v>
      </c>
      <c r="D369">
        <v>2</v>
      </c>
      <c r="F369" t="s">
        <v>76</v>
      </c>
      <c r="G369" t="str">
        <f>VLOOKUP(Table2[[#This Row],[sublocation]],Map!A$2:B$105,2, FALSE)</f>
        <v>Stormveil</v>
      </c>
      <c r="H369" t="s">
        <v>1145</v>
      </c>
      <c r="I369" t="s">
        <v>464</v>
      </c>
      <c r="K369">
        <v>2</v>
      </c>
      <c r="L369">
        <v>1</v>
      </c>
      <c r="M369">
        <v>0</v>
      </c>
      <c r="N369">
        <v>0</v>
      </c>
      <c r="O369" t="s">
        <v>19</v>
      </c>
      <c r="P369" t="s">
        <v>59</v>
      </c>
      <c r="Q369" t="s">
        <v>19</v>
      </c>
      <c r="R369" t="s">
        <v>17</v>
      </c>
      <c r="T369" t="s">
        <v>1147</v>
      </c>
    </row>
    <row r="370" spans="1:20">
      <c r="A370">
        <v>369</v>
      </c>
      <c r="B370" s="8">
        <v>45172</v>
      </c>
      <c r="C370">
        <v>20</v>
      </c>
      <c r="D370">
        <v>2</v>
      </c>
      <c r="F370" t="s">
        <v>1094</v>
      </c>
      <c r="G370" t="str">
        <f>VLOOKUP(Table2[[#This Row],[sublocation]],Map!A$2:B$105,2, FALSE)</f>
        <v>Limgrave</v>
      </c>
      <c r="H370" t="s">
        <v>1148</v>
      </c>
      <c r="I370" t="s">
        <v>464</v>
      </c>
      <c r="J370" t="s">
        <v>532</v>
      </c>
      <c r="K370">
        <v>2</v>
      </c>
      <c r="L370">
        <v>0</v>
      </c>
      <c r="M370">
        <v>0</v>
      </c>
      <c r="N370">
        <v>0</v>
      </c>
      <c r="O370" t="s">
        <v>59</v>
      </c>
      <c r="P370" t="s">
        <v>59</v>
      </c>
      <c r="Q370" t="s">
        <v>19</v>
      </c>
      <c r="R370" t="s">
        <v>27</v>
      </c>
      <c r="T370" t="s">
        <v>1149</v>
      </c>
    </row>
    <row r="371" spans="1:20">
      <c r="A371">
        <v>370</v>
      </c>
      <c r="B371" s="8">
        <v>45172</v>
      </c>
      <c r="C371">
        <v>20</v>
      </c>
      <c r="D371">
        <v>2</v>
      </c>
      <c r="F371" t="s">
        <v>76</v>
      </c>
      <c r="G371" t="str">
        <f>VLOOKUP(Table2[[#This Row],[sublocation]],Map!A$2:B$105,2, FALSE)</f>
        <v>Stormveil</v>
      </c>
      <c r="H371" t="s">
        <v>1150</v>
      </c>
      <c r="I371" t="s">
        <v>464</v>
      </c>
      <c r="J371" t="s">
        <v>533</v>
      </c>
      <c r="K371">
        <v>2</v>
      </c>
      <c r="L371">
        <v>1</v>
      </c>
      <c r="M371">
        <v>0</v>
      </c>
      <c r="N371">
        <v>0</v>
      </c>
      <c r="O371" t="s">
        <v>59</v>
      </c>
      <c r="P371" t="s">
        <v>59</v>
      </c>
      <c r="Q371" t="s">
        <v>59</v>
      </c>
      <c r="R371" t="s">
        <v>27</v>
      </c>
      <c r="T371" t="s">
        <v>1166</v>
      </c>
    </row>
    <row r="372" spans="1:20">
      <c r="A372">
        <v>371</v>
      </c>
      <c r="B372" s="8">
        <v>45172</v>
      </c>
      <c r="C372">
        <v>20</v>
      </c>
      <c r="D372">
        <v>2</v>
      </c>
      <c r="F372" t="s">
        <v>1094</v>
      </c>
      <c r="G372" t="str">
        <f>VLOOKUP(Table2[[#This Row],[sublocation]],Map!A$2:B$105,2, FALSE)</f>
        <v>Limgrave</v>
      </c>
      <c r="I372" t="s">
        <v>515</v>
      </c>
      <c r="T372" t="s">
        <v>448</v>
      </c>
    </row>
    <row r="373" spans="1:20">
      <c r="A373">
        <v>372</v>
      </c>
      <c r="B373" s="8">
        <v>45172</v>
      </c>
      <c r="C373">
        <v>20</v>
      </c>
      <c r="D373">
        <v>2</v>
      </c>
      <c r="F373" t="s">
        <v>21</v>
      </c>
      <c r="G373" t="str">
        <f>VLOOKUP(Table2[[#This Row],[sublocation]],Map!A$2:B$105,2, FALSE)</f>
        <v>Limgrave</v>
      </c>
      <c r="H373" t="s">
        <v>1151</v>
      </c>
      <c r="I373" t="s">
        <v>752</v>
      </c>
      <c r="J373" t="s">
        <v>533</v>
      </c>
      <c r="L373">
        <v>0</v>
      </c>
      <c r="M373">
        <v>0</v>
      </c>
      <c r="N373">
        <v>0</v>
      </c>
      <c r="O373" t="s">
        <v>59</v>
      </c>
      <c r="P373" t="s">
        <v>59</v>
      </c>
      <c r="Q373" t="s">
        <v>19</v>
      </c>
      <c r="R373" t="s">
        <v>27</v>
      </c>
      <c r="T373" t="s">
        <v>1153</v>
      </c>
    </row>
    <row r="374" spans="1:20">
      <c r="A374">
        <v>373</v>
      </c>
      <c r="B374" s="8">
        <v>45172</v>
      </c>
      <c r="C374">
        <v>20</v>
      </c>
      <c r="D374">
        <v>2</v>
      </c>
      <c r="F374" t="s">
        <v>76</v>
      </c>
      <c r="G374" t="str">
        <f>VLOOKUP(Table2[[#This Row],[sublocation]],Map!A$2:B$105,2, FALSE)</f>
        <v>Stormveil</v>
      </c>
      <c r="H374" t="s">
        <v>1150</v>
      </c>
      <c r="I374" t="s">
        <v>515</v>
      </c>
      <c r="T374" t="s">
        <v>951</v>
      </c>
    </row>
    <row r="375" spans="1:20">
      <c r="A375">
        <v>374</v>
      </c>
      <c r="B375" s="8">
        <v>45172</v>
      </c>
      <c r="C375">
        <v>20</v>
      </c>
      <c r="D375">
        <v>2</v>
      </c>
      <c r="F375" t="s">
        <v>76</v>
      </c>
      <c r="G375" t="str">
        <f>VLOOKUP(Table2[[#This Row],[sublocation]],Map!A$2:B$105,2, FALSE)</f>
        <v>Stormveil</v>
      </c>
      <c r="H375" t="s">
        <v>1152</v>
      </c>
      <c r="I375" t="s">
        <v>464</v>
      </c>
      <c r="J375" t="s">
        <v>532</v>
      </c>
      <c r="K375">
        <v>3</v>
      </c>
      <c r="L375">
        <v>0</v>
      </c>
      <c r="M375">
        <v>1</v>
      </c>
      <c r="N375">
        <v>0</v>
      </c>
      <c r="O375" t="s">
        <v>19</v>
      </c>
      <c r="P375" t="s">
        <v>59</v>
      </c>
      <c r="Q375" t="s">
        <v>59</v>
      </c>
      <c r="R375" t="s">
        <v>17</v>
      </c>
      <c r="S375" t="s">
        <v>48</v>
      </c>
      <c r="T375" t="s">
        <v>1154</v>
      </c>
    </row>
    <row r="376" spans="1:20">
      <c r="A376">
        <v>375</v>
      </c>
      <c r="B376" s="8">
        <v>45172</v>
      </c>
      <c r="C376">
        <v>20</v>
      </c>
      <c r="D376">
        <v>2</v>
      </c>
      <c r="F376" t="s">
        <v>76</v>
      </c>
      <c r="G376" t="str">
        <f>VLOOKUP(Table2[[#This Row],[sublocation]],Map!A$2:B$105,2, FALSE)</f>
        <v>Stormveil</v>
      </c>
      <c r="I376" t="s">
        <v>515</v>
      </c>
      <c r="T376" t="s">
        <v>448</v>
      </c>
    </row>
    <row r="377" spans="1:20">
      <c r="A377">
        <v>376</v>
      </c>
      <c r="B377" s="8">
        <v>45172</v>
      </c>
      <c r="C377">
        <v>20</v>
      </c>
      <c r="D377">
        <v>2</v>
      </c>
      <c r="F377" t="s">
        <v>76</v>
      </c>
      <c r="G377" t="str">
        <f>VLOOKUP(Table2[[#This Row],[sublocation]],Map!A$2:B$105,2, FALSE)</f>
        <v>Stormveil</v>
      </c>
      <c r="H377" t="s">
        <v>1155</v>
      </c>
      <c r="I377" t="s">
        <v>464</v>
      </c>
      <c r="J377" t="s">
        <v>532</v>
      </c>
      <c r="K377">
        <v>2</v>
      </c>
      <c r="L377">
        <v>0</v>
      </c>
      <c r="M377">
        <v>0</v>
      </c>
      <c r="N377">
        <v>0</v>
      </c>
      <c r="O377" t="s">
        <v>59</v>
      </c>
      <c r="P377" t="s">
        <v>59</v>
      </c>
      <c r="Q377" t="s">
        <v>59</v>
      </c>
      <c r="R377" t="s">
        <v>27</v>
      </c>
      <c r="T377" t="s">
        <v>1156</v>
      </c>
    </row>
    <row r="378" spans="1:20">
      <c r="A378">
        <v>377</v>
      </c>
      <c r="B378" s="8">
        <v>45172</v>
      </c>
      <c r="C378">
        <v>20</v>
      </c>
      <c r="D378">
        <v>2</v>
      </c>
      <c r="F378" t="s">
        <v>21</v>
      </c>
      <c r="G378" t="str">
        <f>VLOOKUP(Table2[[#This Row],[sublocation]],Map!A$2:B$105,2, FALSE)</f>
        <v>Limgrave</v>
      </c>
      <c r="H378" t="s">
        <v>1157</v>
      </c>
      <c r="I378" t="s">
        <v>553</v>
      </c>
      <c r="J378" t="s">
        <v>1513</v>
      </c>
      <c r="K378">
        <v>1</v>
      </c>
      <c r="L378">
        <v>0</v>
      </c>
      <c r="M378">
        <v>0</v>
      </c>
      <c r="N378">
        <v>0</v>
      </c>
      <c r="O378" t="s">
        <v>19</v>
      </c>
      <c r="P378" t="s">
        <v>59</v>
      </c>
      <c r="Q378" t="s">
        <v>59</v>
      </c>
      <c r="R378" t="s">
        <v>27</v>
      </c>
      <c r="S378" t="s">
        <v>12</v>
      </c>
      <c r="T378" t="s">
        <v>1158</v>
      </c>
    </row>
    <row r="379" spans="1:20">
      <c r="A379">
        <v>378</v>
      </c>
      <c r="B379" s="8">
        <v>45172</v>
      </c>
      <c r="C379">
        <v>20</v>
      </c>
      <c r="D379">
        <v>2</v>
      </c>
      <c r="F379" t="s">
        <v>76</v>
      </c>
      <c r="G379" t="str">
        <f>VLOOKUP(Table2[[#This Row],[sublocation]],Map!A$2:B$105,2, FALSE)</f>
        <v>Stormveil</v>
      </c>
      <c r="H379" t="s">
        <v>1159</v>
      </c>
      <c r="I379" t="s">
        <v>752</v>
      </c>
      <c r="K379">
        <v>2</v>
      </c>
      <c r="L379">
        <v>1</v>
      </c>
      <c r="M379">
        <v>0</v>
      </c>
      <c r="N379">
        <v>0</v>
      </c>
      <c r="O379" t="s">
        <v>19</v>
      </c>
      <c r="P379" t="s">
        <v>59</v>
      </c>
      <c r="Q379" t="s">
        <v>19</v>
      </c>
      <c r="R379" t="s">
        <v>17</v>
      </c>
      <c r="T379" t="s">
        <v>1161</v>
      </c>
    </row>
    <row r="380" spans="1:20">
      <c r="A380">
        <v>379</v>
      </c>
      <c r="B380" s="8">
        <v>45172</v>
      </c>
      <c r="C380">
        <v>20</v>
      </c>
      <c r="D380">
        <v>2</v>
      </c>
      <c r="F380" t="s">
        <v>76</v>
      </c>
      <c r="G380" t="str">
        <f>VLOOKUP(Table2[[#This Row],[sublocation]],Map!A$2:B$105,2, FALSE)</f>
        <v>Stormveil</v>
      </c>
      <c r="I380" t="s">
        <v>464</v>
      </c>
      <c r="K380">
        <v>3</v>
      </c>
      <c r="L380">
        <v>0</v>
      </c>
      <c r="M380">
        <v>0</v>
      </c>
      <c r="N380">
        <v>0</v>
      </c>
      <c r="O380" t="s">
        <v>59</v>
      </c>
      <c r="P380" t="s">
        <v>59</v>
      </c>
      <c r="Q380" t="s">
        <v>59</v>
      </c>
      <c r="R380" t="s">
        <v>17</v>
      </c>
      <c r="S380" t="s">
        <v>1160</v>
      </c>
      <c r="T380" t="s">
        <v>1685</v>
      </c>
    </row>
    <row r="381" spans="1:20">
      <c r="A381">
        <v>380</v>
      </c>
      <c r="B381" s="8">
        <v>45172</v>
      </c>
      <c r="C381">
        <v>20</v>
      </c>
      <c r="D381">
        <v>2</v>
      </c>
      <c r="F381" t="s">
        <v>76</v>
      </c>
      <c r="G381" t="str">
        <f>VLOOKUP(Table2[[#This Row],[sublocation]],Map!A$2:B$105,2, FALSE)</f>
        <v>Stormveil</v>
      </c>
      <c r="H381" t="s">
        <v>631</v>
      </c>
      <c r="I381" t="s">
        <v>464</v>
      </c>
      <c r="K381">
        <v>3</v>
      </c>
      <c r="L381">
        <v>0</v>
      </c>
      <c r="M381">
        <v>0</v>
      </c>
      <c r="N381">
        <v>0</v>
      </c>
      <c r="O381" t="s">
        <v>19</v>
      </c>
      <c r="P381" t="s">
        <v>59</v>
      </c>
      <c r="Q381" t="s">
        <v>59</v>
      </c>
      <c r="R381" t="s">
        <v>17</v>
      </c>
      <c r="S381" t="s">
        <v>779</v>
      </c>
      <c r="T381" t="s">
        <v>1686</v>
      </c>
    </row>
    <row r="382" spans="1:20">
      <c r="A382">
        <v>381</v>
      </c>
      <c r="B382" s="8">
        <v>45172</v>
      </c>
      <c r="C382">
        <v>20</v>
      </c>
      <c r="D382">
        <v>2</v>
      </c>
      <c r="F382" t="s">
        <v>76</v>
      </c>
      <c r="G382" t="str">
        <f>VLOOKUP(Table2[[#This Row],[sublocation]],Map!A$2:B$105,2, FALSE)</f>
        <v>Stormveil</v>
      </c>
      <c r="H382" t="s">
        <v>1162</v>
      </c>
      <c r="I382" t="s">
        <v>466</v>
      </c>
      <c r="J382" t="s">
        <v>534</v>
      </c>
      <c r="K382">
        <v>6</v>
      </c>
      <c r="L382">
        <v>0</v>
      </c>
      <c r="M382">
        <v>0</v>
      </c>
      <c r="N382">
        <v>0</v>
      </c>
      <c r="O382" t="s">
        <v>19</v>
      </c>
      <c r="P382" t="s">
        <v>59</v>
      </c>
      <c r="Q382" t="s">
        <v>19</v>
      </c>
      <c r="R382" t="s">
        <v>27</v>
      </c>
      <c r="T382" t="s">
        <v>1163</v>
      </c>
    </row>
    <row r="383" spans="1:20">
      <c r="A383">
        <v>382</v>
      </c>
      <c r="B383" s="8">
        <v>45172</v>
      </c>
      <c r="C383">
        <v>20</v>
      </c>
      <c r="D383">
        <v>2</v>
      </c>
      <c r="F383" t="s">
        <v>33</v>
      </c>
      <c r="G383" t="str">
        <f>VLOOKUP(Table2[[#This Row],[sublocation]],Map!A$2:B$105,2, FALSE)</f>
        <v>Weeping</v>
      </c>
      <c r="H383" t="s">
        <v>1164</v>
      </c>
      <c r="I383" t="s">
        <v>466</v>
      </c>
      <c r="J383" t="s">
        <v>533</v>
      </c>
      <c r="K383">
        <v>2</v>
      </c>
      <c r="L383">
        <v>1</v>
      </c>
      <c r="M383">
        <v>0</v>
      </c>
      <c r="N383">
        <v>0</v>
      </c>
      <c r="O383" t="s">
        <v>19</v>
      </c>
      <c r="P383" t="s">
        <v>59</v>
      </c>
      <c r="Q383" t="s">
        <v>19</v>
      </c>
      <c r="R383" t="s">
        <v>27</v>
      </c>
      <c r="T383" t="s">
        <v>1165</v>
      </c>
    </row>
    <row r="384" spans="1:20">
      <c r="A384">
        <v>383</v>
      </c>
      <c r="B384" s="8">
        <v>45179</v>
      </c>
      <c r="C384">
        <v>20</v>
      </c>
      <c r="D384">
        <v>2</v>
      </c>
      <c r="F384" t="s">
        <v>80</v>
      </c>
      <c r="G384" t="str">
        <f>VLOOKUP(Table2[[#This Row],[sublocation]],Map!A$2:B$105,2, FALSE)</f>
        <v>Liurnia</v>
      </c>
      <c r="H384" t="s">
        <v>1172</v>
      </c>
      <c r="I384" t="s">
        <v>553</v>
      </c>
      <c r="J384" t="s">
        <v>533</v>
      </c>
      <c r="K384">
        <v>1</v>
      </c>
      <c r="L384">
        <v>0</v>
      </c>
      <c r="M384">
        <v>0</v>
      </c>
      <c r="N384">
        <v>0</v>
      </c>
      <c r="O384" t="s">
        <v>19</v>
      </c>
      <c r="P384" t="s">
        <v>59</v>
      </c>
      <c r="Q384" t="s">
        <v>59</v>
      </c>
      <c r="R384" t="s">
        <v>27</v>
      </c>
      <c r="T384" t="s">
        <v>1173</v>
      </c>
    </row>
    <row r="385" spans="1:20">
      <c r="A385">
        <v>384</v>
      </c>
      <c r="B385" s="8">
        <v>45179</v>
      </c>
      <c r="C385">
        <v>20</v>
      </c>
      <c r="D385">
        <v>2</v>
      </c>
      <c r="F385" t="s">
        <v>242</v>
      </c>
      <c r="G385" t="str">
        <f>VLOOKUP(Table2[[#This Row],[sublocation]],Map!A$2:B$105,2, FALSE)</f>
        <v>Caelid</v>
      </c>
      <c r="H385" t="s">
        <v>1174</v>
      </c>
      <c r="I385" t="s">
        <v>42</v>
      </c>
      <c r="K385">
        <v>3</v>
      </c>
      <c r="N385">
        <v>0</v>
      </c>
      <c r="P385" t="s">
        <v>59</v>
      </c>
      <c r="Q385" t="s">
        <v>59</v>
      </c>
      <c r="R385" t="s">
        <v>447</v>
      </c>
      <c r="S385" t="s">
        <v>1176</v>
      </c>
      <c r="T385" t="s">
        <v>1177</v>
      </c>
    </row>
    <row r="386" spans="1:20">
      <c r="A386">
        <v>385</v>
      </c>
      <c r="B386" s="8">
        <v>45179</v>
      </c>
      <c r="C386">
        <v>20</v>
      </c>
      <c r="D386">
        <v>2</v>
      </c>
      <c r="F386" t="s">
        <v>21</v>
      </c>
      <c r="G386" t="str">
        <f>VLOOKUP(Table2[[#This Row],[sublocation]],Map!A$2:B$105,2, FALSE)</f>
        <v>Limgrave</v>
      </c>
      <c r="H386" t="s">
        <v>1175</v>
      </c>
      <c r="I386" t="s">
        <v>39</v>
      </c>
      <c r="J386" t="s">
        <v>534</v>
      </c>
      <c r="K386">
        <v>2</v>
      </c>
      <c r="L386">
        <v>0</v>
      </c>
      <c r="M386">
        <v>0</v>
      </c>
      <c r="N386">
        <v>0</v>
      </c>
      <c r="O386">
        <v>0</v>
      </c>
      <c r="P386" t="s">
        <v>59</v>
      </c>
      <c r="Q386" t="s">
        <v>59</v>
      </c>
      <c r="R386" t="s">
        <v>17</v>
      </c>
      <c r="S386" t="s">
        <v>48</v>
      </c>
      <c r="T386" t="s">
        <v>1178</v>
      </c>
    </row>
    <row r="387" spans="1:20">
      <c r="A387">
        <v>386</v>
      </c>
      <c r="B387" s="8">
        <v>45179</v>
      </c>
      <c r="C387">
        <v>20</v>
      </c>
      <c r="D387">
        <v>2</v>
      </c>
      <c r="F387" t="s">
        <v>21</v>
      </c>
      <c r="G387" t="str">
        <f>VLOOKUP(Table2[[#This Row],[sublocation]],Map!A$2:B$105,2, FALSE)</f>
        <v>Limgrave</v>
      </c>
      <c r="H387" t="s">
        <v>1179</v>
      </c>
      <c r="I387" t="s">
        <v>546</v>
      </c>
      <c r="J387" t="s">
        <v>534</v>
      </c>
      <c r="K387">
        <v>4</v>
      </c>
      <c r="L387">
        <v>0</v>
      </c>
      <c r="M387">
        <v>3</v>
      </c>
      <c r="N387">
        <v>2</v>
      </c>
      <c r="O387" t="s">
        <v>19</v>
      </c>
      <c r="P387" t="s">
        <v>59</v>
      </c>
      <c r="Q387" t="s">
        <v>59</v>
      </c>
      <c r="R387" t="s">
        <v>447</v>
      </c>
      <c r="S387" t="s">
        <v>48</v>
      </c>
    </row>
    <row r="388" spans="1:20">
      <c r="A388">
        <v>387</v>
      </c>
      <c r="B388" s="8">
        <v>45179</v>
      </c>
      <c r="C388">
        <v>20</v>
      </c>
      <c r="D388">
        <v>2</v>
      </c>
      <c r="F388" t="s">
        <v>76</v>
      </c>
      <c r="G388" t="str">
        <f>VLOOKUP(Table2[[#This Row],[sublocation]],Map!A$2:B$105,2, FALSE)</f>
        <v>Stormveil</v>
      </c>
      <c r="H388" t="s">
        <v>1180</v>
      </c>
      <c r="I388" t="s">
        <v>464</v>
      </c>
      <c r="K388">
        <v>2</v>
      </c>
      <c r="L388">
        <v>0</v>
      </c>
      <c r="M388">
        <v>0</v>
      </c>
      <c r="N388">
        <v>0</v>
      </c>
      <c r="O388" t="s">
        <v>59</v>
      </c>
      <c r="P388" t="s">
        <v>19</v>
      </c>
      <c r="Q388" t="s">
        <v>19</v>
      </c>
      <c r="R388" t="s">
        <v>27</v>
      </c>
      <c r="T388" t="s">
        <v>1181</v>
      </c>
    </row>
    <row r="389" spans="1:20">
      <c r="A389">
        <v>388</v>
      </c>
      <c r="B389" s="8">
        <v>45179</v>
      </c>
      <c r="C389">
        <v>20</v>
      </c>
      <c r="D389">
        <v>2</v>
      </c>
      <c r="F389" t="s">
        <v>21</v>
      </c>
      <c r="G389" t="str">
        <f>VLOOKUP(Table2[[#This Row],[sublocation]],Map!A$2:B$105,2, FALSE)</f>
        <v>Limgrave</v>
      </c>
      <c r="H389" t="s">
        <v>1182</v>
      </c>
      <c r="I389" t="s">
        <v>466</v>
      </c>
      <c r="J389" t="s">
        <v>532</v>
      </c>
      <c r="K389">
        <v>1</v>
      </c>
      <c r="L389">
        <v>0</v>
      </c>
      <c r="M389">
        <v>0</v>
      </c>
      <c r="N389">
        <v>0</v>
      </c>
      <c r="O389" t="s">
        <v>19</v>
      </c>
      <c r="P389" t="s">
        <v>59</v>
      </c>
      <c r="Q389" t="s">
        <v>19</v>
      </c>
      <c r="R389" t="s">
        <v>27</v>
      </c>
      <c r="T389" t="s">
        <v>1183</v>
      </c>
    </row>
    <row r="390" spans="1:20">
      <c r="A390">
        <v>389</v>
      </c>
      <c r="B390" s="8">
        <v>45179</v>
      </c>
      <c r="C390">
        <v>20</v>
      </c>
      <c r="D390">
        <v>2</v>
      </c>
      <c r="F390" t="s">
        <v>21</v>
      </c>
      <c r="G390" t="str">
        <f>VLOOKUP(Table2[[#This Row],[sublocation]],Map!A$2:B$105,2, FALSE)</f>
        <v>Limgrave</v>
      </c>
      <c r="H390" t="s">
        <v>1184</v>
      </c>
      <c r="I390" t="s">
        <v>515</v>
      </c>
      <c r="K390">
        <v>2</v>
      </c>
      <c r="T390" t="s">
        <v>1185</v>
      </c>
    </row>
    <row r="391" spans="1:20">
      <c r="A391">
        <v>390</v>
      </c>
      <c r="B391" s="8">
        <v>45179</v>
      </c>
      <c r="C391">
        <v>20</v>
      </c>
      <c r="D391">
        <v>2</v>
      </c>
      <c r="F391" t="s">
        <v>76</v>
      </c>
      <c r="G391" t="str">
        <f>VLOOKUP(Table2[[#This Row],[sublocation]],Map!A$2:B$105,2, FALSE)</f>
        <v>Stormveil</v>
      </c>
      <c r="H391" t="s">
        <v>1186</v>
      </c>
      <c r="I391" t="s">
        <v>466</v>
      </c>
      <c r="J391" t="s">
        <v>533</v>
      </c>
      <c r="K391">
        <v>2</v>
      </c>
      <c r="L391">
        <v>1</v>
      </c>
      <c r="M391">
        <v>0</v>
      </c>
      <c r="N391">
        <v>0</v>
      </c>
      <c r="O391" t="s">
        <v>19</v>
      </c>
      <c r="P391" t="s">
        <v>59</v>
      </c>
      <c r="Q391" t="s">
        <v>19</v>
      </c>
      <c r="R391" t="s">
        <v>27</v>
      </c>
      <c r="T391" t="s">
        <v>1192</v>
      </c>
    </row>
    <row r="392" spans="1:20">
      <c r="A392">
        <v>391</v>
      </c>
      <c r="B392" s="8">
        <v>45179</v>
      </c>
      <c r="C392">
        <v>20</v>
      </c>
      <c r="D392">
        <v>2</v>
      </c>
      <c r="F392" t="s">
        <v>76</v>
      </c>
      <c r="G392" t="str">
        <f>VLOOKUP(Table2[[#This Row],[sublocation]],Map!A$2:B$105,2, FALSE)</f>
        <v>Stormveil</v>
      </c>
      <c r="H392" t="s">
        <v>1187</v>
      </c>
      <c r="I392" t="s">
        <v>464</v>
      </c>
      <c r="N392">
        <v>0</v>
      </c>
      <c r="P392" t="s">
        <v>59</v>
      </c>
      <c r="Q392" t="s">
        <v>59</v>
      </c>
      <c r="R392" t="s">
        <v>17</v>
      </c>
      <c r="S392" t="s">
        <v>1671</v>
      </c>
    </row>
    <row r="393" spans="1:20">
      <c r="A393">
        <v>392</v>
      </c>
      <c r="B393" s="8">
        <v>45179</v>
      </c>
      <c r="C393">
        <v>20</v>
      </c>
      <c r="D393">
        <v>2</v>
      </c>
      <c r="F393" t="s">
        <v>21</v>
      </c>
      <c r="G393" t="str">
        <f>VLOOKUP(Table2[[#This Row],[sublocation]],Map!A$2:B$105,2, FALSE)</f>
        <v>Limgrave</v>
      </c>
      <c r="H393" t="s">
        <v>1188</v>
      </c>
      <c r="I393" t="s">
        <v>39</v>
      </c>
      <c r="K393">
        <v>2</v>
      </c>
      <c r="L393">
        <v>1</v>
      </c>
      <c r="M393">
        <v>0</v>
      </c>
      <c r="N393">
        <v>0</v>
      </c>
      <c r="O393" t="s">
        <v>19</v>
      </c>
      <c r="P393" t="s">
        <v>59</v>
      </c>
      <c r="Q393" t="s">
        <v>19</v>
      </c>
      <c r="R393" t="s">
        <v>17</v>
      </c>
      <c r="S393" t="s">
        <v>726</v>
      </c>
      <c r="T393" t="s">
        <v>1189</v>
      </c>
    </row>
    <row r="394" spans="1:20">
      <c r="A394">
        <v>393</v>
      </c>
      <c r="B394" s="8">
        <v>45179</v>
      </c>
      <c r="C394">
        <v>20</v>
      </c>
      <c r="D394">
        <v>2</v>
      </c>
      <c r="F394" t="s">
        <v>487</v>
      </c>
      <c r="G394" t="str">
        <f>VLOOKUP(Table2[[#This Row],[sublocation]],Map!A$2:B$105,2, FALSE)</f>
        <v>Raya Lucaria</v>
      </c>
      <c r="I394" t="s">
        <v>515</v>
      </c>
      <c r="T394" t="s">
        <v>448</v>
      </c>
    </row>
    <row r="395" spans="1:20">
      <c r="A395">
        <v>394</v>
      </c>
      <c r="B395" s="8">
        <v>45179</v>
      </c>
      <c r="C395">
        <v>20</v>
      </c>
      <c r="D395">
        <v>2</v>
      </c>
      <c r="F395" t="s">
        <v>76</v>
      </c>
      <c r="G395" t="str">
        <f>VLOOKUP(Table2[[#This Row],[sublocation]],Map!A$2:B$105,2, FALSE)</f>
        <v>Stormveil</v>
      </c>
      <c r="H395" t="s">
        <v>1190</v>
      </c>
      <c r="I395" t="s">
        <v>464</v>
      </c>
      <c r="J395" t="s">
        <v>532</v>
      </c>
      <c r="K395">
        <v>2</v>
      </c>
      <c r="L395">
        <v>0</v>
      </c>
      <c r="M395">
        <v>0</v>
      </c>
      <c r="N395">
        <v>0</v>
      </c>
      <c r="O395" t="s">
        <v>59</v>
      </c>
      <c r="P395" t="s">
        <v>59</v>
      </c>
      <c r="Q395" t="s">
        <v>59</v>
      </c>
      <c r="R395" t="s">
        <v>27</v>
      </c>
      <c r="T395" t="s">
        <v>1191</v>
      </c>
    </row>
    <row r="396" spans="1:20">
      <c r="A396">
        <v>395</v>
      </c>
      <c r="B396" s="8">
        <v>45179</v>
      </c>
      <c r="C396">
        <v>20</v>
      </c>
      <c r="D396">
        <v>2</v>
      </c>
      <c r="F396" t="s">
        <v>21</v>
      </c>
      <c r="G396" t="str">
        <f>VLOOKUP(Table2[[#This Row],[sublocation]],Map!A$2:B$105,2, FALSE)</f>
        <v>Limgrave</v>
      </c>
      <c r="H396" t="s">
        <v>1193</v>
      </c>
      <c r="I396" t="s">
        <v>464</v>
      </c>
      <c r="K396">
        <v>2</v>
      </c>
      <c r="L396">
        <v>1</v>
      </c>
      <c r="N396">
        <v>0</v>
      </c>
      <c r="O396">
        <v>0</v>
      </c>
      <c r="P396" t="s">
        <v>59</v>
      </c>
      <c r="Q396" t="s">
        <v>19</v>
      </c>
      <c r="R396" t="s">
        <v>17</v>
      </c>
    </row>
    <row r="397" spans="1:20">
      <c r="A397">
        <v>396</v>
      </c>
      <c r="B397" s="8">
        <v>45179</v>
      </c>
      <c r="C397">
        <v>20</v>
      </c>
      <c r="D397">
        <v>2</v>
      </c>
      <c r="F397" t="s">
        <v>76</v>
      </c>
      <c r="G397" t="str">
        <f>VLOOKUP(Table2[[#This Row],[sublocation]],Map!A$2:B$105,2, FALSE)</f>
        <v>Stormveil</v>
      </c>
      <c r="H397" t="s">
        <v>1190</v>
      </c>
      <c r="I397" t="s">
        <v>464</v>
      </c>
      <c r="J397" t="s">
        <v>532</v>
      </c>
      <c r="K397">
        <v>2</v>
      </c>
      <c r="L397">
        <v>0</v>
      </c>
      <c r="M397">
        <v>0</v>
      </c>
      <c r="N397">
        <v>0</v>
      </c>
      <c r="O397" t="s">
        <v>59</v>
      </c>
      <c r="P397" t="s">
        <v>59</v>
      </c>
      <c r="Q397" t="s">
        <v>59</v>
      </c>
      <c r="R397" t="s">
        <v>27</v>
      </c>
      <c r="T397" t="s">
        <v>1195</v>
      </c>
    </row>
    <row r="398" spans="1:20">
      <c r="A398">
        <v>397</v>
      </c>
      <c r="B398" s="8">
        <v>45179</v>
      </c>
      <c r="C398">
        <v>20</v>
      </c>
      <c r="D398">
        <v>2</v>
      </c>
      <c r="F398" t="s">
        <v>21</v>
      </c>
      <c r="G398" t="str">
        <f>VLOOKUP(Table2[[#This Row],[sublocation]],Map!A$2:B$105,2, FALSE)</f>
        <v>Limgrave</v>
      </c>
      <c r="H398" t="s">
        <v>1194</v>
      </c>
      <c r="I398" t="s">
        <v>464</v>
      </c>
      <c r="J398" t="s">
        <v>532</v>
      </c>
      <c r="K398">
        <v>2</v>
      </c>
      <c r="L398">
        <v>0</v>
      </c>
      <c r="M398">
        <v>0</v>
      </c>
      <c r="N398">
        <v>0</v>
      </c>
      <c r="O398" t="s">
        <v>59</v>
      </c>
      <c r="P398" t="s">
        <v>59</v>
      </c>
      <c r="Q398" t="s">
        <v>19</v>
      </c>
      <c r="R398" t="s">
        <v>27</v>
      </c>
    </row>
    <row r="399" spans="1:20">
      <c r="A399">
        <v>398</v>
      </c>
      <c r="B399" s="8">
        <v>45181</v>
      </c>
      <c r="C399">
        <v>20</v>
      </c>
      <c r="D399">
        <v>2</v>
      </c>
      <c r="F399" t="s">
        <v>33</v>
      </c>
      <c r="G399" t="str">
        <f>VLOOKUP(Table2[[#This Row],[sublocation]],Map!A$2:B$105,2, FALSE)</f>
        <v>Weeping</v>
      </c>
      <c r="H399" t="s">
        <v>1199</v>
      </c>
      <c r="I399" t="s">
        <v>464</v>
      </c>
      <c r="J399" t="s">
        <v>533</v>
      </c>
      <c r="K399">
        <v>2</v>
      </c>
      <c r="L399">
        <v>0</v>
      </c>
      <c r="M399">
        <v>0</v>
      </c>
      <c r="N399">
        <v>0</v>
      </c>
      <c r="O399" t="s">
        <v>19</v>
      </c>
      <c r="P399" t="s">
        <v>59</v>
      </c>
      <c r="Q399" t="s">
        <v>19</v>
      </c>
      <c r="R399" t="s">
        <v>17</v>
      </c>
    </row>
    <row r="400" spans="1:20">
      <c r="A400">
        <v>399</v>
      </c>
      <c r="B400" s="8">
        <v>45181</v>
      </c>
      <c r="C400">
        <v>20</v>
      </c>
      <c r="D400">
        <v>2</v>
      </c>
      <c r="F400" t="s">
        <v>487</v>
      </c>
      <c r="G400" t="str">
        <f>VLOOKUP(Table2[[#This Row],[sublocation]],Map!A$2:B$105,2, FALSE)</f>
        <v>Raya Lucaria</v>
      </c>
      <c r="H400" t="s">
        <v>1200</v>
      </c>
      <c r="I400" t="s">
        <v>39</v>
      </c>
      <c r="J400" t="s">
        <v>533</v>
      </c>
      <c r="K400">
        <v>2</v>
      </c>
      <c r="L400">
        <v>1</v>
      </c>
      <c r="M400">
        <v>0</v>
      </c>
      <c r="N400">
        <v>0</v>
      </c>
      <c r="O400" t="s">
        <v>59</v>
      </c>
      <c r="P400" t="s">
        <v>59</v>
      </c>
      <c r="Q400" t="s">
        <v>59</v>
      </c>
      <c r="R400" t="s">
        <v>27</v>
      </c>
      <c r="T400" t="s">
        <v>1201</v>
      </c>
    </row>
    <row r="401" spans="1:20">
      <c r="A401">
        <v>400</v>
      </c>
      <c r="B401" s="8">
        <v>45181</v>
      </c>
      <c r="C401">
        <v>61</v>
      </c>
      <c r="D401">
        <v>12</v>
      </c>
      <c r="F401" t="s">
        <v>655</v>
      </c>
      <c r="G401" t="str">
        <f>VLOOKUP(Table2[[#This Row],[sublocation]],Map!A$2:B$105,2, FALSE)</f>
        <v>Mountaintops of the Giants</v>
      </c>
      <c r="H401" t="s">
        <v>1202</v>
      </c>
      <c r="I401" t="s">
        <v>39</v>
      </c>
      <c r="K401">
        <v>2</v>
      </c>
      <c r="M401">
        <v>0</v>
      </c>
      <c r="N401">
        <v>0</v>
      </c>
      <c r="O401">
        <v>0</v>
      </c>
      <c r="P401" t="s">
        <v>59</v>
      </c>
      <c r="Q401" t="s">
        <v>59</v>
      </c>
      <c r="R401" t="s">
        <v>17</v>
      </c>
      <c r="S401" t="s">
        <v>48</v>
      </c>
      <c r="T401" t="s">
        <v>1203</v>
      </c>
    </row>
    <row r="402" spans="1:20">
      <c r="A402">
        <v>401</v>
      </c>
      <c r="B402" s="8">
        <v>45181</v>
      </c>
      <c r="C402">
        <v>61</v>
      </c>
      <c r="D402">
        <v>12</v>
      </c>
      <c r="F402" t="s">
        <v>517</v>
      </c>
      <c r="G402" t="str">
        <f>VLOOKUP(Table2[[#This Row],[sublocation]],Map!A$2:B$105,2, FALSE)</f>
        <v>Siofra River</v>
      </c>
      <c r="H402" t="s">
        <v>1204</v>
      </c>
      <c r="I402" t="s">
        <v>464</v>
      </c>
      <c r="J402" t="s">
        <v>533</v>
      </c>
      <c r="K402">
        <v>2</v>
      </c>
      <c r="L402">
        <v>0</v>
      </c>
      <c r="M402">
        <v>0</v>
      </c>
      <c r="N402">
        <v>0</v>
      </c>
      <c r="O402" t="s">
        <v>59</v>
      </c>
      <c r="P402" t="s">
        <v>59</v>
      </c>
      <c r="Q402" t="s">
        <v>19</v>
      </c>
      <c r="R402" t="s">
        <v>27</v>
      </c>
      <c r="T402" t="s">
        <v>1205</v>
      </c>
    </row>
    <row r="403" spans="1:20">
      <c r="A403">
        <v>402</v>
      </c>
      <c r="B403" s="8">
        <v>45181</v>
      </c>
      <c r="C403">
        <v>61</v>
      </c>
      <c r="D403">
        <v>12</v>
      </c>
      <c r="F403" t="s">
        <v>486</v>
      </c>
      <c r="G403" t="str">
        <f>VLOOKUP(Table2[[#This Row],[sublocation]],Map!A$2:B$105,2, FALSE)</f>
        <v>Dragonbarrow</v>
      </c>
      <c r="H403" t="s">
        <v>1206</v>
      </c>
      <c r="I403" t="s">
        <v>553</v>
      </c>
      <c r="J403" t="s">
        <v>533</v>
      </c>
      <c r="K403">
        <v>1</v>
      </c>
      <c r="L403">
        <v>0</v>
      </c>
      <c r="M403">
        <v>0</v>
      </c>
      <c r="N403">
        <v>0</v>
      </c>
      <c r="O403" t="s">
        <v>19</v>
      </c>
      <c r="P403" t="s">
        <v>59</v>
      </c>
      <c r="Q403" t="s">
        <v>59</v>
      </c>
      <c r="R403" t="s">
        <v>27</v>
      </c>
    </row>
    <row r="404" spans="1:20">
      <c r="A404">
        <v>403</v>
      </c>
      <c r="B404" s="8">
        <v>45181</v>
      </c>
      <c r="C404">
        <v>61</v>
      </c>
      <c r="D404">
        <v>12</v>
      </c>
      <c r="F404" t="s">
        <v>596</v>
      </c>
      <c r="G404" t="str">
        <f>VLOOKUP(Table2[[#This Row],[sublocation]],Map!A$2:B$105,2, FALSE)</f>
        <v>Dragonbarrow</v>
      </c>
      <c r="H404" t="s">
        <v>1207</v>
      </c>
      <c r="I404" t="s">
        <v>752</v>
      </c>
      <c r="J404" t="s">
        <v>533</v>
      </c>
      <c r="K404">
        <v>2</v>
      </c>
      <c r="M404">
        <v>0</v>
      </c>
      <c r="N404">
        <v>0</v>
      </c>
      <c r="O404" t="s">
        <v>19</v>
      </c>
      <c r="P404" t="s">
        <v>19</v>
      </c>
      <c r="Q404" t="s">
        <v>19</v>
      </c>
      <c r="R404" t="s">
        <v>17</v>
      </c>
      <c r="T404" t="s">
        <v>1208</v>
      </c>
    </row>
    <row r="405" spans="1:20">
      <c r="A405">
        <v>404</v>
      </c>
      <c r="B405" s="8">
        <v>45181</v>
      </c>
      <c r="C405">
        <v>61</v>
      </c>
      <c r="D405">
        <v>12</v>
      </c>
      <c r="F405" t="s">
        <v>544</v>
      </c>
      <c r="G405" t="str">
        <f>VLOOKUP(Table2[[#This Row],[sublocation]],Map!A$2:B$105,2, FALSE)</f>
        <v>Mountaintops of the Giants</v>
      </c>
      <c r="H405" t="s">
        <v>1209</v>
      </c>
      <c r="I405" t="s">
        <v>553</v>
      </c>
      <c r="J405" t="s">
        <v>534</v>
      </c>
      <c r="K405">
        <v>1</v>
      </c>
      <c r="L405">
        <v>0</v>
      </c>
      <c r="M405">
        <v>0</v>
      </c>
      <c r="N405">
        <v>1</v>
      </c>
      <c r="O405" t="s">
        <v>19</v>
      </c>
      <c r="P405" t="s">
        <v>59</v>
      </c>
      <c r="Q405" t="s">
        <v>59</v>
      </c>
      <c r="R405" t="s">
        <v>27</v>
      </c>
      <c r="T405" t="s">
        <v>1210</v>
      </c>
    </row>
    <row r="406" spans="1:20">
      <c r="A406">
        <v>405</v>
      </c>
      <c r="B406" s="8">
        <v>45181</v>
      </c>
      <c r="C406">
        <v>61</v>
      </c>
      <c r="D406">
        <v>12</v>
      </c>
      <c r="F406" t="s">
        <v>544</v>
      </c>
      <c r="G406" t="str">
        <f>VLOOKUP(Table2[[#This Row],[sublocation]],Map!A$2:B$105,2, FALSE)</f>
        <v>Mountaintops of the Giants</v>
      </c>
      <c r="H406" t="s">
        <v>1209</v>
      </c>
      <c r="I406" t="s">
        <v>553</v>
      </c>
      <c r="J406" t="s">
        <v>534</v>
      </c>
      <c r="K406">
        <v>1</v>
      </c>
      <c r="L406">
        <v>0</v>
      </c>
      <c r="M406">
        <v>0</v>
      </c>
      <c r="N406">
        <v>0</v>
      </c>
      <c r="O406" t="s">
        <v>19</v>
      </c>
      <c r="P406" t="s">
        <v>59</v>
      </c>
      <c r="Q406" t="s">
        <v>19</v>
      </c>
      <c r="R406" t="s">
        <v>27</v>
      </c>
      <c r="T406" t="s">
        <v>1211</v>
      </c>
    </row>
    <row r="407" spans="1:20">
      <c r="A407">
        <v>406</v>
      </c>
      <c r="B407" s="8">
        <v>45181</v>
      </c>
      <c r="C407">
        <v>61</v>
      </c>
      <c r="D407">
        <v>12</v>
      </c>
      <c r="F407" t="s">
        <v>452</v>
      </c>
      <c r="G407" t="str">
        <f>VLOOKUP(Table2[[#This Row],[sublocation]],Map!A$2:B$105,2, FALSE)</f>
        <v>Leyndell</v>
      </c>
      <c r="H407" t="s">
        <v>1213</v>
      </c>
      <c r="I407" t="s">
        <v>39</v>
      </c>
      <c r="J407" t="s">
        <v>533</v>
      </c>
      <c r="K407">
        <v>3</v>
      </c>
      <c r="L407">
        <v>0</v>
      </c>
      <c r="M407">
        <v>2</v>
      </c>
      <c r="N407">
        <v>0</v>
      </c>
      <c r="O407" t="s">
        <v>19</v>
      </c>
      <c r="P407" t="s">
        <v>59</v>
      </c>
      <c r="Q407" t="s">
        <v>59</v>
      </c>
      <c r="R407" t="s">
        <v>27</v>
      </c>
      <c r="T407" t="s">
        <v>1214</v>
      </c>
    </row>
    <row r="408" spans="1:20">
      <c r="A408">
        <v>407</v>
      </c>
      <c r="B408" s="8">
        <v>45182</v>
      </c>
      <c r="C408">
        <v>61</v>
      </c>
      <c r="D408">
        <v>12</v>
      </c>
      <c r="F408" t="s">
        <v>417</v>
      </c>
      <c r="G408" t="str">
        <f>VLOOKUP(Table2[[#This Row],[sublocation]],Map!A$2:B$105,2, FALSE)</f>
        <v>Caelid</v>
      </c>
      <c r="H408" t="s">
        <v>1215</v>
      </c>
      <c r="I408" t="s">
        <v>515</v>
      </c>
      <c r="K408">
        <v>3</v>
      </c>
      <c r="R408" t="s">
        <v>447</v>
      </c>
      <c r="T408" t="s">
        <v>1216</v>
      </c>
    </row>
    <row r="409" spans="1:20">
      <c r="A409">
        <v>408</v>
      </c>
      <c r="B409" s="8">
        <v>45182</v>
      </c>
      <c r="C409">
        <v>61</v>
      </c>
      <c r="D409">
        <v>12</v>
      </c>
      <c r="F409" t="s">
        <v>1106</v>
      </c>
      <c r="G409" t="str">
        <f>VLOOKUP(Table2[[#This Row],[sublocation]],Map!A$2:B$105,2, FALSE)</f>
        <v>Liurnia</v>
      </c>
      <c r="H409" t="s">
        <v>1217</v>
      </c>
      <c r="I409" t="s">
        <v>464</v>
      </c>
      <c r="K409">
        <v>2</v>
      </c>
      <c r="L409">
        <v>0</v>
      </c>
      <c r="M409">
        <v>0</v>
      </c>
      <c r="N409">
        <v>0</v>
      </c>
      <c r="O409" t="s">
        <v>19</v>
      </c>
      <c r="P409" t="s">
        <v>59</v>
      </c>
      <c r="Q409" t="s">
        <v>59</v>
      </c>
      <c r="R409" t="s">
        <v>17</v>
      </c>
      <c r="S409" t="s">
        <v>12</v>
      </c>
      <c r="T409" t="s">
        <v>1218</v>
      </c>
    </row>
    <row r="410" spans="1:20">
      <c r="A410">
        <v>409</v>
      </c>
      <c r="B410" s="8">
        <v>45182</v>
      </c>
      <c r="C410">
        <v>61</v>
      </c>
      <c r="D410">
        <v>12</v>
      </c>
      <c r="F410" t="s">
        <v>596</v>
      </c>
      <c r="G410" t="str">
        <f>VLOOKUP(Table2[[#This Row],[sublocation]],Map!A$2:B$105,2, FALSE)</f>
        <v>Dragonbarrow</v>
      </c>
      <c r="H410" t="s">
        <v>1219</v>
      </c>
      <c r="I410" t="s">
        <v>464</v>
      </c>
      <c r="K410">
        <v>2</v>
      </c>
      <c r="M410">
        <v>0</v>
      </c>
      <c r="N410">
        <v>0</v>
      </c>
      <c r="O410" t="s">
        <v>19</v>
      </c>
      <c r="P410" t="s">
        <v>19</v>
      </c>
      <c r="Q410" t="s">
        <v>19</v>
      </c>
      <c r="R410" t="s">
        <v>17</v>
      </c>
      <c r="T410" t="s">
        <v>1220</v>
      </c>
    </row>
    <row r="411" spans="1:20">
      <c r="A411">
        <v>410</v>
      </c>
      <c r="B411" s="8">
        <v>45182</v>
      </c>
      <c r="C411">
        <v>61</v>
      </c>
      <c r="D411">
        <v>12</v>
      </c>
      <c r="F411" t="s">
        <v>390</v>
      </c>
      <c r="G411" t="str">
        <f>VLOOKUP(Table2[[#This Row],[sublocation]],Map!A$2:B$105,2, FALSE)</f>
        <v>Liurnia</v>
      </c>
      <c r="H411" t="s">
        <v>1224</v>
      </c>
      <c r="I411" t="s">
        <v>464</v>
      </c>
      <c r="J411" t="s">
        <v>534</v>
      </c>
      <c r="K411">
        <v>2</v>
      </c>
      <c r="M411">
        <v>0</v>
      </c>
      <c r="N411">
        <v>0</v>
      </c>
      <c r="O411" t="s">
        <v>59</v>
      </c>
      <c r="P411" t="s">
        <v>59</v>
      </c>
      <c r="Q411" t="s">
        <v>19</v>
      </c>
      <c r="R411" t="s">
        <v>17</v>
      </c>
      <c r="S411" t="s">
        <v>1221</v>
      </c>
      <c r="T411" t="s">
        <v>1222</v>
      </c>
    </row>
    <row r="412" spans="1:20">
      <c r="A412">
        <v>411</v>
      </c>
      <c r="B412" s="8">
        <v>45182</v>
      </c>
      <c r="C412">
        <v>61</v>
      </c>
      <c r="D412">
        <v>12</v>
      </c>
      <c r="F412" t="s">
        <v>452</v>
      </c>
      <c r="G412" t="str">
        <f>VLOOKUP(Table2[[#This Row],[sublocation]],Map!A$2:B$105,2, FALSE)</f>
        <v>Leyndell</v>
      </c>
      <c r="H412" t="s">
        <v>1223</v>
      </c>
      <c r="I412" t="s">
        <v>464</v>
      </c>
      <c r="K412">
        <v>3</v>
      </c>
      <c r="M412">
        <v>0</v>
      </c>
      <c r="N412">
        <v>0</v>
      </c>
      <c r="O412" t="s">
        <v>19</v>
      </c>
      <c r="P412" t="s">
        <v>59</v>
      </c>
      <c r="Q412" t="s">
        <v>59</v>
      </c>
      <c r="R412" t="s">
        <v>17</v>
      </c>
      <c r="S412" t="s">
        <v>48</v>
      </c>
      <c r="T412" t="s">
        <v>1225</v>
      </c>
    </row>
    <row r="413" spans="1:20">
      <c r="A413">
        <v>412</v>
      </c>
      <c r="B413" s="8">
        <v>45182</v>
      </c>
      <c r="C413">
        <v>61</v>
      </c>
      <c r="D413">
        <v>12</v>
      </c>
      <c r="F413" t="s">
        <v>580</v>
      </c>
      <c r="G413" t="str">
        <f>VLOOKUP(Table2[[#This Row],[sublocation]],Map!A$2:B$105,2, FALSE)</f>
        <v>Dragonbarrow</v>
      </c>
      <c r="H413" t="s">
        <v>1226</v>
      </c>
      <c r="I413" t="s">
        <v>515</v>
      </c>
      <c r="R413" t="s">
        <v>447</v>
      </c>
      <c r="T413" t="s">
        <v>448</v>
      </c>
    </row>
    <row r="414" spans="1:20">
      <c r="A414">
        <v>413</v>
      </c>
      <c r="B414" s="8">
        <v>45182</v>
      </c>
      <c r="C414">
        <v>61</v>
      </c>
      <c r="D414">
        <v>12</v>
      </c>
      <c r="F414" t="s">
        <v>445</v>
      </c>
      <c r="G414" t="str">
        <f>VLOOKUP(Table2[[#This Row],[sublocation]],Map!A$2:B$105,2, FALSE)</f>
        <v>Dragonbarrow</v>
      </c>
      <c r="H414" t="s">
        <v>246</v>
      </c>
      <c r="I414" t="s">
        <v>515</v>
      </c>
      <c r="T414" t="s">
        <v>1227</v>
      </c>
    </row>
    <row r="415" spans="1:20">
      <c r="A415">
        <v>414</v>
      </c>
      <c r="B415" s="8">
        <v>45182</v>
      </c>
      <c r="C415">
        <v>61</v>
      </c>
      <c r="D415">
        <v>12</v>
      </c>
      <c r="F415" t="s">
        <v>452</v>
      </c>
      <c r="G415" t="str">
        <f>VLOOKUP(Table2[[#This Row],[sublocation]],Map!A$2:B$105,2, FALSE)</f>
        <v>Leyndell</v>
      </c>
      <c r="H415" t="s">
        <v>1223</v>
      </c>
      <c r="I415" t="s">
        <v>464</v>
      </c>
      <c r="J415" t="s">
        <v>533</v>
      </c>
      <c r="K415">
        <v>3</v>
      </c>
      <c r="L415">
        <v>0</v>
      </c>
      <c r="M415">
        <v>0</v>
      </c>
      <c r="N415">
        <v>0</v>
      </c>
      <c r="O415" t="s">
        <v>59</v>
      </c>
      <c r="P415" t="s">
        <v>19</v>
      </c>
      <c r="Q415" t="s">
        <v>19</v>
      </c>
      <c r="R415" t="s">
        <v>27</v>
      </c>
      <c r="T415" t="s">
        <v>1704</v>
      </c>
    </row>
    <row r="416" spans="1:20">
      <c r="A416">
        <v>415</v>
      </c>
      <c r="B416" s="8">
        <v>45182</v>
      </c>
      <c r="C416">
        <v>61</v>
      </c>
      <c r="D416">
        <v>12</v>
      </c>
      <c r="F416" t="s">
        <v>449</v>
      </c>
      <c r="G416" t="str">
        <f>VLOOKUP(Table2[[#This Row],[sublocation]],Map!A$2:B$105,2, FALSE)</f>
        <v>Subterranean Shunning Grounds</v>
      </c>
      <c r="H416" t="s">
        <v>1228</v>
      </c>
      <c r="I416" t="s">
        <v>464</v>
      </c>
      <c r="J416" t="s">
        <v>533</v>
      </c>
      <c r="K416">
        <v>2</v>
      </c>
      <c r="M416">
        <v>0</v>
      </c>
      <c r="N416">
        <v>0</v>
      </c>
      <c r="O416" t="s">
        <v>59</v>
      </c>
      <c r="P416" t="s">
        <v>59</v>
      </c>
      <c r="Q416" t="s">
        <v>59</v>
      </c>
      <c r="R416" t="s">
        <v>27</v>
      </c>
      <c r="T416" t="s">
        <v>1229</v>
      </c>
    </row>
    <row r="417" spans="1:20">
      <c r="A417">
        <v>416</v>
      </c>
      <c r="B417" s="8">
        <v>45182</v>
      </c>
      <c r="C417">
        <v>61</v>
      </c>
      <c r="D417">
        <v>12</v>
      </c>
      <c r="F417" t="s">
        <v>525</v>
      </c>
      <c r="G417" t="str">
        <f>VLOOKUP(Table2[[#This Row],[sublocation]],Map!A$2:B$105,2, FALSE)</f>
        <v>Ainsel River, Lake of Rot</v>
      </c>
      <c r="H417" t="s">
        <v>1230</v>
      </c>
      <c r="I417" t="s">
        <v>464</v>
      </c>
      <c r="J417" t="s">
        <v>533</v>
      </c>
      <c r="K417">
        <v>3</v>
      </c>
      <c r="L417">
        <v>1</v>
      </c>
      <c r="M417">
        <v>1</v>
      </c>
      <c r="N417">
        <v>0</v>
      </c>
      <c r="O417" t="s">
        <v>19</v>
      </c>
      <c r="P417" t="s">
        <v>59</v>
      </c>
      <c r="Q417" t="s">
        <v>19</v>
      </c>
      <c r="R417" t="s">
        <v>17</v>
      </c>
      <c r="S417" t="s">
        <v>1231</v>
      </c>
    </row>
    <row r="418" spans="1:20">
      <c r="A418">
        <v>417</v>
      </c>
      <c r="B418" s="8">
        <v>45182</v>
      </c>
      <c r="C418">
        <v>61</v>
      </c>
      <c r="D418">
        <v>12</v>
      </c>
      <c r="F418" t="s">
        <v>544</v>
      </c>
      <c r="G418" t="str">
        <f>VLOOKUP(Table2[[#This Row],[sublocation]],Map!A$2:B$105,2, FALSE)</f>
        <v>Mountaintops of the Giants</v>
      </c>
      <c r="I418" t="s">
        <v>515</v>
      </c>
      <c r="R418" t="s">
        <v>447</v>
      </c>
      <c r="T418" t="s">
        <v>448</v>
      </c>
    </row>
    <row r="419" spans="1:20">
      <c r="A419">
        <v>418</v>
      </c>
      <c r="B419" s="8">
        <v>45182</v>
      </c>
      <c r="C419">
        <v>61</v>
      </c>
      <c r="D419">
        <v>12</v>
      </c>
      <c r="F419" t="s">
        <v>508</v>
      </c>
      <c r="G419" t="str">
        <f>VLOOKUP(Table2[[#This Row],[sublocation]],Map!A$2:B$105,2, FALSE)</f>
        <v>Nokron</v>
      </c>
      <c r="H419" t="s">
        <v>1232</v>
      </c>
      <c r="I419" t="s">
        <v>464</v>
      </c>
      <c r="J419" t="s">
        <v>533</v>
      </c>
      <c r="K419">
        <v>2</v>
      </c>
      <c r="L419">
        <v>1</v>
      </c>
      <c r="M419">
        <v>0</v>
      </c>
      <c r="N419">
        <v>0</v>
      </c>
      <c r="O419" t="s">
        <v>59</v>
      </c>
      <c r="P419" t="s">
        <v>59</v>
      </c>
      <c r="Q419" t="s">
        <v>19</v>
      </c>
      <c r="R419" t="s">
        <v>27</v>
      </c>
      <c r="T419" t="s">
        <v>1687</v>
      </c>
    </row>
    <row r="420" spans="1:20">
      <c r="A420">
        <v>419</v>
      </c>
      <c r="B420" s="8">
        <v>45182</v>
      </c>
      <c r="C420">
        <v>61</v>
      </c>
      <c r="D420">
        <v>12</v>
      </c>
      <c r="F420" t="s">
        <v>487</v>
      </c>
      <c r="G420" t="str">
        <f>VLOOKUP(Table2[[#This Row],[sublocation]],Map!A$2:B$105,2, FALSE)</f>
        <v>Raya Lucaria</v>
      </c>
      <c r="H420" t="s">
        <v>1233</v>
      </c>
      <c r="I420" t="s">
        <v>464</v>
      </c>
      <c r="J420" t="s">
        <v>533</v>
      </c>
      <c r="K420">
        <v>3</v>
      </c>
      <c r="L420">
        <v>0</v>
      </c>
      <c r="M420">
        <v>0</v>
      </c>
      <c r="N420">
        <v>0</v>
      </c>
      <c r="O420" t="s">
        <v>59</v>
      </c>
      <c r="P420" t="s">
        <v>59</v>
      </c>
      <c r="Q420" t="s">
        <v>59</v>
      </c>
      <c r="R420" t="s">
        <v>17</v>
      </c>
      <c r="T420" t="s">
        <v>1234</v>
      </c>
    </row>
    <row r="421" spans="1:20">
      <c r="A421">
        <v>420</v>
      </c>
      <c r="B421" s="8">
        <v>45182</v>
      </c>
      <c r="C421">
        <v>61</v>
      </c>
      <c r="D421">
        <v>12</v>
      </c>
      <c r="F421" t="s">
        <v>390</v>
      </c>
      <c r="G421" t="str">
        <f>VLOOKUP(Table2[[#This Row],[sublocation]],Map!A$2:B$105,2, FALSE)</f>
        <v>Liurnia</v>
      </c>
      <c r="H421" t="s">
        <v>1235</v>
      </c>
      <c r="I421" t="s">
        <v>464</v>
      </c>
      <c r="J421" t="s">
        <v>533</v>
      </c>
      <c r="K421">
        <v>2</v>
      </c>
      <c r="L421">
        <v>0</v>
      </c>
      <c r="M421">
        <v>0</v>
      </c>
      <c r="N421">
        <v>0</v>
      </c>
      <c r="O421" t="s">
        <v>19</v>
      </c>
      <c r="P421" t="s">
        <v>59</v>
      </c>
      <c r="Q421" t="s">
        <v>19</v>
      </c>
      <c r="R421" t="s">
        <v>27</v>
      </c>
      <c r="T421" t="s">
        <v>1236</v>
      </c>
    </row>
    <row r="422" spans="1:20">
      <c r="A422">
        <v>421</v>
      </c>
      <c r="B422" s="8">
        <v>45182</v>
      </c>
      <c r="C422">
        <v>61</v>
      </c>
      <c r="D422">
        <v>12</v>
      </c>
      <c r="F422" t="s">
        <v>390</v>
      </c>
      <c r="G422" t="str">
        <f>VLOOKUP(Table2[[#This Row],[sublocation]],Map!A$2:B$105,2, FALSE)</f>
        <v>Liurnia</v>
      </c>
      <c r="H422" t="s">
        <v>1237</v>
      </c>
      <c r="I422" t="s">
        <v>464</v>
      </c>
      <c r="J422" t="s">
        <v>533</v>
      </c>
      <c r="K422">
        <v>2</v>
      </c>
      <c r="L422">
        <v>0</v>
      </c>
      <c r="M422">
        <v>0</v>
      </c>
      <c r="N422">
        <v>0</v>
      </c>
      <c r="O422" t="s">
        <v>59</v>
      </c>
      <c r="P422" t="s">
        <v>19</v>
      </c>
      <c r="Q422" t="s">
        <v>19</v>
      </c>
      <c r="R422" t="s">
        <v>27</v>
      </c>
      <c r="T422" t="s">
        <v>1238</v>
      </c>
    </row>
    <row r="423" spans="1:20">
      <c r="A423">
        <v>422</v>
      </c>
      <c r="B423" s="8">
        <v>45182</v>
      </c>
      <c r="C423">
        <v>61</v>
      </c>
      <c r="D423">
        <v>12</v>
      </c>
      <c r="F423" t="s">
        <v>80</v>
      </c>
      <c r="G423" t="str">
        <f>VLOOKUP(Table2[[#This Row],[sublocation]],Map!A$2:B$105,2, FALSE)</f>
        <v>Liurnia</v>
      </c>
      <c r="H423" t="s">
        <v>1239</v>
      </c>
      <c r="I423" t="s">
        <v>553</v>
      </c>
      <c r="J423" t="s">
        <v>534</v>
      </c>
      <c r="K423">
        <v>1</v>
      </c>
      <c r="L423">
        <v>0</v>
      </c>
      <c r="M423">
        <v>0</v>
      </c>
      <c r="N423">
        <v>0</v>
      </c>
      <c r="O423" t="s">
        <v>19</v>
      </c>
      <c r="P423" t="s">
        <v>59</v>
      </c>
      <c r="Q423" t="s">
        <v>59</v>
      </c>
      <c r="R423" t="s">
        <v>17</v>
      </c>
      <c r="S423" t="s">
        <v>48</v>
      </c>
      <c r="T423" t="s">
        <v>1240</v>
      </c>
    </row>
    <row r="424" spans="1:20">
      <c r="A424">
        <v>423</v>
      </c>
      <c r="B424" s="8">
        <v>45182</v>
      </c>
      <c r="C424">
        <v>61</v>
      </c>
      <c r="D424">
        <v>12</v>
      </c>
      <c r="F424" t="s">
        <v>1242</v>
      </c>
      <c r="G424" t="str">
        <f>VLOOKUP(Table2[[#This Row],[sublocation]],Map!A$2:B$105,2, FALSE)</f>
        <v>Liurnia</v>
      </c>
      <c r="H424" t="s">
        <v>1241</v>
      </c>
      <c r="I424" t="s">
        <v>464</v>
      </c>
      <c r="J424" t="s">
        <v>533</v>
      </c>
      <c r="K424">
        <v>2</v>
      </c>
      <c r="L424">
        <v>0</v>
      </c>
      <c r="M424">
        <v>0</v>
      </c>
      <c r="N424">
        <v>0</v>
      </c>
      <c r="O424" t="s">
        <v>19</v>
      </c>
      <c r="P424" t="s">
        <v>59</v>
      </c>
      <c r="Q424" t="s">
        <v>19</v>
      </c>
      <c r="R424" t="s">
        <v>27</v>
      </c>
    </row>
    <row r="425" spans="1:20">
      <c r="A425">
        <v>424</v>
      </c>
      <c r="B425" s="8">
        <v>45182</v>
      </c>
      <c r="C425">
        <v>61</v>
      </c>
      <c r="D425">
        <v>12</v>
      </c>
      <c r="F425" t="s">
        <v>911</v>
      </c>
      <c r="G425" t="str">
        <f>VLOOKUP(Table2[[#This Row],[sublocation]],Map!A$2:B$105,2, FALSE)</f>
        <v>Mt Gelmir</v>
      </c>
      <c r="I425" t="s">
        <v>464</v>
      </c>
      <c r="J425" t="s">
        <v>532</v>
      </c>
      <c r="K425">
        <v>2</v>
      </c>
      <c r="M425">
        <v>0</v>
      </c>
      <c r="N425">
        <v>0</v>
      </c>
      <c r="O425" t="s">
        <v>19</v>
      </c>
      <c r="P425" t="s">
        <v>59</v>
      </c>
      <c r="Q425" t="s">
        <v>19</v>
      </c>
      <c r="R425" t="s">
        <v>27</v>
      </c>
      <c r="T425" t="s">
        <v>599</v>
      </c>
    </row>
    <row r="426" spans="1:20">
      <c r="A426">
        <v>425</v>
      </c>
      <c r="B426" s="8">
        <v>45182</v>
      </c>
      <c r="C426">
        <v>61</v>
      </c>
      <c r="D426">
        <v>12</v>
      </c>
      <c r="F426" t="s">
        <v>499</v>
      </c>
      <c r="G426" t="str">
        <f>VLOOKUP(Table2[[#This Row],[sublocation]],Map!A$2:B$105,2, FALSE)</f>
        <v>Caelid</v>
      </c>
      <c r="H426" t="s">
        <v>205</v>
      </c>
      <c r="I426" t="s">
        <v>464</v>
      </c>
      <c r="J426" t="s">
        <v>533</v>
      </c>
      <c r="K426">
        <v>2</v>
      </c>
      <c r="M426">
        <v>0</v>
      </c>
      <c r="N426">
        <v>0</v>
      </c>
      <c r="O426" t="s">
        <v>19</v>
      </c>
      <c r="P426" t="s">
        <v>59</v>
      </c>
      <c r="Q426" t="s">
        <v>19</v>
      </c>
      <c r="R426" t="s">
        <v>17</v>
      </c>
      <c r="S426" t="s">
        <v>1231</v>
      </c>
      <c r="T426" t="s">
        <v>1243</v>
      </c>
    </row>
    <row r="427" spans="1:20">
      <c r="A427">
        <v>426</v>
      </c>
      <c r="B427" s="8">
        <v>45182</v>
      </c>
      <c r="C427">
        <v>61</v>
      </c>
      <c r="D427">
        <v>12</v>
      </c>
      <c r="F427" t="s">
        <v>449</v>
      </c>
      <c r="G427" t="str">
        <f>VLOOKUP(Table2[[#This Row],[sublocation]],Map!A$2:B$105,2, FALSE)</f>
        <v>Subterranean Shunning Grounds</v>
      </c>
      <c r="I427" t="s">
        <v>515</v>
      </c>
      <c r="R427" t="s">
        <v>447</v>
      </c>
      <c r="T427" t="s">
        <v>1244</v>
      </c>
    </row>
    <row r="428" spans="1:20">
      <c r="A428">
        <v>427</v>
      </c>
      <c r="B428" s="8">
        <v>45182</v>
      </c>
      <c r="C428">
        <v>61</v>
      </c>
      <c r="D428">
        <v>12</v>
      </c>
      <c r="F428" t="s">
        <v>266</v>
      </c>
      <c r="G428" t="str">
        <f>VLOOKUP(Table2[[#This Row],[sublocation]],Map!A$2:B$105,2, FALSE)</f>
        <v>Altus Plateau</v>
      </c>
      <c r="H428" t="s">
        <v>1245</v>
      </c>
      <c r="I428" t="s">
        <v>464</v>
      </c>
      <c r="J428" t="s">
        <v>533</v>
      </c>
      <c r="K428">
        <v>2</v>
      </c>
      <c r="L428">
        <v>1</v>
      </c>
      <c r="M428">
        <v>0</v>
      </c>
      <c r="N428">
        <v>0</v>
      </c>
      <c r="O428" t="s">
        <v>59</v>
      </c>
      <c r="P428" t="s">
        <v>59</v>
      </c>
      <c r="Q428" t="s">
        <v>19</v>
      </c>
      <c r="R428" t="s">
        <v>17</v>
      </c>
      <c r="S428" t="s">
        <v>787</v>
      </c>
      <c r="T428" t="s">
        <v>1246</v>
      </c>
    </row>
    <row r="429" spans="1:20">
      <c r="A429">
        <v>428</v>
      </c>
      <c r="B429" s="8">
        <v>45182</v>
      </c>
      <c r="C429">
        <v>61</v>
      </c>
      <c r="D429">
        <v>12</v>
      </c>
      <c r="F429" t="s">
        <v>1096</v>
      </c>
      <c r="G429" t="str">
        <f>VLOOKUP(Table2[[#This Row],[sublocation]],Map!A$2:B$105,2, FALSE)</f>
        <v>Caelid</v>
      </c>
      <c r="H429" t="s">
        <v>1247</v>
      </c>
      <c r="I429" t="s">
        <v>464</v>
      </c>
      <c r="J429" t="s">
        <v>533</v>
      </c>
      <c r="K429">
        <v>2</v>
      </c>
      <c r="M429">
        <v>0</v>
      </c>
      <c r="N429">
        <v>0</v>
      </c>
      <c r="O429" t="s">
        <v>19</v>
      </c>
      <c r="P429" t="s">
        <v>59</v>
      </c>
      <c r="Q429" t="s">
        <v>19</v>
      </c>
      <c r="R429" t="s">
        <v>17</v>
      </c>
      <c r="T429" t="s">
        <v>1248</v>
      </c>
    </row>
    <row r="430" spans="1:20">
      <c r="A430">
        <v>429</v>
      </c>
      <c r="B430" s="8">
        <v>45182</v>
      </c>
      <c r="C430">
        <v>61</v>
      </c>
      <c r="D430">
        <v>12</v>
      </c>
      <c r="F430" t="s">
        <v>80</v>
      </c>
      <c r="G430" t="str">
        <f>VLOOKUP(Table2[[#This Row],[sublocation]],Map!A$2:B$105,2, FALSE)</f>
        <v>Liurnia</v>
      </c>
      <c r="H430" t="s">
        <v>1249</v>
      </c>
      <c r="I430" t="s">
        <v>464</v>
      </c>
      <c r="J430" t="s">
        <v>533</v>
      </c>
      <c r="K430">
        <v>2</v>
      </c>
      <c r="L430">
        <v>0</v>
      </c>
      <c r="M430">
        <v>0</v>
      </c>
      <c r="N430">
        <v>0</v>
      </c>
      <c r="O430" t="s">
        <v>59</v>
      </c>
      <c r="P430" t="s">
        <v>59</v>
      </c>
      <c r="Q430" t="s">
        <v>59</v>
      </c>
      <c r="R430" t="s">
        <v>17</v>
      </c>
    </row>
    <row r="431" spans="1:20">
      <c r="A431">
        <v>430</v>
      </c>
      <c r="B431" s="8">
        <v>45182</v>
      </c>
      <c r="C431">
        <v>61</v>
      </c>
      <c r="D431">
        <v>12</v>
      </c>
      <c r="F431" t="s">
        <v>535</v>
      </c>
      <c r="G431" t="str">
        <f>VLOOKUP(Table2[[#This Row],[sublocation]],Map!A$2:B$105,2, FALSE)</f>
        <v>Altus Plateau</v>
      </c>
      <c r="H431" t="s">
        <v>1250</v>
      </c>
      <c r="I431" t="s">
        <v>464</v>
      </c>
      <c r="K431">
        <v>1</v>
      </c>
      <c r="N431">
        <v>0</v>
      </c>
      <c r="O431" t="s">
        <v>59</v>
      </c>
      <c r="P431" t="s">
        <v>19</v>
      </c>
      <c r="Q431" t="s">
        <v>19</v>
      </c>
      <c r="R431" t="s">
        <v>27</v>
      </c>
      <c r="T431" t="s">
        <v>1251</v>
      </c>
    </row>
    <row r="432" spans="1:20">
      <c r="A432">
        <v>431</v>
      </c>
      <c r="B432" s="8">
        <v>45182</v>
      </c>
      <c r="C432">
        <v>61</v>
      </c>
      <c r="D432">
        <v>12</v>
      </c>
      <c r="F432" t="s">
        <v>417</v>
      </c>
      <c r="G432" t="str">
        <f>VLOOKUP(Table2[[#This Row],[sublocation]],Map!A$2:B$105,2, FALSE)</f>
        <v>Caelid</v>
      </c>
      <c r="H432" t="s">
        <v>1252</v>
      </c>
      <c r="I432" t="s">
        <v>464</v>
      </c>
      <c r="J432" t="s">
        <v>533</v>
      </c>
      <c r="K432">
        <v>2</v>
      </c>
      <c r="N432">
        <v>0</v>
      </c>
      <c r="O432" t="s">
        <v>59</v>
      </c>
      <c r="P432" t="s">
        <v>59</v>
      </c>
      <c r="Q432" t="s">
        <v>59</v>
      </c>
      <c r="R432" t="s">
        <v>27</v>
      </c>
      <c r="T432" t="s">
        <v>599</v>
      </c>
    </row>
    <row r="433" spans="1:20">
      <c r="A433">
        <v>432</v>
      </c>
      <c r="B433" s="8">
        <v>45182</v>
      </c>
      <c r="C433">
        <v>61</v>
      </c>
      <c r="D433">
        <v>12</v>
      </c>
      <c r="F433" t="s">
        <v>1034</v>
      </c>
      <c r="G433" t="str">
        <f>VLOOKUP(Table2[[#This Row],[sublocation]],Map!A$2:B$105,2, FALSE)</f>
        <v>Caelid</v>
      </c>
      <c r="H433" t="s">
        <v>1253</v>
      </c>
      <c r="I433" t="s">
        <v>515</v>
      </c>
      <c r="R433" t="s">
        <v>447</v>
      </c>
      <c r="T433" t="s">
        <v>951</v>
      </c>
    </row>
    <row r="434" spans="1:20">
      <c r="A434">
        <v>433</v>
      </c>
      <c r="B434" s="8">
        <v>45182</v>
      </c>
      <c r="C434">
        <v>61</v>
      </c>
      <c r="D434">
        <v>12</v>
      </c>
      <c r="F434" t="s">
        <v>61</v>
      </c>
      <c r="G434" t="str">
        <f>VLOOKUP(Table2[[#This Row],[sublocation]],Map!A$2:B$105,2, FALSE)</f>
        <v>Limgrave</v>
      </c>
      <c r="I434" t="s">
        <v>464</v>
      </c>
      <c r="K434">
        <v>2</v>
      </c>
      <c r="M434">
        <v>0</v>
      </c>
      <c r="N434">
        <v>0</v>
      </c>
      <c r="O434" t="s">
        <v>19</v>
      </c>
      <c r="P434" t="s">
        <v>19</v>
      </c>
      <c r="Q434" t="s">
        <v>19</v>
      </c>
      <c r="R434" t="s">
        <v>17</v>
      </c>
      <c r="T434" t="s">
        <v>1254</v>
      </c>
    </row>
    <row r="435" spans="1:20">
      <c r="A435">
        <v>434</v>
      </c>
      <c r="B435" s="8">
        <v>45182</v>
      </c>
      <c r="C435">
        <v>61</v>
      </c>
      <c r="D435">
        <v>12</v>
      </c>
      <c r="F435" t="s">
        <v>517</v>
      </c>
      <c r="G435" t="str">
        <f>VLOOKUP(Table2[[#This Row],[sublocation]],Map!A$2:B$105,2, FALSE)</f>
        <v>Siofra River</v>
      </c>
      <c r="H435" t="s">
        <v>1255</v>
      </c>
      <c r="I435" t="s">
        <v>464</v>
      </c>
      <c r="J435" t="s">
        <v>534</v>
      </c>
      <c r="K435">
        <v>2</v>
      </c>
      <c r="N435">
        <v>0</v>
      </c>
      <c r="O435" t="s">
        <v>59</v>
      </c>
      <c r="P435" t="s">
        <v>59</v>
      </c>
      <c r="Q435" t="s">
        <v>59</v>
      </c>
      <c r="R435" t="s">
        <v>17</v>
      </c>
    </row>
    <row r="436" spans="1:20">
      <c r="A436">
        <v>435</v>
      </c>
      <c r="B436" s="8">
        <v>45182</v>
      </c>
      <c r="C436">
        <v>61</v>
      </c>
      <c r="D436">
        <v>12</v>
      </c>
      <c r="F436" t="s">
        <v>467</v>
      </c>
      <c r="G436" t="str">
        <f>VLOOKUP(Table2[[#This Row],[sublocation]],Map!A$2:B$105,2, FALSE)</f>
        <v>Siofra River</v>
      </c>
      <c r="I436" t="s">
        <v>515</v>
      </c>
      <c r="R436" t="s">
        <v>447</v>
      </c>
      <c r="T436" t="s">
        <v>448</v>
      </c>
    </row>
    <row r="437" spans="1:20">
      <c r="A437">
        <v>436</v>
      </c>
      <c r="B437" s="8">
        <v>45182</v>
      </c>
      <c r="C437">
        <v>61</v>
      </c>
      <c r="D437">
        <v>12</v>
      </c>
      <c r="F437" t="s">
        <v>495</v>
      </c>
      <c r="G437" t="str">
        <f>VLOOKUP(Table2[[#This Row],[sublocation]],Map!A$2:B$105,2, FALSE)</f>
        <v>Leyndell</v>
      </c>
      <c r="I437" t="s">
        <v>515</v>
      </c>
      <c r="R437" t="s">
        <v>447</v>
      </c>
      <c r="T437" t="s">
        <v>448</v>
      </c>
    </row>
    <row r="438" spans="1:20">
      <c r="A438">
        <v>437</v>
      </c>
      <c r="B438" s="8">
        <v>45182</v>
      </c>
      <c r="C438">
        <v>61</v>
      </c>
      <c r="D438">
        <v>12</v>
      </c>
      <c r="F438" t="s">
        <v>266</v>
      </c>
      <c r="G438" t="str">
        <f>VLOOKUP(Table2[[#This Row],[sublocation]],Map!A$2:B$105,2, FALSE)</f>
        <v>Altus Plateau</v>
      </c>
      <c r="H438" t="s">
        <v>1256</v>
      </c>
      <c r="I438" t="s">
        <v>464</v>
      </c>
      <c r="J438" t="s">
        <v>534</v>
      </c>
      <c r="K438">
        <v>2</v>
      </c>
      <c r="L438">
        <v>1</v>
      </c>
      <c r="M438">
        <v>0</v>
      </c>
      <c r="N438">
        <v>0</v>
      </c>
      <c r="O438" t="s">
        <v>19</v>
      </c>
      <c r="P438" t="s">
        <v>59</v>
      </c>
      <c r="Q438" t="s">
        <v>59</v>
      </c>
      <c r="R438" t="s">
        <v>17</v>
      </c>
      <c r="S438" t="s">
        <v>12</v>
      </c>
    </row>
    <row r="439" spans="1:20">
      <c r="A439">
        <v>438</v>
      </c>
      <c r="B439" s="8">
        <v>45182</v>
      </c>
      <c r="C439">
        <v>61</v>
      </c>
      <c r="D439">
        <v>12</v>
      </c>
      <c r="F439" t="s">
        <v>517</v>
      </c>
      <c r="G439" t="str">
        <f>VLOOKUP(Table2[[#This Row],[sublocation]],Map!A$2:B$105,2, FALSE)</f>
        <v>Siofra River</v>
      </c>
      <c r="H439" t="s">
        <v>1257</v>
      </c>
      <c r="I439" t="s">
        <v>466</v>
      </c>
      <c r="J439" t="s">
        <v>534</v>
      </c>
      <c r="K439">
        <v>2</v>
      </c>
      <c r="L439">
        <v>1</v>
      </c>
      <c r="M439">
        <v>0</v>
      </c>
      <c r="N439">
        <v>1</v>
      </c>
      <c r="O439" t="s">
        <v>19</v>
      </c>
      <c r="P439" t="s">
        <v>59</v>
      </c>
      <c r="Q439" t="s">
        <v>19</v>
      </c>
      <c r="R439" t="s">
        <v>17</v>
      </c>
      <c r="S439" t="s">
        <v>700</v>
      </c>
      <c r="T439" t="s">
        <v>1258</v>
      </c>
    </row>
    <row r="440" spans="1:20">
      <c r="A440">
        <v>439</v>
      </c>
      <c r="B440" s="8">
        <v>45185</v>
      </c>
      <c r="C440">
        <v>20</v>
      </c>
      <c r="D440">
        <v>2</v>
      </c>
      <c r="E440">
        <v>2</v>
      </c>
      <c r="F440" t="s">
        <v>21</v>
      </c>
      <c r="G440" t="str">
        <f>VLOOKUP(Table2[[#This Row],[sublocation]],Map!A$2:B$105,2, FALSE)</f>
        <v>Limgrave</v>
      </c>
      <c r="H440" t="s">
        <v>1259</v>
      </c>
      <c r="I440" t="s">
        <v>39</v>
      </c>
      <c r="J440" t="s">
        <v>533</v>
      </c>
      <c r="K440">
        <v>1</v>
      </c>
      <c r="L440">
        <v>0</v>
      </c>
      <c r="M440">
        <v>0</v>
      </c>
      <c r="N440">
        <v>0</v>
      </c>
      <c r="O440" t="s">
        <v>19</v>
      </c>
      <c r="P440" t="s">
        <v>59</v>
      </c>
      <c r="Q440" t="s">
        <v>59</v>
      </c>
      <c r="R440" t="s">
        <v>27</v>
      </c>
      <c r="T440" t="s">
        <v>1260</v>
      </c>
    </row>
    <row r="441" spans="1:20">
      <c r="A441">
        <v>440</v>
      </c>
      <c r="B441" s="8">
        <v>45185</v>
      </c>
      <c r="C441">
        <v>20</v>
      </c>
      <c r="D441">
        <v>2</v>
      </c>
      <c r="E441">
        <v>2</v>
      </c>
      <c r="F441" t="s">
        <v>1097</v>
      </c>
      <c r="G441" t="str">
        <f>VLOOKUP(Table2[[#This Row],[sublocation]],Map!A$2:B$105,2, FALSE)</f>
        <v>Weeping</v>
      </c>
      <c r="H441" t="s">
        <v>1262</v>
      </c>
      <c r="I441" t="s">
        <v>39</v>
      </c>
      <c r="J441" t="s">
        <v>534</v>
      </c>
      <c r="K441">
        <v>2</v>
      </c>
      <c r="L441">
        <v>1</v>
      </c>
      <c r="M441">
        <v>0</v>
      </c>
      <c r="N441">
        <v>0</v>
      </c>
      <c r="O441" t="s">
        <v>19</v>
      </c>
      <c r="P441" t="s">
        <v>59</v>
      </c>
      <c r="Q441" t="s">
        <v>59</v>
      </c>
      <c r="R441" t="s">
        <v>17</v>
      </c>
      <c r="T441" t="s">
        <v>1263</v>
      </c>
    </row>
    <row r="442" spans="1:20">
      <c r="A442">
        <v>441</v>
      </c>
      <c r="B442" s="8">
        <v>45185</v>
      </c>
      <c r="C442">
        <v>20</v>
      </c>
      <c r="D442">
        <v>2</v>
      </c>
      <c r="E442">
        <v>1</v>
      </c>
      <c r="F442" t="s">
        <v>76</v>
      </c>
      <c r="G442" t="str">
        <f>VLOOKUP(Table2[[#This Row],[sublocation]],Map!A$2:B$105,2, FALSE)</f>
        <v>Stormveil</v>
      </c>
      <c r="H442" t="s">
        <v>1264</v>
      </c>
      <c r="I442" t="s">
        <v>464</v>
      </c>
      <c r="J442" t="s">
        <v>533</v>
      </c>
      <c r="K442">
        <v>2</v>
      </c>
      <c r="L442">
        <v>0</v>
      </c>
      <c r="M442">
        <v>0</v>
      </c>
      <c r="N442">
        <v>0</v>
      </c>
      <c r="O442" t="s">
        <v>19</v>
      </c>
      <c r="P442" t="s">
        <v>59</v>
      </c>
      <c r="Q442" t="s">
        <v>59</v>
      </c>
      <c r="R442" t="s">
        <v>27</v>
      </c>
      <c r="T442" t="s">
        <v>1265</v>
      </c>
    </row>
    <row r="443" spans="1:20">
      <c r="A443">
        <v>442</v>
      </c>
      <c r="B443" s="8">
        <v>45185</v>
      </c>
      <c r="C443">
        <v>20</v>
      </c>
      <c r="D443">
        <v>2</v>
      </c>
      <c r="E443">
        <v>1</v>
      </c>
      <c r="F443" t="s">
        <v>1107</v>
      </c>
      <c r="G443" t="str">
        <f>VLOOKUP(Table2[[#This Row],[sublocation]],Map!A$2:B$105,2, FALSE)</f>
        <v>Weeping</v>
      </c>
      <c r="H443" t="s">
        <v>1266</v>
      </c>
      <c r="I443" t="s">
        <v>464</v>
      </c>
      <c r="J443" t="s">
        <v>532</v>
      </c>
      <c r="K443">
        <v>2</v>
      </c>
      <c r="L443">
        <v>0</v>
      </c>
      <c r="M443">
        <v>0</v>
      </c>
      <c r="N443">
        <v>0</v>
      </c>
      <c r="O443" t="s">
        <v>59</v>
      </c>
      <c r="P443" t="s">
        <v>59</v>
      </c>
      <c r="Q443" t="s">
        <v>59</v>
      </c>
      <c r="R443" t="s">
        <v>27</v>
      </c>
    </row>
    <row r="444" spans="1:20">
      <c r="A444">
        <v>443</v>
      </c>
      <c r="B444" s="8">
        <v>45185</v>
      </c>
      <c r="C444">
        <v>20</v>
      </c>
      <c r="D444">
        <v>2</v>
      </c>
      <c r="E444">
        <v>1</v>
      </c>
      <c r="F444" t="s">
        <v>76</v>
      </c>
      <c r="G444" t="str">
        <f>VLOOKUP(Table2[[#This Row],[sublocation]],Map!A$2:B$105,2, FALSE)</f>
        <v>Stormveil</v>
      </c>
      <c r="H444" t="s">
        <v>1267</v>
      </c>
      <c r="I444" t="s">
        <v>464</v>
      </c>
      <c r="K444">
        <v>3</v>
      </c>
      <c r="M444">
        <v>0</v>
      </c>
      <c r="N444">
        <v>0</v>
      </c>
      <c r="O444" t="s">
        <v>19</v>
      </c>
      <c r="P444" t="s">
        <v>59</v>
      </c>
      <c r="Q444" t="s">
        <v>19</v>
      </c>
      <c r="R444" t="s">
        <v>17</v>
      </c>
      <c r="T444" t="s">
        <v>1268</v>
      </c>
    </row>
    <row r="445" spans="1:20">
      <c r="A445">
        <v>444</v>
      </c>
      <c r="B445" s="8">
        <v>45185</v>
      </c>
      <c r="C445">
        <v>61</v>
      </c>
      <c r="D445">
        <v>12</v>
      </c>
      <c r="E445">
        <v>10</v>
      </c>
      <c r="F445" t="s">
        <v>169</v>
      </c>
      <c r="G445" t="str">
        <f>VLOOKUP(Table2[[#This Row],[sublocation]],Map!A$2:B$105,2, FALSE)</f>
        <v>Liurnia</v>
      </c>
      <c r="H445" t="s">
        <v>1269</v>
      </c>
      <c r="I445" t="s">
        <v>464</v>
      </c>
      <c r="K445">
        <v>2</v>
      </c>
      <c r="L445">
        <v>0</v>
      </c>
      <c r="M445">
        <v>0</v>
      </c>
      <c r="N445">
        <v>0</v>
      </c>
      <c r="O445" t="s">
        <v>19</v>
      </c>
      <c r="P445" t="s">
        <v>59</v>
      </c>
      <c r="Q445" t="s">
        <v>59</v>
      </c>
      <c r="R445" t="s">
        <v>17</v>
      </c>
      <c r="T445" t="s">
        <v>1270</v>
      </c>
    </row>
    <row r="446" spans="1:20">
      <c r="A446">
        <v>445</v>
      </c>
      <c r="B446" s="8">
        <v>45185</v>
      </c>
      <c r="C446">
        <v>61</v>
      </c>
      <c r="D446">
        <v>12</v>
      </c>
      <c r="E446">
        <v>1</v>
      </c>
      <c r="F446" t="s">
        <v>571</v>
      </c>
      <c r="G446" t="str">
        <f>VLOOKUP(Table2[[#This Row],[sublocation]],Map!A$2:B$105,2, FALSE)</f>
        <v>Altus Plateau</v>
      </c>
      <c r="H446" t="s">
        <v>1271</v>
      </c>
      <c r="I446" t="s">
        <v>464</v>
      </c>
      <c r="K446">
        <v>3</v>
      </c>
      <c r="M446">
        <v>0</v>
      </c>
      <c r="N446">
        <v>0</v>
      </c>
      <c r="O446" t="s">
        <v>19</v>
      </c>
      <c r="P446" t="s">
        <v>59</v>
      </c>
      <c r="Q446" t="s">
        <v>19</v>
      </c>
      <c r="R446" t="s">
        <v>17</v>
      </c>
      <c r="T446" t="s">
        <v>1272</v>
      </c>
    </row>
    <row r="447" spans="1:20">
      <c r="A447">
        <v>446</v>
      </c>
      <c r="B447" s="8">
        <v>45185</v>
      </c>
      <c r="C447">
        <v>61</v>
      </c>
      <c r="D447">
        <v>12</v>
      </c>
      <c r="E447">
        <v>13</v>
      </c>
      <c r="F447" t="s">
        <v>571</v>
      </c>
      <c r="G447" t="str">
        <f>VLOOKUP(Table2[[#This Row],[sublocation]],Map!A$2:B$105,2, FALSE)</f>
        <v>Altus Plateau</v>
      </c>
      <c r="H447" t="s">
        <v>1271</v>
      </c>
      <c r="I447" t="s">
        <v>539</v>
      </c>
      <c r="J447" t="s">
        <v>533</v>
      </c>
      <c r="K447">
        <v>2</v>
      </c>
      <c r="M447">
        <v>0</v>
      </c>
      <c r="N447">
        <v>1</v>
      </c>
      <c r="O447" t="s">
        <v>19</v>
      </c>
      <c r="P447" t="s">
        <v>59</v>
      </c>
      <c r="Q447" t="s">
        <v>19</v>
      </c>
      <c r="R447" t="s">
        <v>27</v>
      </c>
      <c r="T447" t="s">
        <v>1273</v>
      </c>
    </row>
    <row r="448" spans="1:20">
      <c r="A448">
        <v>447</v>
      </c>
      <c r="B448" s="8">
        <v>45185</v>
      </c>
      <c r="C448">
        <v>61</v>
      </c>
      <c r="D448">
        <v>12</v>
      </c>
      <c r="E448">
        <v>1</v>
      </c>
      <c r="F448" t="s">
        <v>452</v>
      </c>
      <c r="G448" t="str">
        <f>VLOOKUP(Table2[[#This Row],[sublocation]],Map!A$2:B$105,2, FALSE)</f>
        <v>Leyndell</v>
      </c>
      <c r="H448" t="s">
        <v>1274</v>
      </c>
      <c r="I448" t="s">
        <v>464</v>
      </c>
      <c r="J448" t="s">
        <v>532</v>
      </c>
      <c r="K448">
        <v>2</v>
      </c>
      <c r="M448">
        <v>0</v>
      </c>
      <c r="N448">
        <v>0</v>
      </c>
      <c r="O448" t="s">
        <v>59</v>
      </c>
      <c r="P448" t="s">
        <v>59</v>
      </c>
      <c r="Q448" t="s">
        <v>19</v>
      </c>
      <c r="R448" t="s">
        <v>27</v>
      </c>
      <c r="T448" t="s">
        <v>1275</v>
      </c>
    </row>
    <row r="449" spans="1:20">
      <c r="A449">
        <v>448</v>
      </c>
      <c r="B449" s="8">
        <v>45185</v>
      </c>
      <c r="C449">
        <v>61</v>
      </c>
      <c r="D449">
        <v>12</v>
      </c>
      <c r="E449">
        <v>12</v>
      </c>
      <c r="F449" t="s">
        <v>1098</v>
      </c>
      <c r="G449" t="str">
        <f>VLOOKUP(Table2[[#This Row],[sublocation]],Map!A$2:B$105,2, FALSE)</f>
        <v>Limgrave</v>
      </c>
      <c r="H449" t="s">
        <v>1276</v>
      </c>
      <c r="I449" t="s">
        <v>515</v>
      </c>
      <c r="R449" t="s">
        <v>447</v>
      </c>
      <c r="T449" t="s">
        <v>448</v>
      </c>
    </row>
    <row r="450" spans="1:20">
      <c r="A450">
        <v>449</v>
      </c>
      <c r="B450" s="8">
        <v>45185</v>
      </c>
      <c r="C450">
        <v>80</v>
      </c>
      <c r="D450">
        <v>18</v>
      </c>
      <c r="E450">
        <v>2</v>
      </c>
      <c r="F450" t="s">
        <v>525</v>
      </c>
      <c r="G450" t="str">
        <f>VLOOKUP(Table2[[#This Row],[sublocation]],Map!A$2:B$105,2, FALSE)</f>
        <v>Ainsel River, Lake of Rot</v>
      </c>
      <c r="H450" t="s">
        <v>1277</v>
      </c>
      <c r="I450" t="s">
        <v>464</v>
      </c>
      <c r="J450" t="s">
        <v>533</v>
      </c>
      <c r="K450">
        <v>3</v>
      </c>
      <c r="L450">
        <v>0</v>
      </c>
      <c r="M450">
        <v>0</v>
      </c>
      <c r="N450">
        <v>0</v>
      </c>
      <c r="O450" t="s">
        <v>59</v>
      </c>
      <c r="P450" t="s">
        <v>59</v>
      </c>
      <c r="Q450" t="s">
        <v>19</v>
      </c>
      <c r="R450" t="s">
        <v>17</v>
      </c>
      <c r="S450" t="s">
        <v>726</v>
      </c>
    </row>
    <row r="451" spans="1:20">
      <c r="A451">
        <v>450</v>
      </c>
      <c r="B451" s="8">
        <v>45185</v>
      </c>
      <c r="C451">
        <v>80</v>
      </c>
      <c r="D451">
        <v>18</v>
      </c>
      <c r="E451">
        <v>1</v>
      </c>
      <c r="F451" t="s">
        <v>927</v>
      </c>
      <c r="G451" t="str">
        <f>VLOOKUP(Table2[[#This Row],[sublocation]],Map!A$2:B$105,2, FALSE)</f>
        <v>Altus Plateau</v>
      </c>
      <c r="H451" t="s">
        <v>1278</v>
      </c>
      <c r="I451" t="s">
        <v>464</v>
      </c>
      <c r="J451" t="s">
        <v>532</v>
      </c>
      <c r="K451">
        <v>2</v>
      </c>
      <c r="L451">
        <v>0</v>
      </c>
      <c r="M451">
        <v>0</v>
      </c>
      <c r="N451">
        <v>0</v>
      </c>
      <c r="O451" t="s">
        <v>59</v>
      </c>
      <c r="P451" t="s">
        <v>59</v>
      </c>
      <c r="Q451" t="s">
        <v>19</v>
      </c>
      <c r="R451" t="s">
        <v>27</v>
      </c>
      <c r="T451" t="s">
        <v>1279</v>
      </c>
    </row>
    <row r="452" spans="1:20">
      <c r="A452">
        <v>451</v>
      </c>
      <c r="B452" s="8">
        <v>45185</v>
      </c>
      <c r="C452">
        <v>80</v>
      </c>
      <c r="D452">
        <v>18</v>
      </c>
      <c r="E452">
        <v>15</v>
      </c>
      <c r="F452" t="s">
        <v>80</v>
      </c>
      <c r="G452" t="str">
        <f>VLOOKUP(Table2[[#This Row],[sublocation]],Map!A$2:B$105,2, FALSE)</f>
        <v>Liurnia</v>
      </c>
      <c r="H452" t="s">
        <v>1280</v>
      </c>
      <c r="I452" t="s">
        <v>39</v>
      </c>
      <c r="K452">
        <v>2</v>
      </c>
      <c r="M452">
        <v>0</v>
      </c>
      <c r="N452">
        <v>0</v>
      </c>
      <c r="O452" t="s">
        <v>19</v>
      </c>
      <c r="P452" t="s">
        <v>59</v>
      </c>
      <c r="Q452" t="s">
        <v>59</v>
      </c>
      <c r="R452" t="s">
        <v>17</v>
      </c>
      <c r="S452" t="s">
        <v>1281</v>
      </c>
      <c r="T452" t="s">
        <v>1282</v>
      </c>
    </row>
    <row r="453" spans="1:20">
      <c r="A453">
        <v>452</v>
      </c>
      <c r="B453" s="8">
        <v>45185</v>
      </c>
      <c r="C453">
        <v>80</v>
      </c>
      <c r="D453">
        <v>18</v>
      </c>
      <c r="E453">
        <v>2</v>
      </c>
      <c r="F453" t="s">
        <v>449</v>
      </c>
      <c r="G453" t="str">
        <f>VLOOKUP(Table2[[#This Row],[sublocation]],Map!A$2:B$105,2, FALSE)</f>
        <v>Subterranean Shunning Grounds</v>
      </c>
      <c r="H453" t="s">
        <v>1283</v>
      </c>
      <c r="I453" t="s">
        <v>464</v>
      </c>
      <c r="J453" t="s">
        <v>533</v>
      </c>
      <c r="K453">
        <v>2</v>
      </c>
      <c r="L453">
        <v>0</v>
      </c>
      <c r="M453">
        <v>0</v>
      </c>
      <c r="N453">
        <v>0</v>
      </c>
      <c r="O453" t="s">
        <v>59</v>
      </c>
      <c r="P453" t="s">
        <v>59</v>
      </c>
      <c r="Q453" t="s">
        <v>19</v>
      </c>
      <c r="R453" t="s">
        <v>27</v>
      </c>
      <c r="T453" t="s">
        <v>1284</v>
      </c>
    </row>
    <row r="454" spans="1:20">
      <c r="A454">
        <v>453</v>
      </c>
      <c r="B454" s="8">
        <v>45185</v>
      </c>
      <c r="C454">
        <v>80</v>
      </c>
      <c r="D454">
        <v>18</v>
      </c>
      <c r="E454">
        <v>13</v>
      </c>
      <c r="F454" t="s">
        <v>467</v>
      </c>
      <c r="G454" t="str">
        <f>VLOOKUP(Table2[[#This Row],[sublocation]],Map!A$2:B$105,2, FALSE)</f>
        <v>Siofra River</v>
      </c>
      <c r="H454" t="s">
        <v>1285</v>
      </c>
      <c r="I454" t="s">
        <v>464</v>
      </c>
      <c r="J454" t="s">
        <v>533</v>
      </c>
      <c r="K454">
        <v>2</v>
      </c>
      <c r="L454">
        <v>0</v>
      </c>
      <c r="M454">
        <v>0</v>
      </c>
      <c r="N454">
        <v>0</v>
      </c>
      <c r="O454" t="s">
        <v>19</v>
      </c>
      <c r="P454" t="s">
        <v>59</v>
      </c>
      <c r="Q454" t="s">
        <v>19</v>
      </c>
      <c r="R454" t="s">
        <v>17</v>
      </c>
    </row>
    <row r="455" spans="1:20">
      <c r="A455">
        <v>454</v>
      </c>
      <c r="B455" s="8">
        <v>45185</v>
      </c>
      <c r="C455">
        <v>138</v>
      </c>
      <c r="E455">
        <v>1</v>
      </c>
      <c r="F455" t="s">
        <v>21</v>
      </c>
      <c r="G455" t="str">
        <f>VLOOKUP(Table2[[#This Row],[sublocation]],Map!A$2:B$105,2, FALSE)</f>
        <v>Limgrave</v>
      </c>
      <c r="H455" t="s">
        <v>1286</v>
      </c>
      <c r="I455" t="s">
        <v>553</v>
      </c>
      <c r="J455" t="s">
        <v>534</v>
      </c>
      <c r="K455">
        <v>1</v>
      </c>
      <c r="L455">
        <v>0</v>
      </c>
      <c r="M455">
        <v>0</v>
      </c>
      <c r="N455">
        <v>0</v>
      </c>
      <c r="O455" t="s">
        <v>19</v>
      </c>
      <c r="P455" t="s">
        <v>59</v>
      </c>
      <c r="Q455" t="s">
        <v>19</v>
      </c>
      <c r="R455" t="s">
        <v>17</v>
      </c>
      <c r="S455" t="s">
        <v>12</v>
      </c>
      <c r="T455" t="s">
        <v>1294</v>
      </c>
    </row>
    <row r="456" spans="1:20">
      <c r="A456">
        <v>455</v>
      </c>
      <c r="B456" s="8">
        <v>45185</v>
      </c>
      <c r="C456">
        <v>138</v>
      </c>
      <c r="E456">
        <v>1</v>
      </c>
      <c r="F456" t="s">
        <v>21</v>
      </c>
      <c r="G456" t="str">
        <f>VLOOKUP(Table2[[#This Row],[sublocation]],Map!A$2:B$105,2, FALSE)</f>
        <v>Limgrave</v>
      </c>
      <c r="H456" t="s">
        <v>1287</v>
      </c>
      <c r="I456" t="s">
        <v>466</v>
      </c>
      <c r="J456" t="s">
        <v>534</v>
      </c>
      <c r="K456">
        <v>2</v>
      </c>
      <c r="L456">
        <v>0</v>
      </c>
      <c r="M456">
        <v>0</v>
      </c>
      <c r="N456">
        <v>0</v>
      </c>
      <c r="O456" t="s">
        <v>19</v>
      </c>
      <c r="P456" t="s">
        <v>59</v>
      </c>
      <c r="Q456" t="s">
        <v>19</v>
      </c>
      <c r="R456" t="s">
        <v>17</v>
      </c>
      <c r="T456" t="s">
        <v>1288</v>
      </c>
    </row>
    <row r="457" spans="1:20">
      <c r="A457">
        <v>456</v>
      </c>
      <c r="B457" s="8">
        <v>45185</v>
      </c>
      <c r="C457">
        <v>138</v>
      </c>
      <c r="E457">
        <v>6</v>
      </c>
      <c r="F457" t="s">
        <v>669</v>
      </c>
      <c r="G457" t="str">
        <f>VLOOKUP(Table2[[#This Row],[sublocation]],Map!A$2:B$105,2, FALSE)</f>
        <v>Farum Azula</v>
      </c>
      <c r="H457" t="s">
        <v>1289</v>
      </c>
      <c r="I457" t="s">
        <v>39</v>
      </c>
      <c r="K457">
        <v>2</v>
      </c>
      <c r="L457">
        <v>0</v>
      </c>
      <c r="M457">
        <v>0</v>
      </c>
      <c r="N457">
        <v>0</v>
      </c>
      <c r="O457" t="s">
        <v>19</v>
      </c>
      <c r="P457" t="s">
        <v>59</v>
      </c>
      <c r="Q457" t="s">
        <v>59</v>
      </c>
      <c r="R457" t="s">
        <v>17</v>
      </c>
      <c r="S457" t="s">
        <v>12</v>
      </c>
      <c r="T457" t="s">
        <v>1290</v>
      </c>
    </row>
    <row r="458" spans="1:20">
      <c r="A458">
        <v>457</v>
      </c>
      <c r="B458" s="8">
        <v>45185</v>
      </c>
      <c r="C458">
        <v>138</v>
      </c>
      <c r="E458">
        <v>1</v>
      </c>
      <c r="F458" t="s">
        <v>544</v>
      </c>
      <c r="G458" t="str">
        <f>VLOOKUP(Table2[[#This Row],[sublocation]],Map!A$2:B$105,2, FALSE)</f>
        <v>Mountaintops of the Giants</v>
      </c>
      <c r="H458" t="s">
        <v>1291</v>
      </c>
      <c r="I458" t="s">
        <v>464</v>
      </c>
      <c r="K458">
        <v>2</v>
      </c>
      <c r="M458">
        <v>0</v>
      </c>
      <c r="N458">
        <v>0</v>
      </c>
      <c r="O458" t="s">
        <v>59</v>
      </c>
      <c r="P458" t="s">
        <v>59</v>
      </c>
      <c r="Q458" t="s">
        <v>59</v>
      </c>
      <c r="R458" t="s">
        <v>27</v>
      </c>
      <c r="T458" t="s">
        <v>1292</v>
      </c>
    </row>
    <row r="459" spans="1:20">
      <c r="A459">
        <v>458</v>
      </c>
      <c r="B459" s="8">
        <v>45185</v>
      </c>
      <c r="C459">
        <v>138</v>
      </c>
      <c r="E459">
        <v>6</v>
      </c>
      <c r="F459" t="s">
        <v>664</v>
      </c>
      <c r="G459" t="str">
        <f>VLOOKUP(Table2[[#This Row],[sublocation]],Map!A$2:B$105,2, FALSE)</f>
        <v>Haligtree</v>
      </c>
      <c r="I459" t="s">
        <v>515</v>
      </c>
      <c r="R459" t="s">
        <v>447</v>
      </c>
      <c r="T459" t="s">
        <v>448</v>
      </c>
    </row>
    <row r="460" spans="1:20">
      <c r="A460">
        <v>459</v>
      </c>
      <c r="B460" s="8">
        <v>45185</v>
      </c>
      <c r="C460">
        <v>138</v>
      </c>
      <c r="E460">
        <v>6</v>
      </c>
      <c r="F460" t="s">
        <v>21</v>
      </c>
      <c r="G460" t="str">
        <f>VLOOKUP(Table2[[#This Row],[sublocation]],Map!A$2:B$105,2, FALSE)</f>
        <v>Limgrave</v>
      </c>
      <c r="H460" t="s">
        <v>1286</v>
      </c>
      <c r="I460" t="s">
        <v>553</v>
      </c>
      <c r="J460" t="s">
        <v>534</v>
      </c>
      <c r="K460">
        <v>1</v>
      </c>
      <c r="L460">
        <v>0</v>
      </c>
      <c r="M460">
        <v>0</v>
      </c>
      <c r="N460">
        <v>0</v>
      </c>
      <c r="O460" t="s">
        <v>19</v>
      </c>
      <c r="P460" t="s">
        <v>59</v>
      </c>
      <c r="Q460" t="s">
        <v>59</v>
      </c>
      <c r="R460" t="s">
        <v>27</v>
      </c>
      <c r="T460" t="s">
        <v>1293</v>
      </c>
    </row>
    <row r="461" spans="1:20">
      <c r="A461">
        <v>460</v>
      </c>
      <c r="B461" s="8">
        <v>45185</v>
      </c>
      <c r="C461">
        <v>138</v>
      </c>
      <c r="E461">
        <v>5</v>
      </c>
      <c r="F461" t="s">
        <v>664</v>
      </c>
      <c r="G461" t="str">
        <f>VLOOKUP(Table2[[#This Row],[sublocation]],Map!A$2:B$105,2, FALSE)</f>
        <v>Haligtree</v>
      </c>
      <c r="H461" t="s">
        <v>1295</v>
      </c>
      <c r="I461" t="s">
        <v>466</v>
      </c>
      <c r="K461">
        <v>2</v>
      </c>
      <c r="L461">
        <v>0</v>
      </c>
      <c r="M461">
        <v>0</v>
      </c>
      <c r="N461">
        <v>0</v>
      </c>
      <c r="O461" t="s">
        <v>19</v>
      </c>
      <c r="P461" t="s">
        <v>19</v>
      </c>
      <c r="Q461" t="s">
        <v>19</v>
      </c>
      <c r="R461" t="s">
        <v>17</v>
      </c>
      <c r="T461" t="s">
        <v>1585</v>
      </c>
    </row>
    <row r="462" spans="1:20">
      <c r="A462">
        <v>461</v>
      </c>
      <c r="B462" s="8">
        <v>45185</v>
      </c>
      <c r="C462">
        <v>138</v>
      </c>
      <c r="E462">
        <v>4</v>
      </c>
      <c r="F462" t="s">
        <v>544</v>
      </c>
      <c r="G462" t="str">
        <f>VLOOKUP(Table2[[#This Row],[sublocation]],Map!A$2:B$105,2, FALSE)</f>
        <v>Mountaintops of the Giants</v>
      </c>
      <c r="I462" t="s">
        <v>515</v>
      </c>
      <c r="R462" t="s">
        <v>447</v>
      </c>
      <c r="T462" t="s">
        <v>448</v>
      </c>
    </row>
    <row r="463" spans="1:20">
      <c r="A463">
        <v>462</v>
      </c>
      <c r="B463" s="8">
        <v>45185</v>
      </c>
      <c r="C463">
        <v>61</v>
      </c>
      <c r="D463">
        <v>12</v>
      </c>
      <c r="E463">
        <v>1</v>
      </c>
      <c r="F463" t="s">
        <v>659</v>
      </c>
      <c r="G463" t="str">
        <f>VLOOKUP(Table2[[#This Row],[sublocation]],Map!A$2:B$105,2, FALSE)</f>
        <v>Volcano Manor</v>
      </c>
      <c r="H463" t="s">
        <v>1296</v>
      </c>
      <c r="I463" t="s">
        <v>464</v>
      </c>
      <c r="J463" t="s">
        <v>533</v>
      </c>
      <c r="K463">
        <v>1</v>
      </c>
      <c r="L463">
        <v>0</v>
      </c>
      <c r="M463">
        <v>0</v>
      </c>
      <c r="N463">
        <v>0</v>
      </c>
      <c r="O463" t="s">
        <v>19</v>
      </c>
      <c r="P463" t="s">
        <v>59</v>
      </c>
      <c r="Q463" t="s">
        <v>19</v>
      </c>
      <c r="R463" t="s">
        <v>27</v>
      </c>
      <c r="T463" t="s">
        <v>1297</v>
      </c>
    </row>
    <row r="464" spans="1:20">
      <c r="A464">
        <v>463</v>
      </c>
      <c r="B464" s="8">
        <v>45185</v>
      </c>
      <c r="C464">
        <v>61</v>
      </c>
      <c r="E464">
        <v>2</v>
      </c>
      <c r="F464" t="s">
        <v>242</v>
      </c>
      <c r="G464" t="str">
        <f>VLOOKUP(Table2[[#This Row],[sublocation]],Map!A$2:B$105,2, FALSE)</f>
        <v>Caelid</v>
      </c>
      <c r="H464" t="s">
        <v>1298</v>
      </c>
      <c r="I464" t="s">
        <v>466</v>
      </c>
      <c r="J464" t="s">
        <v>533</v>
      </c>
      <c r="K464">
        <v>3</v>
      </c>
      <c r="M464">
        <v>1</v>
      </c>
      <c r="N464">
        <v>0</v>
      </c>
      <c r="O464" t="s">
        <v>59</v>
      </c>
      <c r="P464" t="s">
        <v>59</v>
      </c>
      <c r="Q464" t="s">
        <v>19</v>
      </c>
      <c r="R464" t="s">
        <v>27</v>
      </c>
      <c r="T464" t="s">
        <v>1299</v>
      </c>
    </row>
    <row r="465" spans="1:20">
      <c r="A465">
        <v>464</v>
      </c>
      <c r="B465" s="8">
        <v>45185</v>
      </c>
      <c r="C465">
        <v>61</v>
      </c>
      <c r="E465">
        <v>1</v>
      </c>
      <c r="F465" t="s">
        <v>452</v>
      </c>
      <c r="G465" t="str">
        <f>VLOOKUP(Table2[[#This Row],[sublocation]],Map!A$2:B$105,2, FALSE)</f>
        <v>Leyndell</v>
      </c>
      <c r="H465" t="s">
        <v>1300</v>
      </c>
      <c r="I465" t="s">
        <v>464</v>
      </c>
      <c r="J465" t="s">
        <v>533</v>
      </c>
      <c r="K465">
        <v>3</v>
      </c>
      <c r="L465">
        <v>0</v>
      </c>
      <c r="M465">
        <v>0</v>
      </c>
      <c r="N465">
        <v>0</v>
      </c>
      <c r="O465" t="s">
        <v>59</v>
      </c>
      <c r="P465" t="s">
        <v>59</v>
      </c>
      <c r="Q465" t="s">
        <v>59</v>
      </c>
      <c r="R465" t="s">
        <v>17</v>
      </c>
      <c r="T465" t="s">
        <v>1301</v>
      </c>
    </row>
    <row r="466" spans="1:20">
      <c r="A466">
        <v>465</v>
      </c>
      <c r="B466" s="8">
        <v>45185</v>
      </c>
      <c r="C466">
        <v>61</v>
      </c>
      <c r="E466">
        <v>1</v>
      </c>
      <c r="F466" t="s">
        <v>571</v>
      </c>
      <c r="G466" t="str">
        <f>VLOOKUP(Table2[[#This Row],[sublocation]],Map!A$2:B$105,2, FALSE)</f>
        <v>Altus Plateau</v>
      </c>
      <c r="I466" t="s">
        <v>515</v>
      </c>
      <c r="R466" t="s">
        <v>447</v>
      </c>
      <c r="T466" t="s">
        <v>548</v>
      </c>
    </row>
    <row r="467" spans="1:20">
      <c r="A467">
        <v>466</v>
      </c>
      <c r="B467" s="8">
        <v>45185</v>
      </c>
      <c r="C467">
        <v>61</v>
      </c>
      <c r="E467">
        <v>5</v>
      </c>
      <c r="F467" t="s">
        <v>571</v>
      </c>
      <c r="G467" t="str">
        <f>VLOOKUP(Table2[[#This Row],[sublocation]],Map!A$2:B$105,2, FALSE)</f>
        <v>Altus Plateau</v>
      </c>
      <c r="I467" t="s">
        <v>464</v>
      </c>
      <c r="J467" t="s">
        <v>533</v>
      </c>
      <c r="K467">
        <v>2</v>
      </c>
      <c r="L467">
        <v>0</v>
      </c>
      <c r="M467">
        <v>0</v>
      </c>
      <c r="N467">
        <v>0</v>
      </c>
      <c r="O467" t="s">
        <v>19</v>
      </c>
      <c r="P467" t="s">
        <v>59</v>
      </c>
      <c r="Q467" t="s">
        <v>59</v>
      </c>
      <c r="R467" t="s">
        <v>17</v>
      </c>
      <c r="S467" t="s">
        <v>1302</v>
      </c>
    </row>
    <row r="468" spans="1:20">
      <c r="A468">
        <v>467</v>
      </c>
      <c r="B468" s="8">
        <v>45185</v>
      </c>
      <c r="C468">
        <v>61</v>
      </c>
      <c r="E468">
        <v>1</v>
      </c>
      <c r="F468" t="s">
        <v>80</v>
      </c>
      <c r="G468" t="str">
        <f>VLOOKUP(Table2[[#This Row],[sublocation]],Map!A$2:B$105,2, FALSE)</f>
        <v>Liurnia</v>
      </c>
      <c r="H468" t="s">
        <v>1303</v>
      </c>
      <c r="I468" t="s">
        <v>553</v>
      </c>
      <c r="K468">
        <v>2</v>
      </c>
      <c r="L468">
        <v>1</v>
      </c>
      <c r="M468">
        <v>0</v>
      </c>
      <c r="N468">
        <v>0</v>
      </c>
      <c r="O468" t="s">
        <v>19</v>
      </c>
      <c r="P468" t="s">
        <v>59</v>
      </c>
      <c r="Q468" t="s">
        <v>19</v>
      </c>
      <c r="R468" t="s">
        <v>17</v>
      </c>
      <c r="S468" t="s">
        <v>12</v>
      </c>
      <c r="T468" t="s">
        <v>1307</v>
      </c>
    </row>
    <row r="469" spans="1:20">
      <c r="A469">
        <v>468</v>
      </c>
      <c r="B469" s="8">
        <v>45185</v>
      </c>
      <c r="C469">
        <v>61</v>
      </c>
      <c r="E469">
        <v>8</v>
      </c>
      <c r="F469" t="s">
        <v>659</v>
      </c>
      <c r="G469" t="str">
        <f>VLOOKUP(Table2[[#This Row],[sublocation]],Map!A$2:B$105,2, FALSE)</f>
        <v>Volcano Manor</v>
      </c>
      <c r="H469" t="s">
        <v>1296</v>
      </c>
      <c r="I469" t="s">
        <v>464</v>
      </c>
      <c r="J469" t="s">
        <v>533</v>
      </c>
      <c r="K469">
        <v>3</v>
      </c>
      <c r="L469">
        <v>0</v>
      </c>
      <c r="M469">
        <v>2</v>
      </c>
      <c r="N469">
        <v>0</v>
      </c>
      <c r="O469" t="s">
        <v>59</v>
      </c>
      <c r="P469" t="s">
        <v>59</v>
      </c>
      <c r="Q469" t="s">
        <v>19</v>
      </c>
      <c r="R469" t="s">
        <v>17</v>
      </c>
      <c r="T469" t="s">
        <v>1304</v>
      </c>
    </row>
    <row r="470" spans="1:20">
      <c r="A470">
        <v>469</v>
      </c>
      <c r="B470" s="8">
        <v>45185</v>
      </c>
      <c r="C470">
        <v>61</v>
      </c>
      <c r="E470">
        <v>14</v>
      </c>
      <c r="F470" t="s">
        <v>927</v>
      </c>
      <c r="G470" t="str">
        <f>VLOOKUP(Table2[[#This Row],[sublocation]],Map!A$2:B$105,2, FALSE)</f>
        <v>Altus Plateau</v>
      </c>
      <c r="I470" t="s">
        <v>515</v>
      </c>
      <c r="K470">
        <v>3</v>
      </c>
      <c r="T470" t="s">
        <v>1305</v>
      </c>
    </row>
    <row r="471" spans="1:20">
      <c r="A471">
        <v>470</v>
      </c>
      <c r="B471" s="8">
        <v>45185</v>
      </c>
      <c r="C471">
        <v>61</v>
      </c>
      <c r="E471">
        <v>1</v>
      </c>
      <c r="F471" t="s">
        <v>100</v>
      </c>
      <c r="G471" t="str">
        <f>VLOOKUP(Table2[[#This Row],[sublocation]],Map!A$2:B$105,2, FALSE)</f>
        <v>Liurnia</v>
      </c>
      <c r="H471" t="s">
        <v>1109</v>
      </c>
      <c r="I471" t="s">
        <v>464</v>
      </c>
      <c r="J471" t="s">
        <v>532</v>
      </c>
      <c r="K471">
        <v>2</v>
      </c>
      <c r="L471">
        <v>0</v>
      </c>
      <c r="M471">
        <v>0</v>
      </c>
      <c r="N471">
        <v>0</v>
      </c>
      <c r="O471" t="s">
        <v>59</v>
      </c>
      <c r="P471" t="s">
        <v>59</v>
      </c>
      <c r="Q471" t="s">
        <v>19</v>
      </c>
      <c r="R471" t="s">
        <v>27</v>
      </c>
      <c r="T471" t="s">
        <v>1306</v>
      </c>
    </row>
    <row r="472" spans="1:20">
      <c r="A472">
        <v>471</v>
      </c>
      <c r="B472" s="8">
        <v>45185</v>
      </c>
      <c r="C472">
        <v>61</v>
      </c>
      <c r="E472">
        <v>3</v>
      </c>
      <c r="F472" t="s">
        <v>80</v>
      </c>
      <c r="G472" t="str">
        <f>VLOOKUP(Table2[[#This Row],[sublocation]],Map!A$2:B$105,2, FALSE)</f>
        <v>Liurnia</v>
      </c>
      <c r="H472" t="s">
        <v>1303</v>
      </c>
      <c r="I472" t="s">
        <v>553</v>
      </c>
      <c r="J472" t="s">
        <v>532</v>
      </c>
      <c r="K472">
        <v>3</v>
      </c>
      <c r="L472">
        <v>2</v>
      </c>
      <c r="M472">
        <v>0</v>
      </c>
      <c r="N472">
        <v>1</v>
      </c>
      <c r="O472" t="s">
        <v>19</v>
      </c>
      <c r="P472" t="s">
        <v>59</v>
      </c>
      <c r="Q472" t="s">
        <v>59</v>
      </c>
      <c r="R472" t="s">
        <v>27</v>
      </c>
      <c r="T472" t="s">
        <v>1308</v>
      </c>
    </row>
    <row r="473" spans="1:20">
      <c r="A473">
        <v>472</v>
      </c>
      <c r="B473" s="8">
        <v>45185</v>
      </c>
      <c r="C473">
        <v>61</v>
      </c>
      <c r="E473">
        <v>6</v>
      </c>
      <c r="F473" t="s">
        <v>445</v>
      </c>
      <c r="G473" t="str">
        <f>VLOOKUP(Table2[[#This Row],[sublocation]],Map!A$2:B$105,2, FALSE)</f>
        <v>Dragonbarrow</v>
      </c>
      <c r="I473" t="s">
        <v>515</v>
      </c>
      <c r="R473" t="s">
        <v>447</v>
      </c>
      <c r="T473" t="s">
        <v>530</v>
      </c>
    </row>
    <row r="474" spans="1:20">
      <c r="A474">
        <v>473</v>
      </c>
      <c r="B474" s="8">
        <v>45185</v>
      </c>
      <c r="C474">
        <v>61</v>
      </c>
      <c r="E474">
        <v>1</v>
      </c>
      <c r="F474" t="s">
        <v>542</v>
      </c>
      <c r="G474" t="str">
        <f>VLOOKUP(Table2[[#This Row],[sublocation]],Map!A$2:B$105,2, FALSE)</f>
        <v>Caelid</v>
      </c>
      <c r="H474" t="s">
        <v>1309</v>
      </c>
      <c r="I474" t="s">
        <v>464</v>
      </c>
      <c r="J474" t="s">
        <v>533</v>
      </c>
      <c r="K474">
        <v>2</v>
      </c>
      <c r="L474">
        <v>0</v>
      </c>
      <c r="M474">
        <v>1</v>
      </c>
      <c r="N474">
        <v>0</v>
      </c>
      <c r="O474" t="s">
        <v>19</v>
      </c>
      <c r="P474" t="s">
        <v>59</v>
      </c>
      <c r="Q474" t="s">
        <v>59</v>
      </c>
      <c r="R474" t="s">
        <v>17</v>
      </c>
      <c r="S474" t="s">
        <v>1310</v>
      </c>
      <c r="T474" t="s">
        <v>1339</v>
      </c>
    </row>
    <row r="475" spans="1:20">
      <c r="A475">
        <v>474</v>
      </c>
      <c r="B475" s="8">
        <v>45185</v>
      </c>
      <c r="C475">
        <v>40</v>
      </c>
      <c r="E475">
        <v>16</v>
      </c>
      <c r="F475" t="s">
        <v>80</v>
      </c>
      <c r="G475" t="str">
        <f>VLOOKUP(Table2[[#This Row],[sublocation]],Map!A$2:B$105,2, FALSE)</f>
        <v>Liurnia</v>
      </c>
      <c r="H475" t="s">
        <v>1313</v>
      </c>
      <c r="I475" t="s">
        <v>553</v>
      </c>
      <c r="J475" t="s">
        <v>533</v>
      </c>
      <c r="K475">
        <v>1</v>
      </c>
      <c r="L475">
        <v>0</v>
      </c>
      <c r="M475">
        <v>0</v>
      </c>
      <c r="N475">
        <v>0</v>
      </c>
      <c r="O475" t="s">
        <v>19</v>
      </c>
      <c r="P475" t="s">
        <v>59</v>
      </c>
      <c r="Q475" t="s">
        <v>59</v>
      </c>
      <c r="R475" t="s">
        <v>27</v>
      </c>
      <c r="T475" t="s">
        <v>1314</v>
      </c>
    </row>
    <row r="476" spans="1:20">
      <c r="A476">
        <v>475</v>
      </c>
      <c r="B476" s="8">
        <v>45185</v>
      </c>
      <c r="C476">
        <v>40</v>
      </c>
      <c r="E476">
        <v>5</v>
      </c>
      <c r="F476" t="s">
        <v>487</v>
      </c>
      <c r="G476" t="str">
        <f>VLOOKUP(Table2[[#This Row],[sublocation]],Map!A$2:B$105,2, FALSE)</f>
        <v>Raya Lucaria</v>
      </c>
      <c r="I476" t="s">
        <v>515</v>
      </c>
      <c r="R476" t="s">
        <v>447</v>
      </c>
      <c r="T476" t="s">
        <v>1315</v>
      </c>
    </row>
    <row r="477" spans="1:20">
      <c r="A477">
        <v>476</v>
      </c>
      <c r="B477" s="8">
        <v>45185</v>
      </c>
      <c r="C477">
        <v>40</v>
      </c>
      <c r="E477">
        <v>1</v>
      </c>
      <c r="F477" t="s">
        <v>33</v>
      </c>
      <c r="G477" t="str">
        <f>VLOOKUP(Table2[[#This Row],[sublocation]],Map!A$2:B$105,2, FALSE)</f>
        <v>Weeping</v>
      </c>
      <c r="H477" t="s">
        <v>1316</v>
      </c>
      <c r="I477" t="s">
        <v>464</v>
      </c>
      <c r="J477" t="s">
        <v>533</v>
      </c>
      <c r="K477">
        <v>2</v>
      </c>
      <c r="L477">
        <v>0</v>
      </c>
      <c r="M477">
        <v>0</v>
      </c>
      <c r="N477">
        <v>0</v>
      </c>
      <c r="O477" t="s">
        <v>19</v>
      </c>
      <c r="P477" t="s">
        <v>59</v>
      </c>
      <c r="Q477" t="s">
        <v>19</v>
      </c>
      <c r="R477" t="s">
        <v>27</v>
      </c>
    </row>
    <row r="478" spans="1:20">
      <c r="A478">
        <v>477</v>
      </c>
      <c r="B478" s="8">
        <v>45185</v>
      </c>
      <c r="C478">
        <v>40</v>
      </c>
      <c r="E478">
        <v>17</v>
      </c>
      <c r="F478" t="s">
        <v>487</v>
      </c>
      <c r="G478" t="str">
        <f>VLOOKUP(Table2[[#This Row],[sublocation]],Map!A$2:B$105,2, FALSE)</f>
        <v>Raya Lucaria</v>
      </c>
      <c r="I478" t="s">
        <v>515</v>
      </c>
      <c r="R478" t="s">
        <v>447</v>
      </c>
      <c r="T478" t="s">
        <v>448</v>
      </c>
    </row>
    <row r="479" spans="1:20">
      <c r="A479">
        <v>478</v>
      </c>
      <c r="B479" s="8">
        <v>45185</v>
      </c>
      <c r="C479">
        <v>40</v>
      </c>
      <c r="E479">
        <v>1</v>
      </c>
      <c r="F479" t="s">
        <v>80</v>
      </c>
      <c r="G479" t="str">
        <f>VLOOKUP(Table2[[#This Row],[sublocation]],Map!A$2:B$105,2, FALSE)</f>
        <v>Liurnia</v>
      </c>
      <c r="H479" t="s">
        <v>1317</v>
      </c>
      <c r="I479" t="s">
        <v>546</v>
      </c>
      <c r="N479">
        <v>0</v>
      </c>
      <c r="R479" t="s">
        <v>447</v>
      </c>
      <c r="T479" t="s">
        <v>1318</v>
      </c>
    </row>
    <row r="480" spans="1:20">
      <c r="A480">
        <v>479</v>
      </c>
      <c r="B480" s="8">
        <v>45185</v>
      </c>
      <c r="C480">
        <v>20</v>
      </c>
      <c r="E480">
        <v>6</v>
      </c>
      <c r="F480" t="s">
        <v>33</v>
      </c>
      <c r="G480" t="str">
        <f>VLOOKUP(Table2[[#This Row],[sublocation]],Map!A$2:B$105,2, FALSE)</f>
        <v>Weeping</v>
      </c>
      <c r="H480" t="s">
        <v>1319</v>
      </c>
      <c r="I480" t="s">
        <v>466</v>
      </c>
      <c r="J480" t="s">
        <v>532</v>
      </c>
      <c r="K480">
        <v>2</v>
      </c>
      <c r="L480">
        <v>1</v>
      </c>
      <c r="M480">
        <v>0</v>
      </c>
      <c r="N480">
        <v>0</v>
      </c>
      <c r="O480" t="s">
        <v>19</v>
      </c>
      <c r="P480" t="s">
        <v>59</v>
      </c>
      <c r="Q480" t="s">
        <v>19</v>
      </c>
      <c r="R480" t="s">
        <v>27</v>
      </c>
      <c r="T480" t="s">
        <v>1320</v>
      </c>
    </row>
    <row r="481" spans="1:20">
      <c r="A481">
        <v>480</v>
      </c>
      <c r="B481" s="8">
        <v>45185</v>
      </c>
      <c r="C481">
        <v>20</v>
      </c>
      <c r="E481">
        <v>6</v>
      </c>
      <c r="F481" t="s">
        <v>1097</v>
      </c>
      <c r="G481" t="str">
        <f>VLOOKUP(Table2[[#This Row],[sublocation]],Map!A$2:B$105,2, FALSE)</f>
        <v>Weeping</v>
      </c>
      <c r="H481" t="s">
        <v>1321</v>
      </c>
      <c r="I481" t="s">
        <v>752</v>
      </c>
      <c r="J481" t="s">
        <v>533</v>
      </c>
      <c r="K481">
        <v>2</v>
      </c>
      <c r="L481">
        <v>0</v>
      </c>
      <c r="M481">
        <v>0</v>
      </c>
      <c r="N481">
        <v>0</v>
      </c>
      <c r="O481" t="s">
        <v>19</v>
      </c>
      <c r="P481" t="s">
        <v>59</v>
      </c>
      <c r="Q481" t="s">
        <v>59</v>
      </c>
      <c r="R481" t="s">
        <v>27</v>
      </c>
      <c r="T481" t="s">
        <v>1322</v>
      </c>
    </row>
    <row r="482" spans="1:20">
      <c r="A482">
        <v>481</v>
      </c>
      <c r="B482" s="8">
        <v>45185</v>
      </c>
      <c r="C482">
        <v>20</v>
      </c>
      <c r="E482">
        <v>8</v>
      </c>
      <c r="F482" t="s">
        <v>1097</v>
      </c>
      <c r="G482" t="str">
        <f>VLOOKUP(Table2[[#This Row],[sublocation]],Map!A$2:B$105,2, FALSE)</f>
        <v>Weeping</v>
      </c>
      <c r="H482" t="s">
        <v>1323</v>
      </c>
      <c r="I482" t="s">
        <v>464</v>
      </c>
      <c r="J482" t="s">
        <v>533</v>
      </c>
      <c r="K482">
        <v>3</v>
      </c>
      <c r="L482">
        <v>0</v>
      </c>
      <c r="M482">
        <v>0</v>
      </c>
      <c r="N482">
        <v>0</v>
      </c>
      <c r="O482" t="s">
        <v>59</v>
      </c>
      <c r="P482" t="s">
        <v>59</v>
      </c>
      <c r="Q482" t="s">
        <v>19</v>
      </c>
      <c r="R482" t="s">
        <v>27</v>
      </c>
      <c r="T482" t="s">
        <v>1324</v>
      </c>
    </row>
    <row r="483" spans="1:20">
      <c r="A483">
        <v>482</v>
      </c>
      <c r="B483" s="8">
        <v>45185</v>
      </c>
      <c r="C483">
        <v>20</v>
      </c>
      <c r="E483">
        <v>2</v>
      </c>
      <c r="F483" t="s">
        <v>80</v>
      </c>
      <c r="G483" t="str">
        <f>VLOOKUP(Table2[[#This Row],[sublocation]],Map!A$2:B$105,2, FALSE)</f>
        <v>Liurnia</v>
      </c>
      <c r="H483" t="s">
        <v>1138</v>
      </c>
      <c r="I483" t="s">
        <v>553</v>
      </c>
      <c r="J483" t="s">
        <v>1513</v>
      </c>
      <c r="K483">
        <v>1</v>
      </c>
      <c r="L483">
        <v>0</v>
      </c>
      <c r="M483">
        <v>0</v>
      </c>
      <c r="N483">
        <v>0</v>
      </c>
      <c r="O483" t="s">
        <v>19</v>
      </c>
      <c r="P483" t="s">
        <v>59</v>
      </c>
      <c r="Q483" t="s">
        <v>59</v>
      </c>
      <c r="R483" t="s">
        <v>17</v>
      </c>
      <c r="S483" t="s">
        <v>48</v>
      </c>
      <c r="T483" t="s">
        <v>1688</v>
      </c>
    </row>
    <row r="484" spans="1:20">
      <c r="A484">
        <v>483</v>
      </c>
      <c r="B484" s="8">
        <v>45185</v>
      </c>
      <c r="C484">
        <v>20</v>
      </c>
      <c r="E484">
        <v>3</v>
      </c>
      <c r="F484" t="s">
        <v>76</v>
      </c>
      <c r="G484" t="str">
        <f>VLOOKUP(Table2[[#This Row],[sublocation]],Map!A$2:B$105,2, FALSE)</f>
        <v>Stormveil</v>
      </c>
      <c r="I484" t="s">
        <v>515</v>
      </c>
      <c r="R484" t="s">
        <v>447</v>
      </c>
      <c r="T484" t="s">
        <v>448</v>
      </c>
    </row>
    <row r="485" spans="1:20">
      <c r="A485">
        <v>484</v>
      </c>
      <c r="B485" s="8">
        <v>45185</v>
      </c>
      <c r="C485">
        <v>20</v>
      </c>
      <c r="E485">
        <v>5</v>
      </c>
      <c r="F485" t="s">
        <v>33</v>
      </c>
      <c r="G485" t="str">
        <f>VLOOKUP(Table2[[#This Row],[sublocation]],Map!A$2:B$105,2, FALSE)</f>
        <v>Weeping</v>
      </c>
      <c r="I485" t="s">
        <v>464</v>
      </c>
      <c r="J485" t="s">
        <v>533</v>
      </c>
      <c r="K485">
        <v>2</v>
      </c>
      <c r="L485">
        <v>0</v>
      </c>
      <c r="M485">
        <v>0</v>
      </c>
      <c r="N485">
        <v>0</v>
      </c>
      <c r="O485" t="s">
        <v>19</v>
      </c>
      <c r="P485" t="s">
        <v>59</v>
      </c>
      <c r="Q485" t="s">
        <v>59</v>
      </c>
      <c r="R485" t="s">
        <v>27</v>
      </c>
    </row>
    <row r="486" spans="1:20">
      <c r="A486">
        <v>485</v>
      </c>
      <c r="B486" s="8">
        <v>45185</v>
      </c>
      <c r="C486">
        <v>20</v>
      </c>
      <c r="E486">
        <v>3</v>
      </c>
      <c r="F486" t="s">
        <v>21</v>
      </c>
      <c r="G486" t="str">
        <f>VLOOKUP(Table2[[#This Row],[sublocation]],Map!A$2:B$105,2, FALSE)</f>
        <v>Limgrave</v>
      </c>
      <c r="H486" t="s">
        <v>1325</v>
      </c>
      <c r="I486" t="s">
        <v>464</v>
      </c>
      <c r="K486">
        <v>3</v>
      </c>
      <c r="L486">
        <v>2</v>
      </c>
      <c r="M486">
        <v>0</v>
      </c>
      <c r="N486">
        <v>0</v>
      </c>
      <c r="O486" t="s">
        <v>19</v>
      </c>
      <c r="P486" t="s">
        <v>59</v>
      </c>
      <c r="Q486" t="s">
        <v>59</v>
      </c>
      <c r="R486" t="s">
        <v>17</v>
      </c>
      <c r="S486" t="s">
        <v>1326</v>
      </c>
      <c r="T486" t="s">
        <v>1327</v>
      </c>
    </row>
    <row r="487" spans="1:20">
      <c r="A487">
        <v>486</v>
      </c>
      <c r="B487" s="8">
        <v>45185</v>
      </c>
      <c r="C487">
        <v>20</v>
      </c>
      <c r="E487">
        <v>9</v>
      </c>
      <c r="F487" t="s">
        <v>76</v>
      </c>
      <c r="G487" t="str">
        <f>VLOOKUP(Table2[[#This Row],[sublocation]],Map!A$2:B$105,2, FALSE)</f>
        <v>Stormveil</v>
      </c>
      <c r="H487" t="s">
        <v>1328</v>
      </c>
      <c r="I487" t="s">
        <v>466</v>
      </c>
      <c r="J487" t="s">
        <v>1513</v>
      </c>
      <c r="K487">
        <v>2</v>
      </c>
      <c r="L487">
        <v>1</v>
      </c>
      <c r="M487">
        <v>0</v>
      </c>
      <c r="N487">
        <v>1</v>
      </c>
      <c r="O487" t="s">
        <v>19</v>
      </c>
      <c r="P487" t="s">
        <v>59</v>
      </c>
      <c r="Q487" t="s">
        <v>19</v>
      </c>
      <c r="R487" t="s">
        <v>17</v>
      </c>
      <c r="S487" t="s">
        <v>48</v>
      </c>
      <c r="T487" t="s">
        <v>1329</v>
      </c>
    </row>
    <row r="488" spans="1:20">
      <c r="A488">
        <v>487</v>
      </c>
      <c r="B488" s="8">
        <v>45185</v>
      </c>
      <c r="C488">
        <v>20</v>
      </c>
      <c r="E488">
        <v>6</v>
      </c>
      <c r="F488" t="s">
        <v>487</v>
      </c>
      <c r="G488" t="str">
        <f>VLOOKUP(Table2[[#This Row],[sublocation]],Map!A$2:B$105,2, FALSE)</f>
        <v>Raya Lucaria</v>
      </c>
      <c r="H488" t="s">
        <v>1330</v>
      </c>
      <c r="I488" t="s">
        <v>464</v>
      </c>
      <c r="K488">
        <v>2</v>
      </c>
      <c r="L488">
        <v>1</v>
      </c>
      <c r="M488">
        <v>0</v>
      </c>
      <c r="N488">
        <v>0</v>
      </c>
      <c r="O488" t="s">
        <v>59</v>
      </c>
      <c r="P488" t="s">
        <v>59</v>
      </c>
      <c r="Q488" t="s">
        <v>19</v>
      </c>
      <c r="R488" t="s">
        <v>17</v>
      </c>
      <c r="T488" t="s">
        <v>1331</v>
      </c>
    </row>
    <row r="489" spans="1:20">
      <c r="A489">
        <v>488</v>
      </c>
      <c r="B489" s="8">
        <v>45185</v>
      </c>
      <c r="C489">
        <v>20</v>
      </c>
      <c r="E489">
        <v>4</v>
      </c>
      <c r="F489" t="s">
        <v>21</v>
      </c>
      <c r="G489" t="str">
        <f>VLOOKUP(Table2[[#This Row],[sublocation]],Map!A$2:B$105,2, FALSE)</f>
        <v>Limgrave</v>
      </c>
      <c r="H489" t="s">
        <v>1332</v>
      </c>
      <c r="I489" t="s">
        <v>39</v>
      </c>
      <c r="J489" t="s">
        <v>533</v>
      </c>
      <c r="K489">
        <v>3</v>
      </c>
      <c r="L489">
        <v>0</v>
      </c>
      <c r="M489">
        <v>0</v>
      </c>
      <c r="N489">
        <v>0</v>
      </c>
      <c r="O489" t="s">
        <v>19</v>
      </c>
      <c r="P489" t="s">
        <v>59</v>
      </c>
      <c r="Q489" t="s">
        <v>59</v>
      </c>
      <c r="R489" t="s">
        <v>17</v>
      </c>
      <c r="S489" t="s">
        <v>12</v>
      </c>
      <c r="T489" t="s">
        <v>1333</v>
      </c>
    </row>
    <row r="490" spans="1:20">
      <c r="A490">
        <v>489</v>
      </c>
      <c r="B490" s="8">
        <v>45185</v>
      </c>
      <c r="C490">
        <v>20</v>
      </c>
      <c r="E490">
        <v>1</v>
      </c>
      <c r="F490" t="s">
        <v>21</v>
      </c>
      <c r="G490" t="str">
        <f>VLOOKUP(Table2[[#This Row],[sublocation]],Map!A$2:B$105,2, FALSE)</f>
        <v>Limgrave</v>
      </c>
      <c r="H490" t="s">
        <v>1179</v>
      </c>
      <c r="I490" t="s">
        <v>42</v>
      </c>
      <c r="K490">
        <v>2</v>
      </c>
      <c r="L490">
        <v>0</v>
      </c>
      <c r="M490">
        <v>1</v>
      </c>
      <c r="N490">
        <v>0</v>
      </c>
      <c r="O490" t="s">
        <v>19</v>
      </c>
      <c r="P490" t="s">
        <v>59</v>
      </c>
      <c r="Q490" t="s">
        <v>59</v>
      </c>
      <c r="R490" t="s">
        <v>447</v>
      </c>
      <c r="T490" t="s">
        <v>1334</v>
      </c>
    </row>
    <row r="491" spans="1:20">
      <c r="A491">
        <v>490</v>
      </c>
      <c r="B491" s="8">
        <v>45186</v>
      </c>
      <c r="C491">
        <v>61</v>
      </c>
      <c r="E491">
        <v>3</v>
      </c>
      <c r="F491" t="s">
        <v>266</v>
      </c>
      <c r="G491" t="str">
        <f>VLOOKUP(Table2[[#This Row],[sublocation]],Map!A$2:B$105,2, FALSE)</f>
        <v>Altus Plateau</v>
      </c>
      <c r="H491" t="s">
        <v>1335</v>
      </c>
      <c r="I491" t="s">
        <v>464</v>
      </c>
      <c r="K491">
        <v>2</v>
      </c>
      <c r="L491">
        <v>0</v>
      </c>
      <c r="M491">
        <v>0</v>
      </c>
      <c r="N491">
        <v>0</v>
      </c>
      <c r="O491" t="s">
        <v>59</v>
      </c>
      <c r="P491" t="s">
        <v>59</v>
      </c>
      <c r="Q491" t="s">
        <v>59</v>
      </c>
      <c r="R491" t="s">
        <v>27</v>
      </c>
      <c r="T491" t="s">
        <v>1336</v>
      </c>
    </row>
    <row r="492" spans="1:20">
      <c r="A492">
        <v>491</v>
      </c>
      <c r="B492" s="8">
        <v>45186</v>
      </c>
      <c r="C492">
        <v>61</v>
      </c>
      <c r="E492">
        <v>3</v>
      </c>
      <c r="F492" t="s">
        <v>633</v>
      </c>
      <c r="G492" t="str">
        <f>VLOOKUP(Table2[[#This Row],[sublocation]],Map!A$2:B$105,2, FALSE)</f>
        <v>Liurnia</v>
      </c>
      <c r="H492" t="s">
        <v>1337</v>
      </c>
      <c r="I492" t="s">
        <v>464</v>
      </c>
      <c r="J492" t="s">
        <v>533</v>
      </c>
      <c r="K492">
        <v>3</v>
      </c>
      <c r="L492">
        <v>0</v>
      </c>
      <c r="M492">
        <v>0</v>
      </c>
      <c r="N492">
        <v>0</v>
      </c>
      <c r="O492" t="s">
        <v>19</v>
      </c>
      <c r="P492" t="s">
        <v>59</v>
      </c>
      <c r="Q492" t="s">
        <v>19</v>
      </c>
      <c r="R492" t="s">
        <v>17</v>
      </c>
      <c r="T492" t="s">
        <v>1338</v>
      </c>
    </row>
    <row r="493" spans="1:20">
      <c r="A493">
        <v>492</v>
      </c>
      <c r="B493" s="8">
        <v>45186</v>
      </c>
      <c r="C493">
        <v>61</v>
      </c>
      <c r="E493">
        <v>1</v>
      </c>
      <c r="F493" t="s">
        <v>80</v>
      </c>
      <c r="G493" t="str">
        <f>VLOOKUP(Table2[[#This Row],[sublocation]],Map!A$2:B$105,2, FALSE)</f>
        <v>Liurnia</v>
      </c>
      <c r="H493" t="s">
        <v>411</v>
      </c>
      <c r="I493" t="s">
        <v>553</v>
      </c>
      <c r="J493" t="s">
        <v>534</v>
      </c>
      <c r="K493">
        <v>1</v>
      </c>
      <c r="L493">
        <v>0</v>
      </c>
      <c r="M493">
        <v>0</v>
      </c>
      <c r="N493">
        <v>0</v>
      </c>
      <c r="O493" t="s">
        <v>19</v>
      </c>
      <c r="P493" t="s">
        <v>59</v>
      </c>
      <c r="Q493" t="s">
        <v>59</v>
      </c>
      <c r="R493" t="s">
        <v>27</v>
      </c>
    </row>
    <row r="494" spans="1:20">
      <c r="A494">
        <v>493</v>
      </c>
      <c r="B494" s="8">
        <v>45186</v>
      </c>
      <c r="C494">
        <v>61</v>
      </c>
      <c r="E494">
        <v>7</v>
      </c>
      <c r="F494" t="s">
        <v>240</v>
      </c>
      <c r="G494" t="str">
        <f>VLOOKUP(Table2[[#This Row],[sublocation]],Map!A$2:B$105,2, FALSE)</f>
        <v>Altus Plateau</v>
      </c>
      <c r="H494" t="s">
        <v>1309</v>
      </c>
      <c r="I494" t="s">
        <v>464</v>
      </c>
      <c r="J494" t="s">
        <v>533</v>
      </c>
      <c r="K494">
        <v>1</v>
      </c>
      <c r="L494">
        <v>0</v>
      </c>
      <c r="M494">
        <v>0</v>
      </c>
      <c r="N494">
        <v>0</v>
      </c>
      <c r="O494" t="s">
        <v>19</v>
      </c>
      <c r="P494" t="s">
        <v>59</v>
      </c>
      <c r="Q494" t="s">
        <v>59</v>
      </c>
      <c r="R494" t="s">
        <v>17</v>
      </c>
      <c r="S494" t="s">
        <v>48</v>
      </c>
      <c r="T494" t="s">
        <v>1340</v>
      </c>
    </row>
    <row r="495" spans="1:20">
      <c r="A495">
        <v>494</v>
      </c>
      <c r="B495" s="8">
        <v>45186</v>
      </c>
      <c r="C495">
        <v>61</v>
      </c>
      <c r="E495">
        <v>9</v>
      </c>
      <c r="F495" t="s">
        <v>445</v>
      </c>
      <c r="G495" t="str">
        <f>VLOOKUP(Table2[[#This Row],[sublocation]],Map!A$2:B$105,2, FALSE)</f>
        <v>Dragonbarrow</v>
      </c>
      <c r="H495" t="s">
        <v>1341</v>
      </c>
      <c r="I495" t="s">
        <v>464</v>
      </c>
      <c r="J495" t="s">
        <v>533</v>
      </c>
      <c r="K495">
        <v>2</v>
      </c>
      <c r="L495">
        <v>0</v>
      </c>
      <c r="M495">
        <v>0</v>
      </c>
      <c r="N495">
        <v>0</v>
      </c>
      <c r="O495">
        <v>0</v>
      </c>
      <c r="P495" t="s">
        <v>59</v>
      </c>
      <c r="Q495" t="s">
        <v>19</v>
      </c>
      <c r="R495" t="s">
        <v>17</v>
      </c>
      <c r="T495" t="s">
        <v>1342</v>
      </c>
    </row>
    <row r="496" spans="1:20">
      <c r="A496">
        <v>495</v>
      </c>
      <c r="B496" s="8">
        <v>45186</v>
      </c>
      <c r="C496">
        <v>61</v>
      </c>
      <c r="E496">
        <v>1</v>
      </c>
      <c r="F496" t="s">
        <v>1024</v>
      </c>
      <c r="G496" t="str">
        <f>VLOOKUP(Table2[[#This Row],[sublocation]],Map!A$2:B$105,2, FALSE)</f>
        <v>Altus Plateau</v>
      </c>
      <c r="I496" t="s">
        <v>515</v>
      </c>
      <c r="R496" t="s">
        <v>447</v>
      </c>
      <c r="T496" t="s">
        <v>448</v>
      </c>
    </row>
    <row r="497" spans="1:20">
      <c r="A497">
        <v>496</v>
      </c>
      <c r="B497" s="8">
        <v>45186</v>
      </c>
      <c r="C497">
        <v>61</v>
      </c>
      <c r="E497">
        <v>1</v>
      </c>
      <c r="F497" t="s">
        <v>659</v>
      </c>
      <c r="G497" t="str">
        <f>VLOOKUP(Table2[[#This Row],[sublocation]],Map!A$2:B$105,2, FALSE)</f>
        <v>Volcano Manor</v>
      </c>
      <c r="H497" t="s">
        <v>1343</v>
      </c>
      <c r="I497" t="s">
        <v>466</v>
      </c>
      <c r="K497">
        <v>2</v>
      </c>
      <c r="M497">
        <v>0</v>
      </c>
      <c r="N497">
        <v>0</v>
      </c>
      <c r="O497" t="s">
        <v>19</v>
      </c>
      <c r="P497" t="s">
        <v>59</v>
      </c>
      <c r="Q497" t="s">
        <v>19</v>
      </c>
      <c r="R497" t="s">
        <v>27</v>
      </c>
      <c r="T497" t="s">
        <v>1344</v>
      </c>
    </row>
    <row r="498" spans="1:20">
      <c r="A498">
        <v>497</v>
      </c>
      <c r="B498" s="8">
        <v>45186</v>
      </c>
      <c r="C498">
        <v>61</v>
      </c>
      <c r="E498">
        <v>3</v>
      </c>
      <c r="F498" t="s">
        <v>452</v>
      </c>
      <c r="G498" t="str">
        <f>VLOOKUP(Table2[[#This Row],[sublocation]],Map!A$2:B$105,2, FALSE)</f>
        <v>Leyndell</v>
      </c>
      <c r="H498" t="s">
        <v>1345</v>
      </c>
      <c r="I498" t="s">
        <v>464</v>
      </c>
      <c r="J498" t="s">
        <v>532</v>
      </c>
      <c r="K498">
        <v>2</v>
      </c>
      <c r="M498">
        <v>0</v>
      </c>
      <c r="N498">
        <v>0</v>
      </c>
      <c r="O498" t="s">
        <v>59</v>
      </c>
      <c r="P498" t="s">
        <v>59</v>
      </c>
      <c r="Q498" t="s">
        <v>19</v>
      </c>
      <c r="R498" t="s">
        <v>27</v>
      </c>
      <c r="T498" t="s">
        <v>1346</v>
      </c>
    </row>
    <row r="499" spans="1:20">
      <c r="A499">
        <v>498</v>
      </c>
      <c r="B499" s="8">
        <v>45187</v>
      </c>
      <c r="C499">
        <v>95</v>
      </c>
      <c r="E499">
        <v>8</v>
      </c>
      <c r="F499" t="s">
        <v>517</v>
      </c>
      <c r="G499" t="str">
        <f>VLOOKUP(Table2[[#This Row],[sublocation]],Map!A$2:B$105,2, FALSE)</f>
        <v>Siofra River</v>
      </c>
      <c r="H499" t="s">
        <v>1349</v>
      </c>
      <c r="I499" t="s">
        <v>464</v>
      </c>
      <c r="K499">
        <v>2</v>
      </c>
      <c r="M499">
        <v>0</v>
      </c>
      <c r="N499">
        <v>0</v>
      </c>
      <c r="O499" t="s">
        <v>19</v>
      </c>
      <c r="P499" t="s">
        <v>59</v>
      </c>
      <c r="Q499" t="s">
        <v>59</v>
      </c>
      <c r="R499" t="s">
        <v>17</v>
      </c>
      <c r="S499" t="s">
        <v>196</v>
      </c>
      <c r="T499" t="s">
        <v>1350</v>
      </c>
    </row>
    <row r="500" spans="1:20">
      <c r="A500">
        <v>499</v>
      </c>
      <c r="B500" s="8">
        <v>45187</v>
      </c>
      <c r="C500">
        <v>95</v>
      </c>
      <c r="E500">
        <v>1</v>
      </c>
      <c r="F500" t="s">
        <v>664</v>
      </c>
      <c r="G500" t="str">
        <f>VLOOKUP(Table2[[#This Row],[sublocation]],Map!A$2:B$105,2, FALSE)</f>
        <v>Haligtree</v>
      </c>
      <c r="I500" t="s">
        <v>515</v>
      </c>
      <c r="R500" t="s">
        <v>447</v>
      </c>
      <c r="T500" t="s">
        <v>548</v>
      </c>
    </row>
    <row r="501" spans="1:20">
      <c r="A501">
        <v>500</v>
      </c>
      <c r="B501" s="8">
        <v>45187</v>
      </c>
      <c r="C501">
        <v>95</v>
      </c>
      <c r="E501">
        <v>1</v>
      </c>
      <c r="F501" t="s">
        <v>995</v>
      </c>
      <c r="G501" t="str">
        <f>VLOOKUP(Table2[[#This Row],[sublocation]],Map!A$2:B$105,2, FALSE)</f>
        <v>Altus Plateau</v>
      </c>
      <c r="H501" t="s">
        <v>1351</v>
      </c>
      <c r="I501" t="s">
        <v>464</v>
      </c>
      <c r="J501" t="s">
        <v>532</v>
      </c>
      <c r="K501">
        <v>3</v>
      </c>
      <c r="L501">
        <v>0</v>
      </c>
      <c r="M501">
        <v>0</v>
      </c>
      <c r="N501">
        <v>0</v>
      </c>
      <c r="O501" t="s">
        <v>19</v>
      </c>
      <c r="P501" t="s">
        <v>59</v>
      </c>
      <c r="Q501" t="s">
        <v>19</v>
      </c>
      <c r="R501" t="s">
        <v>27</v>
      </c>
      <c r="T501" t="s">
        <v>1352</v>
      </c>
    </row>
    <row r="502" spans="1:20">
      <c r="A502">
        <v>501</v>
      </c>
      <c r="B502" s="8">
        <v>45187</v>
      </c>
      <c r="C502">
        <v>95</v>
      </c>
      <c r="E502">
        <v>1</v>
      </c>
      <c r="F502" t="s">
        <v>664</v>
      </c>
      <c r="G502" t="str">
        <f>VLOOKUP(Table2[[#This Row],[sublocation]],Map!A$2:B$105,2, FALSE)</f>
        <v>Haligtree</v>
      </c>
      <c r="H502" t="s">
        <v>1353</v>
      </c>
      <c r="I502" t="s">
        <v>464</v>
      </c>
      <c r="J502" t="s">
        <v>532</v>
      </c>
      <c r="K502">
        <v>2</v>
      </c>
      <c r="M502">
        <v>0</v>
      </c>
      <c r="N502">
        <v>0</v>
      </c>
      <c r="O502" t="s">
        <v>59</v>
      </c>
      <c r="P502" t="s">
        <v>59</v>
      </c>
      <c r="Q502" t="s">
        <v>19</v>
      </c>
      <c r="R502" t="s">
        <v>27</v>
      </c>
      <c r="T502" t="s">
        <v>1689</v>
      </c>
    </row>
    <row r="503" spans="1:20">
      <c r="A503">
        <v>502</v>
      </c>
      <c r="B503" s="8">
        <v>45187</v>
      </c>
      <c r="C503">
        <v>95</v>
      </c>
      <c r="E503">
        <v>17</v>
      </c>
      <c r="F503" t="s">
        <v>492</v>
      </c>
      <c r="G503" t="str">
        <f>VLOOKUP(Table2[[#This Row],[sublocation]],Map!A$2:B$105,2, FALSE)</f>
        <v>Mt Gelmir</v>
      </c>
      <c r="H503" t="s">
        <v>1354</v>
      </c>
      <c r="I503" t="s">
        <v>464</v>
      </c>
      <c r="J503" t="s">
        <v>533</v>
      </c>
      <c r="K503">
        <v>3</v>
      </c>
      <c r="L503">
        <v>0</v>
      </c>
      <c r="M503">
        <v>2</v>
      </c>
      <c r="N503">
        <v>0</v>
      </c>
      <c r="O503" t="s">
        <v>59</v>
      </c>
      <c r="P503" t="s">
        <v>59</v>
      </c>
      <c r="Q503" t="s">
        <v>19</v>
      </c>
      <c r="R503" t="s">
        <v>27</v>
      </c>
      <c r="T503" t="s">
        <v>1355</v>
      </c>
    </row>
    <row r="504" spans="1:20">
      <c r="A504">
        <v>503</v>
      </c>
      <c r="B504" s="8">
        <v>45187</v>
      </c>
      <c r="C504">
        <v>40</v>
      </c>
      <c r="E504">
        <v>16</v>
      </c>
      <c r="F504" t="s">
        <v>242</v>
      </c>
      <c r="G504" t="str">
        <f>VLOOKUP(Table2[[#This Row],[sublocation]],Map!A$2:B$105,2, FALSE)</f>
        <v>Caelid</v>
      </c>
      <c r="H504" t="s">
        <v>1356</v>
      </c>
      <c r="I504" t="s">
        <v>752</v>
      </c>
      <c r="J504" t="s">
        <v>533</v>
      </c>
      <c r="K504">
        <v>3</v>
      </c>
      <c r="M504">
        <v>1</v>
      </c>
      <c r="N504">
        <v>0</v>
      </c>
      <c r="O504" t="s">
        <v>19</v>
      </c>
      <c r="P504" t="s">
        <v>59</v>
      </c>
      <c r="Q504" t="s">
        <v>59</v>
      </c>
      <c r="R504" t="s">
        <v>17</v>
      </c>
      <c r="S504" t="s">
        <v>48</v>
      </c>
      <c r="T504" t="s">
        <v>1357</v>
      </c>
    </row>
    <row r="505" spans="1:20">
      <c r="A505">
        <v>504</v>
      </c>
      <c r="B505" s="8">
        <v>45187</v>
      </c>
      <c r="C505">
        <v>40</v>
      </c>
      <c r="E505">
        <v>5</v>
      </c>
      <c r="F505" t="s">
        <v>1108</v>
      </c>
      <c r="G505" t="str">
        <f>VLOOKUP(Table2[[#This Row],[sublocation]],Map!A$2:B$105,2, FALSE)</f>
        <v>Weeping</v>
      </c>
      <c r="H505" t="s">
        <v>1358</v>
      </c>
      <c r="I505" t="s">
        <v>464</v>
      </c>
      <c r="J505" t="s">
        <v>533</v>
      </c>
      <c r="K505">
        <v>2</v>
      </c>
      <c r="L505">
        <v>0</v>
      </c>
      <c r="M505">
        <v>0</v>
      </c>
      <c r="N505">
        <v>0</v>
      </c>
      <c r="O505" t="s">
        <v>19</v>
      </c>
      <c r="P505" t="s">
        <v>59</v>
      </c>
      <c r="Q505" t="s">
        <v>19</v>
      </c>
      <c r="R505" t="s">
        <v>27</v>
      </c>
      <c r="T505" t="s">
        <v>1359</v>
      </c>
    </row>
    <row r="506" spans="1:20">
      <c r="A506">
        <v>505</v>
      </c>
      <c r="B506" s="8">
        <v>45187</v>
      </c>
      <c r="C506">
        <v>40</v>
      </c>
      <c r="E506">
        <v>7</v>
      </c>
      <c r="F506" t="s">
        <v>390</v>
      </c>
      <c r="G506" t="str">
        <f>VLOOKUP(Table2[[#This Row],[sublocation]],Map!A$2:B$105,2, FALSE)</f>
        <v>Liurnia</v>
      </c>
      <c r="H506" t="s">
        <v>1360</v>
      </c>
      <c r="I506" t="s">
        <v>515</v>
      </c>
      <c r="R506" t="s">
        <v>447</v>
      </c>
      <c r="T506" t="s">
        <v>448</v>
      </c>
    </row>
    <row r="507" spans="1:20">
      <c r="A507">
        <v>506</v>
      </c>
      <c r="B507" s="8">
        <v>45187</v>
      </c>
      <c r="C507">
        <v>40</v>
      </c>
      <c r="E507">
        <v>4</v>
      </c>
      <c r="F507" t="s">
        <v>664</v>
      </c>
      <c r="G507" t="str">
        <f>VLOOKUP(Table2[[#This Row],[sublocation]],Map!A$2:B$105,2, FALSE)</f>
        <v>Haligtree</v>
      </c>
      <c r="I507" t="s">
        <v>515</v>
      </c>
      <c r="R507" t="s">
        <v>447</v>
      </c>
      <c r="T507" t="s">
        <v>448</v>
      </c>
    </row>
    <row r="508" spans="1:20">
      <c r="A508">
        <v>507</v>
      </c>
      <c r="B508" s="8">
        <v>45187</v>
      </c>
      <c r="C508">
        <v>40</v>
      </c>
      <c r="E508">
        <v>12</v>
      </c>
      <c r="F508" t="s">
        <v>242</v>
      </c>
      <c r="G508" t="str">
        <f>VLOOKUP(Table2[[#This Row],[sublocation]],Map!A$2:B$105,2, FALSE)</f>
        <v>Caelid</v>
      </c>
      <c r="H508">
        <v>2</v>
      </c>
      <c r="I508" t="s">
        <v>464</v>
      </c>
      <c r="J508" t="s">
        <v>532</v>
      </c>
      <c r="K508">
        <v>3</v>
      </c>
      <c r="L508">
        <v>2</v>
      </c>
      <c r="M508">
        <v>0</v>
      </c>
      <c r="N508">
        <v>0</v>
      </c>
      <c r="O508" t="s">
        <v>59</v>
      </c>
      <c r="P508" t="s">
        <v>59</v>
      </c>
      <c r="Q508" t="s">
        <v>19</v>
      </c>
      <c r="R508" t="s">
        <v>27</v>
      </c>
      <c r="T508" t="s">
        <v>1361</v>
      </c>
    </row>
    <row r="509" spans="1:20">
      <c r="A509">
        <v>508</v>
      </c>
      <c r="B509" s="8">
        <v>45187</v>
      </c>
      <c r="C509">
        <v>138</v>
      </c>
      <c r="E509">
        <v>2</v>
      </c>
      <c r="F509" t="s">
        <v>21</v>
      </c>
      <c r="G509" t="str">
        <f>VLOOKUP(Table2[[#This Row],[sublocation]],Map!A$2:B$105,2, FALSE)</f>
        <v>Limgrave</v>
      </c>
      <c r="H509" t="s">
        <v>1362</v>
      </c>
      <c r="I509" t="s">
        <v>553</v>
      </c>
      <c r="J509" t="s">
        <v>534</v>
      </c>
      <c r="K509">
        <v>1</v>
      </c>
      <c r="N509">
        <v>0</v>
      </c>
      <c r="O509" t="s">
        <v>19</v>
      </c>
      <c r="P509" t="s">
        <v>59</v>
      </c>
      <c r="Q509" t="s">
        <v>59</v>
      </c>
      <c r="R509" t="s">
        <v>17</v>
      </c>
      <c r="S509" t="s">
        <v>12</v>
      </c>
      <c r="T509" t="s">
        <v>1363</v>
      </c>
    </row>
    <row r="510" spans="1:20">
      <c r="A510">
        <v>509</v>
      </c>
      <c r="B510" s="8">
        <v>45187</v>
      </c>
      <c r="C510">
        <v>138</v>
      </c>
      <c r="E510">
        <v>1</v>
      </c>
      <c r="F510" t="s">
        <v>449</v>
      </c>
      <c r="G510" t="str">
        <f>VLOOKUP(Table2[[#This Row],[sublocation]],Map!A$2:B$105,2, FALSE)</f>
        <v>Subterranean Shunning Grounds</v>
      </c>
      <c r="H510" t="s">
        <v>1364</v>
      </c>
      <c r="I510" t="s">
        <v>464</v>
      </c>
      <c r="J510" t="s">
        <v>533</v>
      </c>
      <c r="K510">
        <v>2</v>
      </c>
      <c r="L510">
        <v>0</v>
      </c>
      <c r="M510">
        <v>0</v>
      </c>
      <c r="N510">
        <v>0</v>
      </c>
      <c r="O510" t="s">
        <v>19</v>
      </c>
      <c r="P510" t="s">
        <v>59</v>
      </c>
      <c r="Q510" t="s">
        <v>19</v>
      </c>
      <c r="R510" t="s">
        <v>27</v>
      </c>
    </row>
    <row r="511" spans="1:20">
      <c r="A511">
        <v>510</v>
      </c>
      <c r="B511" s="8">
        <v>45187</v>
      </c>
      <c r="C511">
        <v>138</v>
      </c>
      <c r="E511">
        <v>1</v>
      </c>
      <c r="F511" t="s">
        <v>664</v>
      </c>
      <c r="G511" t="str">
        <f>VLOOKUP(Table2[[#This Row],[sublocation]],Map!A$2:B$105,2, FALSE)</f>
        <v>Haligtree</v>
      </c>
      <c r="H511" t="s">
        <v>1365</v>
      </c>
      <c r="I511" t="s">
        <v>39</v>
      </c>
      <c r="J511" t="s">
        <v>534</v>
      </c>
      <c r="K511">
        <v>1</v>
      </c>
      <c r="N511">
        <v>0</v>
      </c>
      <c r="O511" t="s">
        <v>19</v>
      </c>
      <c r="P511" t="s">
        <v>59</v>
      </c>
      <c r="Q511" t="s">
        <v>59</v>
      </c>
      <c r="R511" t="s">
        <v>17</v>
      </c>
      <c r="S511" t="s">
        <v>12</v>
      </c>
      <c r="T511" t="s">
        <v>1366</v>
      </c>
    </row>
    <row r="512" spans="1:20">
      <c r="A512">
        <v>511</v>
      </c>
      <c r="B512" s="8">
        <v>45187</v>
      </c>
      <c r="C512">
        <v>138</v>
      </c>
      <c r="E512">
        <v>3</v>
      </c>
      <c r="F512" t="s">
        <v>76</v>
      </c>
      <c r="G512" t="str">
        <f>VLOOKUP(Table2[[#This Row],[sublocation]],Map!A$2:B$105,2, FALSE)</f>
        <v>Stormveil</v>
      </c>
      <c r="H512" t="s">
        <v>1367</v>
      </c>
      <c r="I512" t="s">
        <v>39</v>
      </c>
      <c r="J512" t="s">
        <v>534</v>
      </c>
      <c r="K512">
        <v>2</v>
      </c>
      <c r="M512">
        <v>0</v>
      </c>
      <c r="N512">
        <v>0</v>
      </c>
      <c r="O512" t="s">
        <v>19</v>
      </c>
      <c r="P512" t="s">
        <v>59</v>
      </c>
      <c r="Q512" t="s">
        <v>59</v>
      </c>
      <c r="R512" t="s">
        <v>27</v>
      </c>
    </row>
    <row r="513" spans="1:20">
      <c r="A513">
        <v>512</v>
      </c>
      <c r="B513" s="8">
        <v>45187</v>
      </c>
      <c r="C513">
        <v>138</v>
      </c>
      <c r="E513">
        <v>1</v>
      </c>
      <c r="F513" t="s">
        <v>80</v>
      </c>
      <c r="G513" t="str">
        <f>VLOOKUP(Table2[[#This Row],[sublocation]],Map!A$2:B$105,2, FALSE)</f>
        <v>Liurnia</v>
      </c>
      <c r="H513" t="s">
        <v>1368</v>
      </c>
      <c r="I513" t="s">
        <v>546</v>
      </c>
      <c r="K513">
        <v>3</v>
      </c>
      <c r="M513">
        <v>1</v>
      </c>
      <c r="N513">
        <v>2</v>
      </c>
      <c r="O513" t="s">
        <v>19</v>
      </c>
      <c r="P513" t="s">
        <v>59</v>
      </c>
      <c r="Q513" t="s">
        <v>59</v>
      </c>
      <c r="R513" t="s">
        <v>447</v>
      </c>
      <c r="T513" t="s">
        <v>1369</v>
      </c>
    </row>
    <row r="514" spans="1:20">
      <c r="A514">
        <v>513</v>
      </c>
      <c r="B514" s="8">
        <v>45187</v>
      </c>
      <c r="C514">
        <v>20</v>
      </c>
      <c r="E514">
        <v>6</v>
      </c>
      <c r="F514" t="s">
        <v>76</v>
      </c>
      <c r="G514" t="str">
        <f>VLOOKUP(Table2[[#This Row],[sublocation]],Map!A$2:B$105,2, FALSE)</f>
        <v>Stormveil</v>
      </c>
      <c r="H514" t="s">
        <v>1370</v>
      </c>
      <c r="I514" t="s">
        <v>464</v>
      </c>
      <c r="J514" t="s">
        <v>532</v>
      </c>
      <c r="K514">
        <v>2</v>
      </c>
      <c r="L514">
        <v>1</v>
      </c>
      <c r="M514">
        <v>0</v>
      </c>
      <c r="N514">
        <v>0</v>
      </c>
      <c r="O514" t="s">
        <v>19</v>
      </c>
      <c r="P514" t="s">
        <v>59</v>
      </c>
      <c r="Q514" t="s">
        <v>59</v>
      </c>
      <c r="R514" t="s">
        <v>27</v>
      </c>
      <c r="T514" t="s">
        <v>1372</v>
      </c>
    </row>
    <row r="515" spans="1:20">
      <c r="A515">
        <v>514</v>
      </c>
      <c r="B515" s="8">
        <v>45187</v>
      </c>
      <c r="C515">
        <v>20</v>
      </c>
      <c r="E515">
        <v>6</v>
      </c>
      <c r="F515" t="s">
        <v>76</v>
      </c>
      <c r="G515" t="str">
        <f>VLOOKUP(Table2[[#This Row],[sublocation]],Map!A$2:B$105,2, FALSE)</f>
        <v>Stormveil</v>
      </c>
      <c r="H515" t="s">
        <v>1371</v>
      </c>
      <c r="I515" t="s">
        <v>515</v>
      </c>
      <c r="R515" t="s">
        <v>447</v>
      </c>
      <c r="T515" t="s">
        <v>951</v>
      </c>
    </row>
    <row r="516" spans="1:20">
      <c r="A516">
        <v>515</v>
      </c>
      <c r="B516" s="8">
        <v>45187</v>
      </c>
      <c r="C516">
        <v>20</v>
      </c>
      <c r="E516">
        <v>1</v>
      </c>
      <c r="F516" t="s">
        <v>21</v>
      </c>
      <c r="G516" t="str">
        <f>VLOOKUP(Table2[[#This Row],[sublocation]],Map!A$2:B$105,2, FALSE)</f>
        <v>Limgrave</v>
      </c>
      <c r="H516" t="s">
        <v>1373</v>
      </c>
      <c r="I516" t="s">
        <v>464</v>
      </c>
      <c r="J516" t="s">
        <v>533</v>
      </c>
      <c r="K516">
        <v>2</v>
      </c>
      <c r="L516">
        <v>0</v>
      </c>
      <c r="M516">
        <v>0</v>
      </c>
      <c r="N516">
        <v>0</v>
      </c>
      <c r="O516" t="s">
        <v>19</v>
      </c>
      <c r="P516" t="s">
        <v>59</v>
      </c>
      <c r="Q516" t="s">
        <v>59</v>
      </c>
      <c r="R516" t="s">
        <v>27</v>
      </c>
    </row>
    <row r="517" spans="1:20">
      <c r="A517">
        <v>516</v>
      </c>
      <c r="B517" s="8">
        <v>45188</v>
      </c>
      <c r="C517">
        <v>95</v>
      </c>
      <c r="E517">
        <v>17</v>
      </c>
      <c r="F517" t="s">
        <v>664</v>
      </c>
      <c r="G517" t="str">
        <f>VLOOKUP(Table2[[#This Row],[sublocation]],Map!A$2:B$105,2, FALSE)</f>
        <v>Haligtree</v>
      </c>
      <c r="H517" t="s">
        <v>1374</v>
      </c>
      <c r="I517" t="s">
        <v>553</v>
      </c>
      <c r="J517" t="s">
        <v>533</v>
      </c>
      <c r="K517">
        <v>1</v>
      </c>
      <c r="L517">
        <v>0</v>
      </c>
      <c r="M517">
        <v>0</v>
      </c>
      <c r="N517">
        <v>0</v>
      </c>
      <c r="O517" t="s">
        <v>19</v>
      </c>
      <c r="P517" t="s">
        <v>59</v>
      </c>
      <c r="Q517" t="s">
        <v>59</v>
      </c>
      <c r="R517" t="s">
        <v>27</v>
      </c>
      <c r="T517" t="s">
        <v>1375</v>
      </c>
    </row>
    <row r="518" spans="1:20">
      <c r="A518">
        <v>517</v>
      </c>
      <c r="B518" s="8">
        <v>45188</v>
      </c>
      <c r="C518">
        <v>95</v>
      </c>
      <c r="E518">
        <v>1</v>
      </c>
      <c r="F518" t="s">
        <v>80</v>
      </c>
      <c r="G518" t="str">
        <f>VLOOKUP(Table2[[#This Row],[sublocation]],Map!A$2:B$105,2, FALSE)</f>
        <v>Liurnia</v>
      </c>
      <c r="H518" t="s">
        <v>1376</v>
      </c>
      <c r="I518" t="s">
        <v>553</v>
      </c>
      <c r="K518">
        <v>2</v>
      </c>
      <c r="M518">
        <v>0</v>
      </c>
      <c r="N518">
        <v>0</v>
      </c>
      <c r="O518" t="s">
        <v>19</v>
      </c>
      <c r="P518" t="s">
        <v>59</v>
      </c>
      <c r="Q518" t="s">
        <v>59</v>
      </c>
      <c r="R518" t="s">
        <v>17</v>
      </c>
      <c r="S518" t="s">
        <v>48</v>
      </c>
      <c r="T518" t="s">
        <v>1377</v>
      </c>
    </row>
    <row r="519" spans="1:20">
      <c r="A519">
        <v>518</v>
      </c>
      <c r="B519" s="8">
        <v>45188</v>
      </c>
      <c r="C519">
        <v>95</v>
      </c>
      <c r="E519">
        <v>3</v>
      </c>
      <c r="F519" t="s">
        <v>452</v>
      </c>
      <c r="G519" t="str">
        <f>VLOOKUP(Table2[[#This Row],[sublocation]],Map!A$2:B$105,2, FALSE)</f>
        <v>Leyndell</v>
      </c>
      <c r="H519" t="s">
        <v>1378</v>
      </c>
      <c r="I519" t="s">
        <v>466</v>
      </c>
      <c r="J519" t="s">
        <v>533</v>
      </c>
      <c r="K519">
        <v>2</v>
      </c>
      <c r="L519">
        <v>0</v>
      </c>
      <c r="M519">
        <v>0</v>
      </c>
      <c r="N519">
        <v>0</v>
      </c>
      <c r="O519" t="s">
        <v>19</v>
      </c>
      <c r="P519" t="s">
        <v>59</v>
      </c>
      <c r="Q519" t="s">
        <v>19</v>
      </c>
      <c r="R519" t="s">
        <v>27</v>
      </c>
      <c r="T519" t="s">
        <v>1379</v>
      </c>
    </row>
    <row r="520" spans="1:20">
      <c r="A520">
        <v>519</v>
      </c>
      <c r="B520" s="8">
        <v>45188</v>
      </c>
      <c r="C520">
        <v>95</v>
      </c>
      <c r="E520">
        <v>8</v>
      </c>
      <c r="F520" t="s">
        <v>544</v>
      </c>
      <c r="G520" t="str">
        <f>VLOOKUP(Table2[[#This Row],[sublocation]],Map!A$2:B$105,2, FALSE)</f>
        <v>Mountaintops of the Giants</v>
      </c>
      <c r="H520" t="s">
        <v>1380</v>
      </c>
      <c r="I520" t="s">
        <v>553</v>
      </c>
      <c r="J520" t="s">
        <v>534</v>
      </c>
      <c r="K520">
        <v>1</v>
      </c>
      <c r="L520">
        <v>0</v>
      </c>
      <c r="M520">
        <v>0</v>
      </c>
      <c r="N520">
        <v>0</v>
      </c>
      <c r="O520" t="s">
        <v>19</v>
      </c>
      <c r="P520" t="s">
        <v>59</v>
      </c>
      <c r="Q520" t="s">
        <v>59</v>
      </c>
      <c r="R520" t="s">
        <v>17</v>
      </c>
      <c r="S520" t="s">
        <v>48</v>
      </c>
      <c r="T520" t="s">
        <v>1381</v>
      </c>
    </row>
    <row r="521" spans="1:20">
      <c r="A521">
        <v>520</v>
      </c>
      <c r="B521" s="8">
        <v>45188</v>
      </c>
      <c r="C521">
        <v>95</v>
      </c>
      <c r="E521">
        <v>24</v>
      </c>
      <c r="F521" t="s">
        <v>549</v>
      </c>
      <c r="G521" t="str">
        <f>VLOOKUP(Table2[[#This Row],[sublocation]],Map!A$2:B$105,2, FALSE)</f>
        <v>Caelid</v>
      </c>
      <c r="H521" t="s">
        <v>1382</v>
      </c>
      <c r="I521" t="s">
        <v>752</v>
      </c>
      <c r="J521" t="s">
        <v>533</v>
      </c>
      <c r="K521">
        <v>2</v>
      </c>
      <c r="L521">
        <v>0</v>
      </c>
      <c r="M521">
        <v>0</v>
      </c>
      <c r="N521">
        <v>0</v>
      </c>
      <c r="O521" t="s">
        <v>19</v>
      </c>
      <c r="P521" t="s">
        <v>59</v>
      </c>
      <c r="Q521" t="s">
        <v>19</v>
      </c>
      <c r="R521" t="s">
        <v>17</v>
      </c>
      <c r="S521" t="s">
        <v>1383</v>
      </c>
      <c r="T521" t="s">
        <v>1384</v>
      </c>
    </row>
    <row r="522" spans="1:20">
      <c r="A522">
        <v>521</v>
      </c>
      <c r="B522" s="8">
        <v>45188</v>
      </c>
      <c r="C522">
        <v>95</v>
      </c>
      <c r="E522">
        <v>2</v>
      </c>
      <c r="F522" t="s">
        <v>664</v>
      </c>
      <c r="G522" t="str">
        <f>VLOOKUP(Table2[[#This Row],[sublocation]],Map!A$2:B$105,2, FALSE)</f>
        <v>Haligtree</v>
      </c>
      <c r="H522" t="s">
        <v>1374</v>
      </c>
      <c r="I522" t="s">
        <v>553</v>
      </c>
      <c r="J522" t="s">
        <v>533</v>
      </c>
      <c r="K522">
        <v>1</v>
      </c>
      <c r="L522">
        <v>0</v>
      </c>
      <c r="M522">
        <v>0</v>
      </c>
      <c r="N522">
        <v>0</v>
      </c>
      <c r="O522" t="s">
        <v>19</v>
      </c>
      <c r="P522" t="s">
        <v>59</v>
      </c>
      <c r="Q522" t="s">
        <v>59</v>
      </c>
      <c r="R522" t="s">
        <v>17</v>
      </c>
    </row>
    <row r="523" spans="1:20">
      <c r="A523">
        <v>522</v>
      </c>
      <c r="B523" s="8">
        <v>45188</v>
      </c>
      <c r="C523">
        <v>80</v>
      </c>
      <c r="E523">
        <v>1</v>
      </c>
      <c r="F523" t="s">
        <v>517</v>
      </c>
      <c r="G523" t="str">
        <f>VLOOKUP(Table2[[#This Row],[sublocation]],Map!A$2:B$105,2, FALSE)</f>
        <v>Siofra River</v>
      </c>
      <c r="I523" t="s">
        <v>515</v>
      </c>
      <c r="T523" t="s">
        <v>530</v>
      </c>
    </row>
    <row r="524" spans="1:20">
      <c r="A524">
        <v>523</v>
      </c>
      <c r="B524" s="8">
        <v>45188</v>
      </c>
      <c r="C524">
        <v>80</v>
      </c>
      <c r="E524">
        <v>18</v>
      </c>
      <c r="F524" t="s">
        <v>544</v>
      </c>
      <c r="G524" t="str">
        <f>VLOOKUP(Table2[[#This Row],[sublocation]],Map!A$2:B$105,2, FALSE)</f>
        <v>Mountaintops of the Giants</v>
      </c>
      <c r="H524" t="s">
        <v>1380</v>
      </c>
      <c r="I524" t="s">
        <v>553</v>
      </c>
      <c r="J524" t="s">
        <v>534</v>
      </c>
      <c r="K524">
        <v>1</v>
      </c>
      <c r="L524">
        <v>0</v>
      </c>
      <c r="M524">
        <v>0</v>
      </c>
      <c r="N524">
        <v>0</v>
      </c>
      <c r="O524" t="s">
        <v>19</v>
      </c>
      <c r="P524" t="s">
        <v>59</v>
      </c>
      <c r="Q524" t="s">
        <v>59</v>
      </c>
      <c r="R524" t="s">
        <v>17</v>
      </c>
      <c r="S524" t="s">
        <v>48</v>
      </c>
    </row>
    <row r="525" spans="1:20">
      <c r="A525">
        <v>524</v>
      </c>
      <c r="B525" s="8">
        <v>45188</v>
      </c>
      <c r="C525">
        <v>80</v>
      </c>
      <c r="E525">
        <v>8</v>
      </c>
      <c r="F525" t="s">
        <v>544</v>
      </c>
      <c r="G525" t="str">
        <f>VLOOKUP(Table2[[#This Row],[sublocation]],Map!A$2:B$105,2, FALSE)</f>
        <v>Mountaintops of the Giants</v>
      </c>
      <c r="H525" t="s">
        <v>1380</v>
      </c>
      <c r="I525" t="s">
        <v>553</v>
      </c>
      <c r="J525" t="s">
        <v>534</v>
      </c>
      <c r="K525">
        <v>1</v>
      </c>
      <c r="L525">
        <v>0</v>
      </c>
      <c r="M525">
        <v>0</v>
      </c>
      <c r="N525">
        <v>0</v>
      </c>
      <c r="O525" t="s">
        <v>19</v>
      </c>
      <c r="P525" t="s">
        <v>59</v>
      </c>
      <c r="Q525" t="s">
        <v>59</v>
      </c>
      <c r="R525" t="s">
        <v>17</v>
      </c>
      <c r="S525" t="s">
        <v>48</v>
      </c>
      <c r="T525" t="s">
        <v>140</v>
      </c>
    </row>
    <row r="526" spans="1:20">
      <c r="A526">
        <v>525</v>
      </c>
      <c r="B526" s="8">
        <v>45188</v>
      </c>
      <c r="C526">
        <v>95</v>
      </c>
      <c r="E526">
        <v>3</v>
      </c>
      <c r="F526" t="s">
        <v>544</v>
      </c>
      <c r="G526" t="str">
        <f>VLOOKUP(Table2[[#This Row],[sublocation]],Map!A$2:B$105,2, FALSE)</f>
        <v>Mountaintops of the Giants</v>
      </c>
      <c r="H526" t="s">
        <v>1385</v>
      </c>
      <c r="I526" t="s">
        <v>515</v>
      </c>
      <c r="R526" t="s">
        <v>447</v>
      </c>
      <c r="T526" t="s">
        <v>448</v>
      </c>
    </row>
    <row r="527" spans="1:20">
      <c r="A527">
        <v>526</v>
      </c>
      <c r="B527" s="8">
        <v>45188</v>
      </c>
      <c r="C527">
        <v>95</v>
      </c>
      <c r="E527">
        <v>1</v>
      </c>
      <c r="F527" t="s">
        <v>995</v>
      </c>
      <c r="G527" t="str">
        <f>VLOOKUP(Table2[[#This Row],[sublocation]],Map!A$2:B$105,2, FALSE)</f>
        <v>Altus Plateau</v>
      </c>
      <c r="I527" t="s">
        <v>464</v>
      </c>
      <c r="K527">
        <v>2</v>
      </c>
      <c r="M527">
        <v>0</v>
      </c>
      <c r="N527">
        <v>0</v>
      </c>
      <c r="O527" t="s">
        <v>19</v>
      </c>
      <c r="P527" t="s">
        <v>59</v>
      </c>
      <c r="Q527" t="s">
        <v>19</v>
      </c>
      <c r="R527" t="s">
        <v>17</v>
      </c>
      <c r="T527" t="s">
        <v>1386</v>
      </c>
    </row>
    <row r="528" spans="1:20">
      <c r="A528">
        <v>527</v>
      </c>
      <c r="B528" s="8">
        <v>45188</v>
      </c>
      <c r="C528">
        <v>95</v>
      </c>
      <c r="E528">
        <v>1</v>
      </c>
      <c r="F528" t="s">
        <v>544</v>
      </c>
      <c r="G528" t="str">
        <f>VLOOKUP(Table2[[#This Row],[sublocation]],Map!A$2:B$105,2, FALSE)</f>
        <v>Mountaintops of the Giants</v>
      </c>
      <c r="H528" t="s">
        <v>1387</v>
      </c>
      <c r="I528" t="s">
        <v>39</v>
      </c>
      <c r="J528" t="s">
        <v>533</v>
      </c>
      <c r="K528">
        <v>2</v>
      </c>
      <c r="L528">
        <v>0</v>
      </c>
      <c r="M528">
        <v>0</v>
      </c>
      <c r="N528">
        <v>0</v>
      </c>
      <c r="O528" t="s">
        <v>19</v>
      </c>
      <c r="P528" t="s">
        <v>59</v>
      </c>
      <c r="Q528" t="s">
        <v>59</v>
      </c>
      <c r="R528" t="s">
        <v>27</v>
      </c>
      <c r="T528" t="s">
        <v>1388</v>
      </c>
    </row>
    <row r="529" spans="1:20">
      <c r="A529">
        <v>528</v>
      </c>
      <c r="B529" s="8">
        <v>45188</v>
      </c>
      <c r="C529">
        <v>95</v>
      </c>
      <c r="E529">
        <v>11</v>
      </c>
      <c r="F529" t="s">
        <v>231</v>
      </c>
      <c r="G529" t="str">
        <f>VLOOKUP(Table2[[#This Row],[sublocation]],Map!A$2:B$105,2, FALSE)</f>
        <v>Altus Plateau</v>
      </c>
      <c r="H529" t="s">
        <v>1389</v>
      </c>
      <c r="I529" t="s">
        <v>39</v>
      </c>
      <c r="J529" t="s">
        <v>533</v>
      </c>
      <c r="K529">
        <v>1</v>
      </c>
      <c r="L529">
        <v>0</v>
      </c>
      <c r="M529">
        <v>0</v>
      </c>
      <c r="N529">
        <v>0</v>
      </c>
      <c r="O529" t="s">
        <v>19</v>
      </c>
      <c r="P529" t="s">
        <v>59</v>
      </c>
      <c r="Q529" t="s">
        <v>59</v>
      </c>
      <c r="R529" t="s">
        <v>27</v>
      </c>
      <c r="T529" t="s">
        <v>1390</v>
      </c>
    </row>
    <row r="530" spans="1:20">
      <c r="A530">
        <v>529</v>
      </c>
      <c r="B530" s="8">
        <v>45188</v>
      </c>
      <c r="C530">
        <v>95</v>
      </c>
      <c r="E530">
        <v>4</v>
      </c>
      <c r="F530" t="s">
        <v>452</v>
      </c>
      <c r="G530" t="str">
        <f>VLOOKUP(Table2[[#This Row],[sublocation]],Map!A$2:B$105,2, FALSE)</f>
        <v>Leyndell</v>
      </c>
      <c r="H530" t="s">
        <v>1392</v>
      </c>
      <c r="I530" t="s">
        <v>464</v>
      </c>
      <c r="J530" t="s">
        <v>534</v>
      </c>
      <c r="K530">
        <v>3</v>
      </c>
      <c r="M530">
        <v>1</v>
      </c>
      <c r="N530">
        <v>0</v>
      </c>
      <c r="O530" t="s">
        <v>59</v>
      </c>
      <c r="P530" t="s">
        <v>59</v>
      </c>
      <c r="Q530" t="s">
        <v>19</v>
      </c>
      <c r="R530" t="s">
        <v>17</v>
      </c>
      <c r="S530" t="s">
        <v>1391</v>
      </c>
    </row>
    <row r="531" spans="1:20">
      <c r="A531">
        <v>530</v>
      </c>
      <c r="B531" s="8">
        <v>45188</v>
      </c>
      <c r="C531">
        <v>40</v>
      </c>
      <c r="E531">
        <v>10</v>
      </c>
      <c r="F531" t="s">
        <v>80</v>
      </c>
      <c r="G531" t="str">
        <f>VLOOKUP(Table2[[#This Row],[sublocation]],Map!A$2:B$105,2, FALSE)</f>
        <v>Liurnia</v>
      </c>
      <c r="H531" t="s">
        <v>1393</v>
      </c>
      <c r="I531" t="s">
        <v>39</v>
      </c>
      <c r="K531">
        <v>2</v>
      </c>
      <c r="L531">
        <v>1</v>
      </c>
      <c r="M531">
        <v>0</v>
      </c>
      <c r="N531">
        <v>0</v>
      </c>
      <c r="O531" t="s">
        <v>19</v>
      </c>
      <c r="P531" t="s">
        <v>59</v>
      </c>
      <c r="Q531" t="s">
        <v>19</v>
      </c>
      <c r="R531" t="s">
        <v>17</v>
      </c>
      <c r="S531" t="s">
        <v>726</v>
      </c>
      <c r="T531" t="s">
        <v>1282</v>
      </c>
    </row>
    <row r="532" spans="1:20">
      <c r="A532">
        <v>531</v>
      </c>
      <c r="B532" s="8">
        <v>45188</v>
      </c>
      <c r="C532">
        <v>40</v>
      </c>
      <c r="E532">
        <v>3</v>
      </c>
      <c r="F532" t="s">
        <v>445</v>
      </c>
      <c r="G532" t="str">
        <f>VLOOKUP(Table2[[#This Row],[sublocation]],Map!A$2:B$105,2, FALSE)</f>
        <v>Dragonbarrow</v>
      </c>
      <c r="H532" t="s">
        <v>1394</v>
      </c>
      <c r="I532" t="s">
        <v>464</v>
      </c>
      <c r="J532" t="s">
        <v>533</v>
      </c>
      <c r="K532">
        <v>3</v>
      </c>
      <c r="L532">
        <v>0</v>
      </c>
      <c r="M532">
        <v>1</v>
      </c>
      <c r="N532">
        <v>0</v>
      </c>
      <c r="O532" t="s">
        <v>59</v>
      </c>
      <c r="P532" t="s">
        <v>59</v>
      </c>
      <c r="Q532" t="s">
        <v>19</v>
      </c>
      <c r="R532" t="s">
        <v>27</v>
      </c>
      <c r="T532" t="s">
        <v>1395</v>
      </c>
    </row>
    <row r="533" spans="1:20">
      <c r="A533">
        <v>532</v>
      </c>
      <c r="B533" s="8">
        <v>45188</v>
      </c>
      <c r="C533">
        <v>40</v>
      </c>
      <c r="E533">
        <v>1</v>
      </c>
      <c r="F533" t="s">
        <v>596</v>
      </c>
      <c r="G533" t="str">
        <f>VLOOKUP(Table2[[#This Row],[sublocation]],Map!A$2:B$105,2, FALSE)</f>
        <v>Dragonbarrow</v>
      </c>
      <c r="H533" t="s">
        <v>1356</v>
      </c>
      <c r="I533" t="s">
        <v>752</v>
      </c>
      <c r="K533">
        <v>3</v>
      </c>
      <c r="M533">
        <v>1</v>
      </c>
      <c r="N533">
        <v>0</v>
      </c>
      <c r="O533" t="s">
        <v>19</v>
      </c>
      <c r="P533" t="s">
        <v>59</v>
      </c>
      <c r="Q533" t="s">
        <v>59</v>
      </c>
      <c r="R533" t="s">
        <v>17</v>
      </c>
      <c r="T533" t="s">
        <v>1396</v>
      </c>
    </row>
    <row r="534" spans="1:20">
      <c r="A534">
        <v>533</v>
      </c>
      <c r="B534" s="8">
        <v>45188</v>
      </c>
      <c r="C534">
        <v>40</v>
      </c>
      <c r="E534">
        <v>5</v>
      </c>
      <c r="F534" t="s">
        <v>508</v>
      </c>
      <c r="G534" t="str">
        <f>VLOOKUP(Table2[[#This Row],[sublocation]],Map!A$2:B$105,2, FALSE)</f>
        <v>Nokron</v>
      </c>
      <c r="H534" t="s">
        <v>1397</v>
      </c>
      <c r="I534" t="s">
        <v>464</v>
      </c>
      <c r="J534" t="s">
        <v>533</v>
      </c>
      <c r="K534">
        <v>4</v>
      </c>
      <c r="L534">
        <v>1</v>
      </c>
      <c r="M534">
        <v>2</v>
      </c>
      <c r="N534">
        <v>0</v>
      </c>
      <c r="O534" t="s">
        <v>59</v>
      </c>
      <c r="P534" t="s">
        <v>59</v>
      </c>
      <c r="Q534" t="s">
        <v>59</v>
      </c>
      <c r="R534" t="s">
        <v>17</v>
      </c>
      <c r="S534" t="s">
        <v>1398</v>
      </c>
      <c r="T534" t="s">
        <v>1400</v>
      </c>
    </row>
    <row r="535" spans="1:20">
      <c r="A535">
        <v>534</v>
      </c>
      <c r="B535" s="8">
        <v>45188</v>
      </c>
      <c r="C535">
        <v>40</v>
      </c>
      <c r="E535">
        <v>2</v>
      </c>
      <c r="F535" t="s">
        <v>80</v>
      </c>
      <c r="G535" t="str">
        <f>VLOOKUP(Table2[[#This Row],[sublocation]],Map!A$2:B$105,2, FALSE)</f>
        <v>Liurnia</v>
      </c>
      <c r="H535" t="s">
        <v>1401</v>
      </c>
      <c r="I535" t="s">
        <v>515</v>
      </c>
      <c r="R535" t="s">
        <v>447</v>
      </c>
      <c r="T535" t="s">
        <v>1399</v>
      </c>
    </row>
    <row r="536" spans="1:20">
      <c r="A536">
        <v>535</v>
      </c>
      <c r="B536" s="8">
        <v>45188</v>
      </c>
      <c r="C536">
        <v>40</v>
      </c>
      <c r="E536">
        <v>4</v>
      </c>
      <c r="F536" t="s">
        <v>487</v>
      </c>
      <c r="G536" t="str">
        <f>VLOOKUP(Table2[[#This Row],[sublocation]],Map!A$2:B$105,2, FALSE)</f>
        <v>Raya Lucaria</v>
      </c>
      <c r="H536" t="s">
        <v>1402</v>
      </c>
      <c r="I536" t="s">
        <v>464</v>
      </c>
      <c r="J536" t="s">
        <v>532</v>
      </c>
      <c r="K536">
        <v>2</v>
      </c>
      <c r="L536">
        <v>0</v>
      </c>
      <c r="M536">
        <v>0</v>
      </c>
      <c r="N536">
        <v>0</v>
      </c>
      <c r="O536" t="s">
        <v>59</v>
      </c>
      <c r="P536" t="s">
        <v>19</v>
      </c>
      <c r="Q536" t="s">
        <v>19</v>
      </c>
      <c r="R536" t="s">
        <v>27</v>
      </c>
      <c r="T536" t="s">
        <v>1403</v>
      </c>
    </row>
    <row r="537" spans="1:20">
      <c r="A537">
        <v>536</v>
      </c>
      <c r="B537" s="8">
        <v>45188</v>
      </c>
      <c r="C537">
        <v>40</v>
      </c>
      <c r="E537">
        <v>6</v>
      </c>
      <c r="F537" t="s">
        <v>535</v>
      </c>
      <c r="G537" t="str">
        <f>VLOOKUP(Table2[[#This Row],[sublocation]],Map!A$2:B$105,2, FALSE)</f>
        <v>Altus Plateau</v>
      </c>
      <c r="H537" t="s">
        <v>1404</v>
      </c>
      <c r="I537" t="s">
        <v>464</v>
      </c>
      <c r="K537">
        <v>3</v>
      </c>
      <c r="N537">
        <v>0</v>
      </c>
      <c r="O537" t="s">
        <v>59</v>
      </c>
      <c r="P537" t="s">
        <v>59</v>
      </c>
      <c r="Q537" t="s">
        <v>19</v>
      </c>
      <c r="R537" t="s">
        <v>17</v>
      </c>
      <c r="T537" t="s">
        <v>1405</v>
      </c>
    </row>
    <row r="538" spans="1:20">
      <c r="A538">
        <v>537</v>
      </c>
      <c r="B538" s="8">
        <v>45188</v>
      </c>
      <c r="C538">
        <v>40</v>
      </c>
      <c r="E538">
        <v>2</v>
      </c>
      <c r="F538" t="s">
        <v>467</v>
      </c>
      <c r="G538" t="str">
        <f>VLOOKUP(Table2[[#This Row],[sublocation]],Map!A$2:B$105,2, FALSE)</f>
        <v>Siofra River</v>
      </c>
      <c r="H538" t="s">
        <v>1397</v>
      </c>
      <c r="I538" t="s">
        <v>752</v>
      </c>
      <c r="J538" t="s">
        <v>533</v>
      </c>
      <c r="K538">
        <v>3</v>
      </c>
      <c r="L538">
        <v>1</v>
      </c>
      <c r="M538">
        <v>1</v>
      </c>
      <c r="N538">
        <v>0</v>
      </c>
      <c r="O538" t="s">
        <v>19</v>
      </c>
      <c r="P538" t="s">
        <v>59</v>
      </c>
      <c r="Q538" t="s">
        <v>59</v>
      </c>
      <c r="R538" t="s">
        <v>17</v>
      </c>
      <c r="T538" t="s">
        <v>1406</v>
      </c>
    </row>
    <row r="539" spans="1:20">
      <c r="A539">
        <v>538</v>
      </c>
      <c r="B539" s="8">
        <v>45188</v>
      </c>
      <c r="C539">
        <v>40</v>
      </c>
      <c r="E539">
        <v>2</v>
      </c>
      <c r="F539" t="s">
        <v>486</v>
      </c>
      <c r="G539" t="str">
        <f>VLOOKUP(Table2[[#This Row],[sublocation]],Map!A$2:B$105,2, FALSE)</f>
        <v>Dragonbarrow</v>
      </c>
      <c r="H539" t="s">
        <v>1407</v>
      </c>
      <c r="I539" t="s">
        <v>464</v>
      </c>
      <c r="J539" t="s">
        <v>533</v>
      </c>
      <c r="K539">
        <v>2</v>
      </c>
      <c r="L539">
        <v>0</v>
      </c>
      <c r="M539">
        <v>0</v>
      </c>
      <c r="N539">
        <v>0</v>
      </c>
      <c r="O539" t="s">
        <v>59</v>
      </c>
      <c r="P539" t="s">
        <v>59</v>
      </c>
      <c r="Q539" t="s">
        <v>59</v>
      </c>
      <c r="R539" t="s">
        <v>27</v>
      </c>
      <c r="T539" t="s">
        <v>1408</v>
      </c>
    </row>
    <row r="540" spans="1:20">
      <c r="A540">
        <v>539</v>
      </c>
      <c r="B540" s="8">
        <v>45188</v>
      </c>
      <c r="C540">
        <v>40</v>
      </c>
      <c r="E540">
        <v>8</v>
      </c>
      <c r="F540" t="s">
        <v>467</v>
      </c>
      <c r="G540" t="str">
        <f>VLOOKUP(Table2[[#This Row],[sublocation]],Map!A$2:B$105,2, FALSE)</f>
        <v>Siofra River</v>
      </c>
      <c r="H540" t="s">
        <v>1409</v>
      </c>
      <c r="I540" t="s">
        <v>39</v>
      </c>
      <c r="K540">
        <v>2</v>
      </c>
      <c r="M540">
        <v>0</v>
      </c>
      <c r="N540">
        <v>0</v>
      </c>
      <c r="O540" t="s">
        <v>19</v>
      </c>
      <c r="P540" t="s">
        <v>19</v>
      </c>
      <c r="Q540" t="s">
        <v>19</v>
      </c>
      <c r="R540" t="s">
        <v>17</v>
      </c>
      <c r="S540" t="s">
        <v>12</v>
      </c>
      <c r="T540" t="s">
        <v>1410</v>
      </c>
    </row>
    <row r="541" spans="1:20">
      <c r="A541">
        <v>540</v>
      </c>
      <c r="B541" s="8">
        <v>45188</v>
      </c>
      <c r="C541">
        <v>40</v>
      </c>
      <c r="E541">
        <v>5</v>
      </c>
      <c r="F541" t="s">
        <v>486</v>
      </c>
      <c r="G541" t="str">
        <f>VLOOKUP(Table2[[#This Row],[sublocation]],Map!A$2:B$105,2, FALSE)</f>
        <v>Dragonbarrow</v>
      </c>
      <c r="H541" t="s">
        <v>1411</v>
      </c>
      <c r="I541" t="s">
        <v>464</v>
      </c>
      <c r="J541" t="s">
        <v>532</v>
      </c>
      <c r="K541">
        <v>2</v>
      </c>
      <c r="L541">
        <v>1</v>
      </c>
      <c r="M541">
        <v>0</v>
      </c>
      <c r="N541">
        <v>0</v>
      </c>
      <c r="O541" t="s">
        <v>19</v>
      </c>
      <c r="P541" t="s">
        <v>59</v>
      </c>
      <c r="Q541" t="s">
        <v>59</v>
      </c>
      <c r="R541" t="s">
        <v>27</v>
      </c>
    </row>
    <row r="542" spans="1:20">
      <c r="A542">
        <v>541</v>
      </c>
      <c r="B542" s="8">
        <v>45188</v>
      </c>
      <c r="C542">
        <v>40</v>
      </c>
      <c r="E542">
        <v>3</v>
      </c>
      <c r="F542" t="s">
        <v>517</v>
      </c>
      <c r="G542" t="str">
        <f>VLOOKUP(Table2[[#This Row],[sublocation]],Map!A$2:B$105,2, FALSE)</f>
        <v>Siofra River</v>
      </c>
      <c r="H542" t="s">
        <v>172</v>
      </c>
      <c r="I542" t="s">
        <v>464</v>
      </c>
      <c r="J542" t="s">
        <v>533</v>
      </c>
      <c r="K542">
        <v>2</v>
      </c>
      <c r="L542">
        <v>1</v>
      </c>
      <c r="M542">
        <v>0</v>
      </c>
      <c r="N542">
        <v>0</v>
      </c>
      <c r="O542" t="s">
        <v>59</v>
      </c>
      <c r="P542" t="s">
        <v>59</v>
      </c>
      <c r="Q542" t="s">
        <v>59</v>
      </c>
      <c r="R542" t="s">
        <v>27</v>
      </c>
      <c r="T542" t="s">
        <v>1412</v>
      </c>
    </row>
    <row r="543" spans="1:20">
      <c r="A543">
        <v>542</v>
      </c>
      <c r="B543" s="8">
        <v>45188</v>
      </c>
      <c r="C543">
        <v>40</v>
      </c>
      <c r="E543">
        <v>4</v>
      </c>
      <c r="F543" t="s">
        <v>549</v>
      </c>
      <c r="G543" t="str">
        <f>VLOOKUP(Table2[[#This Row],[sublocation]],Map!A$2:B$105,2, FALSE)</f>
        <v>Caelid</v>
      </c>
      <c r="H543" t="s">
        <v>1414</v>
      </c>
      <c r="I543" t="s">
        <v>466</v>
      </c>
      <c r="K543">
        <v>3</v>
      </c>
      <c r="M543">
        <v>0</v>
      </c>
      <c r="N543">
        <v>0</v>
      </c>
      <c r="O543" t="s">
        <v>19</v>
      </c>
      <c r="P543" t="s">
        <v>19</v>
      </c>
      <c r="Q543" t="s">
        <v>19</v>
      </c>
      <c r="R543" t="s">
        <v>17</v>
      </c>
      <c r="S543" t="s">
        <v>1413</v>
      </c>
      <c r="T543" t="s">
        <v>1415</v>
      </c>
    </row>
    <row r="544" spans="1:20">
      <c r="A544">
        <v>543</v>
      </c>
      <c r="B544" s="8">
        <v>45188</v>
      </c>
      <c r="C544">
        <v>40</v>
      </c>
      <c r="E544">
        <v>1</v>
      </c>
      <c r="F544" t="s">
        <v>390</v>
      </c>
      <c r="G544" t="str">
        <f>VLOOKUP(Table2[[#This Row],[sublocation]],Map!A$2:B$105,2, FALSE)</f>
        <v>Liurnia</v>
      </c>
      <c r="H544" t="s">
        <v>1393</v>
      </c>
      <c r="I544" t="s">
        <v>464</v>
      </c>
      <c r="J544" t="s">
        <v>533</v>
      </c>
      <c r="K544">
        <v>2</v>
      </c>
      <c r="L544">
        <v>1</v>
      </c>
      <c r="M544">
        <v>0</v>
      </c>
      <c r="N544">
        <v>0</v>
      </c>
      <c r="O544" t="s">
        <v>19</v>
      </c>
      <c r="P544" t="s">
        <v>59</v>
      </c>
      <c r="Q544" t="s">
        <v>19</v>
      </c>
      <c r="R544" t="s">
        <v>27</v>
      </c>
      <c r="T544" t="s">
        <v>1416</v>
      </c>
    </row>
    <row r="545" spans="1:20">
      <c r="A545">
        <v>544</v>
      </c>
      <c r="B545" s="8">
        <v>45189</v>
      </c>
      <c r="C545">
        <v>80</v>
      </c>
      <c r="E545">
        <v>1</v>
      </c>
      <c r="F545" t="s">
        <v>231</v>
      </c>
      <c r="G545" t="str">
        <f>VLOOKUP(Table2[[#This Row],[sublocation]],Map!A$2:B$105,2, FALSE)</f>
        <v>Altus Plateau</v>
      </c>
      <c r="H545" t="s">
        <v>1417</v>
      </c>
      <c r="I545" t="s">
        <v>553</v>
      </c>
      <c r="J545" t="s">
        <v>534</v>
      </c>
      <c r="K545">
        <v>1</v>
      </c>
      <c r="L545">
        <v>0</v>
      </c>
      <c r="M545">
        <v>0</v>
      </c>
      <c r="N545">
        <v>0</v>
      </c>
      <c r="O545" t="s">
        <v>19</v>
      </c>
      <c r="P545" t="s">
        <v>59</v>
      </c>
      <c r="Q545" t="s">
        <v>59</v>
      </c>
      <c r="R545" t="s">
        <v>27</v>
      </c>
      <c r="T545" t="s">
        <v>1418</v>
      </c>
    </row>
    <row r="546" spans="1:20">
      <c r="A546">
        <v>545</v>
      </c>
      <c r="B546" s="8">
        <v>45189</v>
      </c>
      <c r="C546">
        <v>80</v>
      </c>
      <c r="E546">
        <v>4</v>
      </c>
      <c r="F546" t="s">
        <v>231</v>
      </c>
      <c r="G546" t="str">
        <f>VLOOKUP(Table2[[#This Row],[sublocation]],Map!A$2:B$105,2, FALSE)</f>
        <v>Altus Plateau</v>
      </c>
      <c r="H546" t="s">
        <v>1417</v>
      </c>
      <c r="I546" t="s">
        <v>553</v>
      </c>
      <c r="J546" t="s">
        <v>534</v>
      </c>
      <c r="K546">
        <v>1</v>
      </c>
      <c r="L546">
        <v>0</v>
      </c>
      <c r="M546">
        <v>0</v>
      </c>
      <c r="N546">
        <v>0</v>
      </c>
      <c r="O546" t="s">
        <v>19</v>
      </c>
      <c r="P546" t="s">
        <v>59</v>
      </c>
      <c r="Q546" t="s">
        <v>59</v>
      </c>
      <c r="R546" t="s">
        <v>17</v>
      </c>
      <c r="T546" t="s">
        <v>1419</v>
      </c>
    </row>
    <row r="547" spans="1:20">
      <c r="A547">
        <v>546</v>
      </c>
      <c r="B547" s="8">
        <v>45189</v>
      </c>
      <c r="C547">
        <v>80</v>
      </c>
      <c r="E547">
        <v>9</v>
      </c>
      <c r="F547" t="s">
        <v>659</v>
      </c>
      <c r="G547" t="str">
        <f>VLOOKUP(Table2[[#This Row],[sublocation]],Map!A$2:B$105,2, FALSE)</f>
        <v>Volcano Manor</v>
      </c>
      <c r="H547" t="s">
        <v>1420</v>
      </c>
      <c r="I547" t="s">
        <v>515</v>
      </c>
      <c r="T547" t="s">
        <v>448</v>
      </c>
    </row>
    <row r="548" spans="1:20">
      <c r="A548">
        <v>547</v>
      </c>
      <c r="B548" s="8">
        <v>45189</v>
      </c>
      <c r="C548">
        <v>80</v>
      </c>
      <c r="E548">
        <v>3</v>
      </c>
      <c r="F548" t="s">
        <v>231</v>
      </c>
      <c r="G548" t="str">
        <f>VLOOKUP(Table2[[#This Row],[sublocation]],Map!A$2:B$105,2, FALSE)</f>
        <v>Altus Plateau</v>
      </c>
      <c r="H548" t="s">
        <v>1417</v>
      </c>
      <c r="I548" t="s">
        <v>553</v>
      </c>
      <c r="J548" t="s">
        <v>534</v>
      </c>
      <c r="K548">
        <v>1</v>
      </c>
      <c r="L548">
        <v>0</v>
      </c>
      <c r="M548">
        <v>0</v>
      </c>
      <c r="N548">
        <v>0</v>
      </c>
      <c r="O548" t="s">
        <v>19</v>
      </c>
      <c r="P548" t="s">
        <v>59</v>
      </c>
      <c r="Q548" t="s">
        <v>59</v>
      </c>
      <c r="R548" t="s">
        <v>17</v>
      </c>
      <c r="S548" t="s">
        <v>1281</v>
      </c>
      <c r="T548" t="s">
        <v>1421</v>
      </c>
    </row>
    <row r="549" spans="1:20">
      <c r="A549">
        <v>548</v>
      </c>
      <c r="B549" s="8">
        <v>45189</v>
      </c>
      <c r="C549">
        <v>80</v>
      </c>
      <c r="E549">
        <v>1</v>
      </c>
      <c r="F549" t="s">
        <v>650</v>
      </c>
      <c r="G549" t="str">
        <f>VLOOKUP(Table2[[#This Row],[sublocation]],Map!A$2:B$105,2, FALSE)</f>
        <v>Mountaintops of the Giants</v>
      </c>
      <c r="H549" t="s">
        <v>1422</v>
      </c>
      <c r="I549" t="s">
        <v>39</v>
      </c>
      <c r="K549">
        <v>2</v>
      </c>
      <c r="L549">
        <v>0</v>
      </c>
      <c r="M549">
        <v>0</v>
      </c>
      <c r="N549">
        <v>0</v>
      </c>
      <c r="O549" t="s">
        <v>19</v>
      </c>
      <c r="P549" t="s">
        <v>59</v>
      </c>
      <c r="Q549" t="s">
        <v>59</v>
      </c>
      <c r="R549" t="s">
        <v>17</v>
      </c>
      <c r="S549" t="s">
        <v>1423</v>
      </c>
      <c r="T549" t="s">
        <v>1424</v>
      </c>
    </row>
    <row r="550" spans="1:20">
      <c r="A550">
        <v>549</v>
      </c>
      <c r="B550" s="8">
        <v>45189</v>
      </c>
      <c r="C550">
        <v>138</v>
      </c>
      <c r="E550">
        <v>23</v>
      </c>
      <c r="F550" t="s">
        <v>231</v>
      </c>
      <c r="G550" t="str">
        <f>VLOOKUP(Table2[[#This Row],[sublocation]],Map!A$2:B$105,2, FALSE)</f>
        <v>Altus Plateau</v>
      </c>
      <c r="H550" t="s">
        <v>1425</v>
      </c>
      <c r="I550" t="s">
        <v>466</v>
      </c>
      <c r="J550" t="s">
        <v>534</v>
      </c>
      <c r="K550">
        <v>3</v>
      </c>
      <c r="L550">
        <v>0</v>
      </c>
      <c r="M550">
        <v>1</v>
      </c>
      <c r="N550">
        <v>0</v>
      </c>
      <c r="O550" t="s">
        <v>59</v>
      </c>
      <c r="P550" t="s">
        <v>59</v>
      </c>
      <c r="Q550" t="s">
        <v>59</v>
      </c>
      <c r="R550" t="s">
        <v>27</v>
      </c>
      <c r="S550" t="s">
        <v>726</v>
      </c>
      <c r="T550" t="s">
        <v>1426</v>
      </c>
    </row>
    <row r="551" spans="1:20">
      <c r="A551">
        <v>550</v>
      </c>
      <c r="B551" s="8">
        <v>45189</v>
      </c>
      <c r="C551">
        <v>138</v>
      </c>
      <c r="E551">
        <v>2</v>
      </c>
      <c r="F551" t="s">
        <v>664</v>
      </c>
      <c r="G551" t="str">
        <f>VLOOKUP(Table2[[#This Row],[sublocation]],Map!A$2:B$105,2, FALSE)</f>
        <v>Haligtree</v>
      </c>
      <c r="H551" t="s">
        <v>1427</v>
      </c>
      <c r="I551" t="s">
        <v>539</v>
      </c>
      <c r="J551" t="s">
        <v>534</v>
      </c>
      <c r="K551">
        <v>2</v>
      </c>
      <c r="L551">
        <v>0</v>
      </c>
      <c r="M551">
        <v>0</v>
      </c>
      <c r="N551">
        <v>2</v>
      </c>
      <c r="O551" t="s">
        <v>59</v>
      </c>
      <c r="P551" t="s">
        <v>59</v>
      </c>
      <c r="Q551" t="s">
        <v>19</v>
      </c>
      <c r="R551" t="s">
        <v>17</v>
      </c>
      <c r="T551" t="s">
        <v>1428</v>
      </c>
    </row>
    <row r="552" spans="1:20">
      <c r="A552">
        <v>551</v>
      </c>
      <c r="B552" s="8">
        <v>45189</v>
      </c>
      <c r="C552">
        <v>138</v>
      </c>
      <c r="E552">
        <v>4</v>
      </c>
      <c r="F552" t="s">
        <v>664</v>
      </c>
      <c r="G552" t="str">
        <f>VLOOKUP(Table2[[#This Row],[sublocation]],Map!A$2:B$105,2, FALSE)</f>
        <v>Haligtree</v>
      </c>
      <c r="H552" t="s">
        <v>1427</v>
      </c>
      <c r="I552" t="s">
        <v>42</v>
      </c>
      <c r="N552">
        <v>0</v>
      </c>
      <c r="R552" t="s">
        <v>447</v>
      </c>
      <c r="T552" t="s">
        <v>1429</v>
      </c>
    </row>
    <row r="553" spans="1:20">
      <c r="A553">
        <v>552</v>
      </c>
      <c r="B553" s="8">
        <v>45189</v>
      </c>
      <c r="C553">
        <v>138</v>
      </c>
      <c r="E553">
        <v>3</v>
      </c>
      <c r="F553" t="s">
        <v>669</v>
      </c>
      <c r="G553" t="str">
        <f>VLOOKUP(Table2[[#This Row],[sublocation]],Map!A$2:B$105,2, FALSE)</f>
        <v>Farum Azula</v>
      </c>
      <c r="H553" t="s">
        <v>1430</v>
      </c>
      <c r="I553" t="s">
        <v>515</v>
      </c>
      <c r="R553" t="s">
        <v>447</v>
      </c>
      <c r="T553" t="s">
        <v>448</v>
      </c>
    </row>
    <row r="554" spans="1:20">
      <c r="A554">
        <v>553</v>
      </c>
      <c r="B554" s="8">
        <v>45189</v>
      </c>
      <c r="C554">
        <v>138</v>
      </c>
      <c r="E554">
        <v>9</v>
      </c>
      <c r="F554" t="s">
        <v>669</v>
      </c>
      <c r="G554" t="str">
        <f>VLOOKUP(Table2[[#This Row],[sublocation]],Map!A$2:B$105,2, FALSE)</f>
        <v>Farum Azula</v>
      </c>
      <c r="H554" t="s">
        <v>1431</v>
      </c>
      <c r="I554" t="s">
        <v>464</v>
      </c>
      <c r="K554">
        <v>3</v>
      </c>
      <c r="M554">
        <v>0</v>
      </c>
      <c r="N554">
        <v>0</v>
      </c>
      <c r="O554" t="s">
        <v>59</v>
      </c>
      <c r="P554" t="s">
        <v>59</v>
      </c>
      <c r="Q554" t="s">
        <v>59</v>
      </c>
      <c r="R554" t="s">
        <v>17</v>
      </c>
      <c r="S554" t="s">
        <v>1432</v>
      </c>
      <c r="T554" t="s">
        <v>1433</v>
      </c>
    </row>
    <row r="555" spans="1:20">
      <c r="A555">
        <v>554</v>
      </c>
      <c r="B555" s="8">
        <v>45189</v>
      </c>
      <c r="C555">
        <v>40</v>
      </c>
      <c r="E555">
        <v>8</v>
      </c>
      <c r="F555" t="s">
        <v>517</v>
      </c>
      <c r="G555" t="str">
        <f>VLOOKUP(Table2[[#This Row],[sublocation]],Map!A$2:B$105,2, FALSE)</f>
        <v>Siofra River</v>
      </c>
      <c r="H555" t="s">
        <v>1434</v>
      </c>
      <c r="I555" t="s">
        <v>464</v>
      </c>
      <c r="J555" t="s">
        <v>533</v>
      </c>
      <c r="K555">
        <v>5</v>
      </c>
      <c r="L555">
        <v>0</v>
      </c>
      <c r="M555">
        <v>2</v>
      </c>
      <c r="N555">
        <v>0</v>
      </c>
      <c r="O555" t="s">
        <v>59</v>
      </c>
      <c r="P555" t="s">
        <v>59</v>
      </c>
      <c r="Q555" t="s">
        <v>19</v>
      </c>
      <c r="R555" t="s">
        <v>27</v>
      </c>
      <c r="T555" t="s">
        <v>1437</v>
      </c>
    </row>
    <row r="556" spans="1:20">
      <c r="A556">
        <v>555</v>
      </c>
      <c r="B556" s="8">
        <v>45189</v>
      </c>
      <c r="C556">
        <v>40</v>
      </c>
      <c r="E556">
        <v>39</v>
      </c>
      <c r="F556" t="s">
        <v>487</v>
      </c>
      <c r="G556" t="str">
        <f>VLOOKUP(Table2[[#This Row],[sublocation]],Map!A$2:B$105,2, FALSE)</f>
        <v>Raya Lucaria</v>
      </c>
      <c r="H556" t="s">
        <v>1435</v>
      </c>
      <c r="I556" t="s">
        <v>464</v>
      </c>
      <c r="K556">
        <v>2</v>
      </c>
      <c r="L556">
        <v>1</v>
      </c>
      <c r="M556">
        <v>0</v>
      </c>
      <c r="N556">
        <v>0</v>
      </c>
      <c r="O556" t="s">
        <v>19</v>
      </c>
      <c r="P556" t="s">
        <v>59</v>
      </c>
      <c r="Q556" t="s">
        <v>19</v>
      </c>
      <c r="R556" t="s">
        <v>17</v>
      </c>
      <c r="T556" t="s">
        <v>1436</v>
      </c>
    </row>
    <row r="557" spans="1:20">
      <c r="A557">
        <v>556</v>
      </c>
      <c r="B557" s="8">
        <v>45189</v>
      </c>
      <c r="C557">
        <v>40</v>
      </c>
      <c r="E557">
        <v>2</v>
      </c>
      <c r="F557" t="s">
        <v>487</v>
      </c>
      <c r="G557" t="str">
        <f>VLOOKUP(Table2[[#This Row],[sublocation]],Map!A$2:B$105,2, FALSE)</f>
        <v>Raya Lucaria</v>
      </c>
      <c r="H557" t="s">
        <v>1438</v>
      </c>
      <c r="I557" t="s">
        <v>464</v>
      </c>
      <c r="J557" t="s">
        <v>532</v>
      </c>
      <c r="K557">
        <v>2</v>
      </c>
      <c r="L557">
        <v>0</v>
      </c>
      <c r="M557">
        <v>0</v>
      </c>
      <c r="N557">
        <v>0</v>
      </c>
      <c r="O557" t="s">
        <v>19</v>
      </c>
      <c r="P557" t="s">
        <v>19</v>
      </c>
      <c r="Q557" t="s">
        <v>19</v>
      </c>
      <c r="R557" t="s">
        <v>27</v>
      </c>
      <c r="T557" t="s">
        <v>1439</v>
      </c>
    </row>
    <row r="558" spans="1:20">
      <c r="A558">
        <v>557</v>
      </c>
      <c r="B558" s="8">
        <v>45189</v>
      </c>
      <c r="C558">
        <v>40</v>
      </c>
      <c r="E558">
        <v>21</v>
      </c>
      <c r="F558" t="s">
        <v>80</v>
      </c>
      <c r="G558" t="str">
        <f>VLOOKUP(Table2[[#This Row],[sublocation]],Map!A$2:B$105,2, FALSE)</f>
        <v>Liurnia</v>
      </c>
      <c r="H558" t="s">
        <v>1440</v>
      </c>
      <c r="I558" t="s">
        <v>466</v>
      </c>
      <c r="J558" t="s">
        <v>533</v>
      </c>
      <c r="K558">
        <v>2</v>
      </c>
      <c r="L558">
        <v>0</v>
      </c>
      <c r="M558">
        <v>0</v>
      </c>
      <c r="N558">
        <v>0</v>
      </c>
      <c r="O558" t="s">
        <v>19</v>
      </c>
      <c r="P558" t="s">
        <v>19</v>
      </c>
      <c r="Q558" t="s">
        <v>19</v>
      </c>
      <c r="R558" t="s">
        <v>27</v>
      </c>
      <c r="T558" t="s">
        <v>1441</v>
      </c>
    </row>
    <row r="559" spans="1:20">
      <c r="A559">
        <v>558</v>
      </c>
      <c r="B559" s="8">
        <v>45189</v>
      </c>
      <c r="C559">
        <v>40</v>
      </c>
      <c r="E559">
        <v>7</v>
      </c>
      <c r="F559" t="s">
        <v>178</v>
      </c>
      <c r="G559" t="str">
        <f>VLOOKUP(Table2[[#This Row],[sublocation]],Map!A$2:B$105,2, FALSE)</f>
        <v>Limgrave</v>
      </c>
      <c r="H559" t="s">
        <v>1442</v>
      </c>
      <c r="I559" t="s">
        <v>464</v>
      </c>
      <c r="J559" t="s">
        <v>533</v>
      </c>
      <c r="K559">
        <v>2</v>
      </c>
      <c r="L559">
        <v>0</v>
      </c>
      <c r="M559">
        <v>0</v>
      </c>
      <c r="N559">
        <v>0</v>
      </c>
      <c r="O559" t="s">
        <v>59</v>
      </c>
      <c r="P559" t="s">
        <v>59</v>
      </c>
      <c r="Q559" t="s">
        <v>59</v>
      </c>
      <c r="R559" t="s">
        <v>27</v>
      </c>
    </row>
    <row r="560" spans="1:20">
      <c r="A560">
        <v>559</v>
      </c>
      <c r="B560" s="8">
        <v>45189</v>
      </c>
      <c r="C560">
        <v>95</v>
      </c>
      <c r="E560">
        <v>28</v>
      </c>
      <c r="F560" t="s">
        <v>231</v>
      </c>
      <c r="G560" t="str">
        <f>VLOOKUP(Table2[[#This Row],[sublocation]],Map!A$2:B$105,2, FALSE)</f>
        <v>Altus Plateau</v>
      </c>
      <c r="H560" t="s">
        <v>1443</v>
      </c>
      <c r="I560" t="s">
        <v>752</v>
      </c>
      <c r="J560" t="s">
        <v>533</v>
      </c>
      <c r="K560">
        <v>2</v>
      </c>
      <c r="M560">
        <v>0</v>
      </c>
      <c r="N560">
        <v>0</v>
      </c>
      <c r="O560" t="s">
        <v>19</v>
      </c>
      <c r="P560" t="s">
        <v>19</v>
      </c>
      <c r="Q560" t="s">
        <v>19</v>
      </c>
      <c r="R560" t="s">
        <v>17</v>
      </c>
      <c r="S560" t="s">
        <v>1444</v>
      </c>
      <c r="T560" t="s">
        <v>1447</v>
      </c>
    </row>
    <row r="561" spans="1:20">
      <c r="A561">
        <v>560</v>
      </c>
      <c r="B561" s="8">
        <v>45189</v>
      </c>
      <c r="C561">
        <v>95</v>
      </c>
      <c r="E561">
        <v>5</v>
      </c>
      <c r="F561" t="s">
        <v>529</v>
      </c>
      <c r="G561" t="str">
        <f>VLOOKUP(Table2[[#This Row],[sublocation]],Map!A$2:B$105,2, FALSE)</f>
        <v>Ainsel River, Lake of Rot</v>
      </c>
      <c r="H561" t="s">
        <v>1445</v>
      </c>
      <c r="I561" t="s">
        <v>39</v>
      </c>
      <c r="J561" t="s">
        <v>533</v>
      </c>
      <c r="K561">
        <v>2</v>
      </c>
      <c r="L561">
        <v>0</v>
      </c>
      <c r="M561">
        <v>0</v>
      </c>
      <c r="N561">
        <v>0</v>
      </c>
      <c r="O561" t="s">
        <v>19</v>
      </c>
      <c r="P561" t="s">
        <v>59</v>
      </c>
      <c r="Q561" t="s">
        <v>59</v>
      </c>
      <c r="R561" t="s">
        <v>27</v>
      </c>
      <c r="T561" t="s">
        <v>1446</v>
      </c>
    </row>
    <row r="562" spans="1:20">
      <c r="A562">
        <v>561</v>
      </c>
      <c r="B562" s="8">
        <v>45189</v>
      </c>
      <c r="C562">
        <v>95</v>
      </c>
      <c r="E562">
        <v>1</v>
      </c>
      <c r="F562" t="s">
        <v>764</v>
      </c>
      <c r="G562" t="str">
        <f>VLOOKUP(Table2[[#This Row],[sublocation]],Map!A$2:B$105,2, FALSE)</f>
        <v>Mountaintops of the Giants</v>
      </c>
      <c r="H562" t="s">
        <v>1448</v>
      </c>
      <c r="I562" t="s">
        <v>515</v>
      </c>
      <c r="R562" t="s">
        <v>447</v>
      </c>
      <c r="T562" t="s">
        <v>1216</v>
      </c>
    </row>
    <row r="563" spans="1:20">
      <c r="A563">
        <v>562</v>
      </c>
      <c r="B563" s="8">
        <v>45189</v>
      </c>
      <c r="C563">
        <v>95</v>
      </c>
      <c r="E563">
        <v>5</v>
      </c>
      <c r="F563" t="s">
        <v>462</v>
      </c>
      <c r="G563" t="str">
        <f>VLOOKUP(Table2[[#This Row],[sublocation]],Map!A$2:B$105,2, FALSE)</f>
        <v>Deeproot Depths</v>
      </c>
      <c r="H563" t="s">
        <v>1449</v>
      </c>
      <c r="I563" t="s">
        <v>464</v>
      </c>
      <c r="J563" t="s">
        <v>532</v>
      </c>
      <c r="K563">
        <v>2</v>
      </c>
      <c r="L563">
        <v>0</v>
      </c>
      <c r="M563">
        <v>0</v>
      </c>
      <c r="N563">
        <v>0</v>
      </c>
      <c r="O563" t="s">
        <v>59</v>
      </c>
      <c r="P563" t="s">
        <v>59</v>
      </c>
      <c r="Q563" t="s">
        <v>19</v>
      </c>
      <c r="R563" t="s">
        <v>27</v>
      </c>
    </row>
    <row r="564" spans="1:20">
      <c r="A564">
        <v>563</v>
      </c>
      <c r="B564" s="8">
        <v>45189</v>
      </c>
      <c r="C564">
        <v>95</v>
      </c>
      <c r="E564">
        <v>5</v>
      </c>
      <c r="F564" t="s">
        <v>571</v>
      </c>
      <c r="G564" t="str">
        <f>VLOOKUP(Table2[[#This Row],[sublocation]],Map!A$2:B$105,2, FALSE)</f>
        <v>Altus Plateau</v>
      </c>
      <c r="H564" t="s">
        <v>1450</v>
      </c>
      <c r="I564" t="s">
        <v>539</v>
      </c>
      <c r="J564" t="s">
        <v>534</v>
      </c>
      <c r="K564">
        <v>2</v>
      </c>
      <c r="L564">
        <v>0</v>
      </c>
      <c r="M564">
        <v>0</v>
      </c>
      <c r="N564">
        <v>1</v>
      </c>
      <c r="O564" t="s">
        <v>59</v>
      </c>
      <c r="P564" t="s">
        <v>59</v>
      </c>
      <c r="Q564" t="s">
        <v>19</v>
      </c>
      <c r="R564" t="s">
        <v>17</v>
      </c>
      <c r="T564" t="s">
        <v>1452</v>
      </c>
    </row>
    <row r="565" spans="1:20">
      <c r="A565">
        <v>564</v>
      </c>
      <c r="B565" s="8">
        <v>45189</v>
      </c>
      <c r="C565">
        <v>95</v>
      </c>
      <c r="E565">
        <v>4</v>
      </c>
      <c r="F565" t="s">
        <v>529</v>
      </c>
      <c r="G565" t="str">
        <f>VLOOKUP(Table2[[#This Row],[sublocation]],Map!A$2:B$105,2, FALSE)</f>
        <v>Ainsel River, Lake of Rot</v>
      </c>
      <c r="H565" t="s">
        <v>1445</v>
      </c>
      <c r="I565" t="s">
        <v>464</v>
      </c>
      <c r="J565" t="s">
        <v>533</v>
      </c>
      <c r="K565">
        <v>2</v>
      </c>
      <c r="L565">
        <v>0</v>
      </c>
      <c r="M565">
        <v>0</v>
      </c>
      <c r="N565">
        <v>0</v>
      </c>
      <c r="O565" t="s">
        <v>19</v>
      </c>
      <c r="P565" t="s">
        <v>59</v>
      </c>
      <c r="Q565" t="s">
        <v>59</v>
      </c>
      <c r="R565" t="s">
        <v>27</v>
      </c>
      <c r="T565" t="s">
        <v>1451</v>
      </c>
    </row>
    <row r="566" spans="1:20">
      <c r="A566">
        <v>565</v>
      </c>
      <c r="B566" s="8">
        <v>45189</v>
      </c>
      <c r="C566">
        <v>95</v>
      </c>
      <c r="E566">
        <v>5</v>
      </c>
      <c r="F566" t="s">
        <v>21</v>
      </c>
      <c r="G566" t="str">
        <f>VLOOKUP(Table2[[#This Row],[sublocation]],Map!A$2:B$105,2, FALSE)</f>
        <v>Limgrave</v>
      </c>
      <c r="H566" t="s">
        <v>1453</v>
      </c>
      <c r="I566" t="s">
        <v>553</v>
      </c>
      <c r="J566" t="s">
        <v>534</v>
      </c>
      <c r="K566">
        <v>3</v>
      </c>
      <c r="L566">
        <v>0</v>
      </c>
      <c r="M566">
        <v>0</v>
      </c>
      <c r="N566">
        <v>0</v>
      </c>
      <c r="O566" t="s">
        <v>19</v>
      </c>
      <c r="P566" t="s">
        <v>59</v>
      </c>
      <c r="Q566" t="s">
        <v>59</v>
      </c>
      <c r="R566" t="s">
        <v>17</v>
      </c>
      <c r="S566" t="s">
        <v>314</v>
      </c>
      <c r="T566" t="s">
        <v>1454</v>
      </c>
    </row>
    <row r="567" spans="1:20">
      <c r="A567">
        <v>566</v>
      </c>
      <c r="B567" s="8">
        <v>45189</v>
      </c>
      <c r="C567">
        <v>95</v>
      </c>
      <c r="E567">
        <v>5</v>
      </c>
      <c r="F567" t="s">
        <v>669</v>
      </c>
      <c r="G567" t="str">
        <f>VLOOKUP(Table2[[#This Row],[sublocation]],Map!A$2:B$105,2, FALSE)</f>
        <v>Farum Azula</v>
      </c>
      <c r="H567" t="s">
        <v>145</v>
      </c>
      <c r="I567" t="s">
        <v>515</v>
      </c>
      <c r="R567" t="s">
        <v>447</v>
      </c>
      <c r="T567" t="s">
        <v>448</v>
      </c>
    </row>
    <row r="568" spans="1:20">
      <c r="A568">
        <v>567</v>
      </c>
      <c r="B568" s="8">
        <v>45189</v>
      </c>
      <c r="C568">
        <v>95</v>
      </c>
      <c r="E568">
        <v>10</v>
      </c>
      <c r="F568" t="s">
        <v>822</v>
      </c>
      <c r="G568" t="str">
        <f>VLOOKUP(Table2[[#This Row],[sublocation]],Map!A$2:B$105,2, FALSE)</f>
        <v>Haligtree</v>
      </c>
      <c r="H568" t="s">
        <v>1455</v>
      </c>
      <c r="I568" t="s">
        <v>464</v>
      </c>
      <c r="J568" t="s">
        <v>533</v>
      </c>
      <c r="K568">
        <v>2</v>
      </c>
      <c r="L568">
        <v>0</v>
      </c>
      <c r="M568">
        <v>0</v>
      </c>
      <c r="N568">
        <v>0</v>
      </c>
      <c r="O568" t="s">
        <v>19</v>
      </c>
      <c r="P568" t="s">
        <v>59</v>
      </c>
      <c r="Q568" t="s">
        <v>59</v>
      </c>
      <c r="R568" t="s">
        <v>27</v>
      </c>
    </row>
    <row r="569" spans="1:20">
      <c r="A569">
        <v>568</v>
      </c>
      <c r="B569" s="8">
        <v>45189</v>
      </c>
      <c r="C569">
        <v>95</v>
      </c>
      <c r="E569">
        <v>11</v>
      </c>
      <c r="F569" t="s">
        <v>449</v>
      </c>
      <c r="G569" t="str">
        <f>VLOOKUP(Table2[[#This Row],[sublocation]],Map!A$2:B$105,2, FALSE)</f>
        <v>Subterranean Shunning Grounds</v>
      </c>
      <c r="H569" t="s">
        <v>1456</v>
      </c>
      <c r="I569" t="s">
        <v>464</v>
      </c>
      <c r="K569">
        <v>2</v>
      </c>
      <c r="L569">
        <v>0</v>
      </c>
      <c r="M569">
        <v>0</v>
      </c>
      <c r="N569">
        <v>0</v>
      </c>
      <c r="O569" t="s">
        <v>19</v>
      </c>
      <c r="P569" t="s">
        <v>59</v>
      </c>
      <c r="Q569" t="s">
        <v>19</v>
      </c>
      <c r="R569" t="s">
        <v>27</v>
      </c>
      <c r="T569" t="s">
        <v>1457</v>
      </c>
    </row>
    <row r="570" spans="1:20">
      <c r="A570">
        <v>569</v>
      </c>
      <c r="B570" s="8">
        <v>45189</v>
      </c>
      <c r="C570">
        <v>95</v>
      </c>
      <c r="E570">
        <v>1</v>
      </c>
      <c r="F570" t="s">
        <v>462</v>
      </c>
      <c r="G570" t="str">
        <f>VLOOKUP(Table2[[#This Row],[sublocation]],Map!A$2:B$105,2, FALSE)</f>
        <v>Deeproot Depths</v>
      </c>
      <c r="H570" t="s">
        <v>1449</v>
      </c>
      <c r="I570" t="s">
        <v>464</v>
      </c>
      <c r="J570" t="s">
        <v>532</v>
      </c>
      <c r="K570">
        <v>3</v>
      </c>
      <c r="L570">
        <v>0</v>
      </c>
      <c r="M570">
        <v>1</v>
      </c>
      <c r="N570">
        <v>0</v>
      </c>
      <c r="O570" t="s">
        <v>59</v>
      </c>
      <c r="P570" t="s">
        <v>19</v>
      </c>
      <c r="Q570" t="s">
        <v>19</v>
      </c>
      <c r="R570" t="s">
        <v>27</v>
      </c>
    </row>
    <row r="571" spans="1:20">
      <c r="A571">
        <v>570</v>
      </c>
      <c r="B571" s="8">
        <v>45189</v>
      </c>
      <c r="C571">
        <v>95</v>
      </c>
      <c r="E571">
        <v>10</v>
      </c>
      <c r="F571" t="s">
        <v>80</v>
      </c>
      <c r="G571" t="str">
        <f>VLOOKUP(Table2[[#This Row],[sublocation]],Map!A$2:B$105,2, FALSE)</f>
        <v>Liurnia</v>
      </c>
      <c r="H571" t="s">
        <v>1458</v>
      </c>
      <c r="I571" t="s">
        <v>546</v>
      </c>
      <c r="J571" t="s">
        <v>534</v>
      </c>
      <c r="K571">
        <v>3</v>
      </c>
      <c r="L571">
        <v>0</v>
      </c>
      <c r="M571">
        <v>2</v>
      </c>
      <c r="N571">
        <v>2</v>
      </c>
      <c r="O571" t="s">
        <v>19</v>
      </c>
      <c r="P571" t="s">
        <v>59</v>
      </c>
      <c r="Q571" t="s">
        <v>59</v>
      </c>
      <c r="R571" t="s">
        <v>447</v>
      </c>
    </row>
    <row r="572" spans="1:20">
      <c r="A572">
        <v>571</v>
      </c>
      <c r="B572" s="8">
        <v>45189</v>
      </c>
      <c r="C572">
        <v>40</v>
      </c>
      <c r="E572">
        <v>8</v>
      </c>
      <c r="F572" t="s">
        <v>231</v>
      </c>
      <c r="G572" t="str">
        <f>VLOOKUP(Table2[[#This Row],[sublocation]],Map!A$2:B$105,2, FALSE)</f>
        <v>Altus Plateau</v>
      </c>
      <c r="H572" t="s">
        <v>1459</v>
      </c>
      <c r="I572" t="s">
        <v>553</v>
      </c>
      <c r="J572" t="s">
        <v>534</v>
      </c>
      <c r="K572">
        <v>1</v>
      </c>
      <c r="L572">
        <v>0</v>
      </c>
      <c r="M572">
        <v>0</v>
      </c>
      <c r="N572">
        <v>0</v>
      </c>
      <c r="O572" t="s">
        <v>19</v>
      </c>
      <c r="P572" t="s">
        <v>59</v>
      </c>
      <c r="Q572" t="s">
        <v>59</v>
      </c>
      <c r="R572" t="s">
        <v>17</v>
      </c>
      <c r="S572" t="s">
        <v>48</v>
      </c>
    </row>
    <row r="573" spans="1:20">
      <c r="A573">
        <v>572</v>
      </c>
      <c r="B573" s="8">
        <v>45189</v>
      </c>
      <c r="C573">
        <v>40</v>
      </c>
      <c r="E573">
        <v>2</v>
      </c>
      <c r="F573" t="s">
        <v>390</v>
      </c>
      <c r="G573" t="str">
        <f>VLOOKUP(Table2[[#This Row],[sublocation]],Map!A$2:B$105,2, FALSE)</f>
        <v>Liurnia</v>
      </c>
      <c r="H573" t="s">
        <v>1460</v>
      </c>
      <c r="I573" t="s">
        <v>464</v>
      </c>
      <c r="J573" t="s">
        <v>533</v>
      </c>
      <c r="K573">
        <v>3</v>
      </c>
      <c r="L573">
        <v>0</v>
      </c>
      <c r="M573">
        <v>0</v>
      </c>
      <c r="N573">
        <v>0</v>
      </c>
      <c r="O573" t="s">
        <v>59</v>
      </c>
      <c r="P573" t="s">
        <v>59</v>
      </c>
      <c r="Q573" t="s">
        <v>19</v>
      </c>
      <c r="R573" t="s">
        <v>17</v>
      </c>
      <c r="T573" t="s">
        <v>1461</v>
      </c>
    </row>
    <row r="574" spans="1:20">
      <c r="A574">
        <v>573</v>
      </c>
      <c r="B574" s="8">
        <v>45189</v>
      </c>
      <c r="C574">
        <v>40</v>
      </c>
      <c r="E574">
        <v>27</v>
      </c>
      <c r="F574" t="s">
        <v>931</v>
      </c>
      <c r="G574" t="str">
        <f>VLOOKUP(Table2[[#This Row],[sublocation]],Map!A$2:B$105,2, FALSE)</f>
        <v>Liurnia</v>
      </c>
      <c r="H574" t="s">
        <v>1462</v>
      </c>
      <c r="I574" t="s">
        <v>464</v>
      </c>
      <c r="J574" t="s">
        <v>533</v>
      </c>
      <c r="K574">
        <v>3</v>
      </c>
      <c r="L574">
        <v>1</v>
      </c>
      <c r="M574">
        <v>1</v>
      </c>
      <c r="N574">
        <v>0</v>
      </c>
      <c r="O574" t="s">
        <v>19</v>
      </c>
      <c r="P574" t="s">
        <v>59</v>
      </c>
      <c r="Q574" t="s">
        <v>19</v>
      </c>
      <c r="R574" t="s">
        <v>17</v>
      </c>
      <c r="S574" t="s">
        <v>1463</v>
      </c>
      <c r="T574" t="s">
        <v>1464</v>
      </c>
    </row>
    <row r="575" spans="1:20">
      <c r="A575">
        <v>574</v>
      </c>
      <c r="B575" s="8">
        <v>45189</v>
      </c>
      <c r="C575">
        <v>40</v>
      </c>
      <c r="E575">
        <v>4</v>
      </c>
      <c r="F575" t="s">
        <v>80</v>
      </c>
      <c r="G575" t="str">
        <f>VLOOKUP(Table2[[#This Row],[sublocation]],Map!A$2:B$105,2, FALSE)</f>
        <v>Liurnia</v>
      </c>
      <c r="H575" t="s">
        <v>1465</v>
      </c>
      <c r="I575" t="s">
        <v>539</v>
      </c>
      <c r="J575" t="s">
        <v>534</v>
      </c>
      <c r="K575">
        <v>2</v>
      </c>
      <c r="L575">
        <v>0</v>
      </c>
      <c r="M575">
        <v>1</v>
      </c>
      <c r="N575">
        <v>1</v>
      </c>
      <c r="O575" t="s">
        <v>19</v>
      </c>
      <c r="P575" t="s">
        <v>59</v>
      </c>
      <c r="Q575" t="s">
        <v>59</v>
      </c>
      <c r="R575" t="s">
        <v>27</v>
      </c>
      <c r="T575" t="s">
        <v>1466</v>
      </c>
    </row>
    <row r="576" spans="1:20">
      <c r="A576">
        <v>575</v>
      </c>
      <c r="B576" s="8">
        <v>45189</v>
      </c>
      <c r="C576">
        <v>40</v>
      </c>
      <c r="E576">
        <v>14</v>
      </c>
      <c r="F576" t="s">
        <v>931</v>
      </c>
      <c r="G576" t="str">
        <f>VLOOKUP(Table2[[#This Row],[sublocation]],Map!A$2:B$105,2, FALSE)</f>
        <v>Liurnia</v>
      </c>
      <c r="H576" t="s">
        <v>1462</v>
      </c>
      <c r="I576" t="s">
        <v>464</v>
      </c>
      <c r="J576" t="s">
        <v>533</v>
      </c>
      <c r="K576">
        <v>3</v>
      </c>
      <c r="L576">
        <v>1</v>
      </c>
      <c r="M576">
        <v>1</v>
      </c>
      <c r="N576">
        <v>0</v>
      </c>
      <c r="O576" t="s">
        <v>19</v>
      </c>
      <c r="P576" t="s">
        <v>59</v>
      </c>
      <c r="Q576" t="s">
        <v>19</v>
      </c>
      <c r="R576" t="s">
        <v>27</v>
      </c>
      <c r="T576" t="s">
        <v>1690</v>
      </c>
    </row>
    <row r="577" spans="1:20">
      <c r="A577">
        <v>576</v>
      </c>
      <c r="B577" s="8">
        <v>45189</v>
      </c>
      <c r="C577">
        <v>40</v>
      </c>
      <c r="E577">
        <v>10</v>
      </c>
      <c r="F577" t="s">
        <v>80</v>
      </c>
      <c r="G577" t="str">
        <f>VLOOKUP(Table2[[#This Row],[sublocation]],Map!A$2:B$105,2, FALSE)</f>
        <v>Liurnia</v>
      </c>
      <c r="H577" t="s">
        <v>1465</v>
      </c>
      <c r="I577" t="s">
        <v>39</v>
      </c>
      <c r="J577" t="s">
        <v>534</v>
      </c>
      <c r="K577">
        <v>1</v>
      </c>
      <c r="L577">
        <v>0</v>
      </c>
      <c r="M577">
        <v>0</v>
      </c>
      <c r="N577">
        <v>0</v>
      </c>
      <c r="O577" t="s">
        <v>19</v>
      </c>
      <c r="P577" t="s">
        <v>59</v>
      </c>
      <c r="Q577" t="s">
        <v>59</v>
      </c>
      <c r="R577" t="s">
        <v>27</v>
      </c>
    </row>
    <row r="578" spans="1:20">
      <c r="A578">
        <v>577</v>
      </c>
      <c r="B578" s="8">
        <v>45189</v>
      </c>
      <c r="C578">
        <v>40</v>
      </c>
      <c r="E578">
        <v>2</v>
      </c>
      <c r="F578" t="s">
        <v>223</v>
      </c>
      <c r="G578" t="str">
        <f>VLOOKUP(Table2[[#This Row],[sublocation]],Map!A$2:B$105,2, FALSE)</f>
        <v>Liurnia</v>
      </c>
      <c r="H578" t="s">
        <v>1467</v>
      </c>
      <c r="I578" t="s">
        <v>464</v>
      </c>
      <c r="K578">
        <v>2</v>
      </c>
      <c r="M578">
        <v>0</v>
      </c>
      <c r="N578">
        <v>0</v>
      </c>
      <c r="O578" t="s">
        <v>19</v>
      </c>
      <c r="P578" t="s">
        <v>19</v>
      </c>
      <c r="Q578" t="s">
        <v>19</v>
      </c>
      <c r="R578" t="s">
        <v>27</v>
      </c>
    </row>
    <row r="579" spans="1:20">
      <c r="A579">
        <v>578</v>
      </c>
      <c r="B579" s="8">
        <v>45189</v>
      </c>
      <c r="C579">
        <v>20</v>
      </c>
      <c r="E579">
        <v>1</v>
      </c>
      <c r="F579" t="s">
        <v>21</v>
      </c>
      <c r="G579" t="str">
        <f>VLOOKUP(Table2[[#This Row],[sublocation]],Map!A$2:B$105,2, FALSE)</f>
        <v>Limgrave</v>
      </c>
      <c r="H579" t="s">
        <v>1468</v>
      </c>
      <c r="I579" t="s">
        <v>464</v>
      </c>
      <c r="J579" t="s">
        <v>532</v>
      </c>
      <c r="K579">
        <v>2</v>
      </c>
      <c r="M579">
        <v>0</v>
      </c>
      <c r="N579">
        <v>0</v>
      </c>
      <c r="O579" t="s">
        <v>19</v>
      </c>
      <c r="P579" t="s">
        <v>59</v>
      </c>
      <c r="Q579" t="s">
        <v>59</v>
      </c>
      <c r="R579" t="s">
        <v>27</v>
      </c>
      <c r="T579" t="s">
        <v>1469</v>
      </c>
    </row>
    <row r="580" spans="1:20">
      <c r="A580">
        <v>579</v>
      </c>
      <c r="B580" s="8">
        <v>45189</v>
      </c>
      <c r="C580">
        <v>20</v>
      </c>
      <c r="E580">
        <v>9</v>
      </c>
      <c r="F580" t="s">
        <v>487</v>
      </c>
      <c r="G580" t="str">
        <f>VLOOKUP(Table2[[#This Row],[sublocation]],Map!A$2:B$105,2, FALSE)</f>
        <v>Raya Lucaria</v>
      </c>
      <c r="I580" t="s">
        <v>515</v>
      </c>
      <c r="R580" t="s">
        <v>447</v>
      </c>
      <c r="T580" t="s">
        <v>448</v>
      </c>
    </row>
    <row r="581" spans="1:20">
      <c r="A581">
        <v>580</v>
      </c>
      <c r="B581" s="8">
        <v>45189</v>
      </c>
      <c r="C581">
        <v>20</v>
      </c>
      <c r="E581">
        <v>8</v>
      </c>
      <c r="F581" t="s">
        <v>242</v>
      </c>
      <c r="G581" t="str">
        <f>VLOOKUP(Table2[[#This Row],[sublocation]],Map!A$2:B$105,2, FALSE)</f>
        <v>Caelid</v>
      </c>
      <c r="H581" t="s">
        <v>1470</v>
      </c>
      <c r="I581" t="s">
        <v>39</v>
      </c>
      <c r="J581" t="s">
        <v>534</v>
      </c>
      <c r="K581">
        <v>1</v>
      </c>
      <c r="L581">
        <v>0</v>
      </c>
      <c r="M581">
        <v>0</v>
      </c>
      <c r="N581">
        <v>0</v>
      </c>
      <c r="O581" t="s">
        <v>19</v>
      </c>
      <c r="P581" t="s">
        <v>59</v>
      </c>
      <c r="Q581" t="s">
        <v>59</v>
      </c>
      <c r="R581" t="s">
        <v>17</v>
      </c>
      <c r="S581" t="s">
        <v>48</v>
      </c>
      <c r="T581" t="s">
        <v>1471</v>
      </c>
    </row>
    <row r="582" spans="1:20">
      <c r="A582">
        <v>581</v>
      </c>
      <c r="B582" s="8">
        <v>45189</v>
      </c>
      <c r="C582">
        <v>20</v>
      </c>
      <c r="E582">
        <v>1</v>
      </c>
      <c r="F582" t="s">
        <v>1097</v>
      </c>
      <c r="G582" t="str">
        <f>VLOOKUP(Table2[[#This Row],[sublocation]],Map!A$2:B$105,2, FALSE)</f>
        <v>Weeping</v>
      </c>
      <c r="H582" t="s">
        <v>1472</v>
      </c>
      <c r="I582" t="s">
        <v>464</v>
      </c>
      <c r="J582" t="s">
        <v>533</v>
      </c>
      <c r="K582">
        <v>3</v>
      </c>
      <c r="L582">
        <v>0</v>
      </c>
      <c r="M582">
        <v>0</v>
      </c>
      <c r="N582">
        <v>0</v>
      </c>
      <c r="O582" t="s">
        <v>59</v>
      </c>
      <c r="P582" t="s">
        <v>59</v>
      </c>
      <c r="Q582" t="s">
        <v>59</v>
      </c>
      <c r="R582" t="s">
        <v>27</v>
      </c>
      <c r="T582" t="s">
        <v>1473</v>
      </c>
    </row>
    <row r="583" spans="1:20">
      <c r="A583">
        <v>582</v>
      </c>
      <c r="B583" s="8">
        <v>45189</v>
      </c>
      <c r="C583">
        <v>20</v>
      </c>
      <c r="E583">
        <v>2</v>
      </c>
      <c r="F583" t="s">
        <v>486</v>
      </c>
      <c r="G583" t="str">
        <f>VLOOKUP(Table2[[#This Row],[sublocation]],Map!A$2:B$105,2, FALSE)</f>
        <v>Dragonbarrow</v>
      </c>
      <c r="H583" t="s">
        <v>1474</v>
      </c>
      <c r="I583" t="s">
        <v>464</v>
      </c>
      <c r="J583" t="s">
        <v>534</v>
      </c>
      <c r="K583">
        <v>2</v>
      </c>
      <c r="L583">
        <v>1</v>
      </c>
      <c r="M583">
        <v>0</v>
      </c>
      <c r="N583">
        <v>0</v>
      </c>
      <c r="O583" t="s">
        <v>19</v>
      </c>
      <c r="P583" t="s">
        <v>59</v>
      </c>
      <c r="Q583" t="s">
        <v>59</v>
      </c>
      <c r="R583" t="s">
        <v>27</v>
      </c>
      <c r="T583" t="s">
        <v>1475</v>
      </c>
    </row>
    <row r="584" spans="1:20">
      <c r="A584">
        <v>583</v>
      </c>
      <c r="B584" s="8">
        <v>45189</v>
      </c>
      <c r="C584">
        <v>80</v>
      </c>
      <c r="E584">
        <v>10</v>
      </c>
      <c r="F584" t="s">
        <v>654</v>
      </c>
      <c r="G584" t="str">
        <f>VLOOKUP(Table2[[#This Row],[sublocation]],Map!A$2:B$105,2, FALSE)</f>
        <v>Leyndell (Ashen)</v>
      </c>
      <c r="I584" t="s">
        <v>515</v>
      </c>
      <c r="K584">
        <v>3</v>
      </c>
      <c r="T584" t="s">
        <v>448</v>
      </c>
    </row>
    <row r="585" spans="1:20">
      <c r="A585">
        <v>584</v>
      </c>
      <c r="B585" s="8">
        <v>45189</v>
      </c>
      <c r="C585">
        <v>80</v>
      </c>
      <c r="E585">
        <v>9</v>
      </c>
      <c r="F585" t="s">
        <v>682</v>
      </c>
      <c r="G585" t="str">
        <f>VLOOKUP(Table2[[#This Row],[sublocation]],Map!A$2:B$105,2, FALSE)</f>
        <v>Moghwyn Palace</v>
      </c>
      <c r="H585" t="s">
        <v>1476</v>
      </c>
      <c r="I585" t="s">
        <v>42</v>
      </c>
      <c r="N585">
        <v>0</v>
      </c>
      <c r="R585" t="s">
        <v>447</v>
      </c>
      <c r="T585" t="s">
        <v>1477</v>
      </c>
    </row>
    <row r="586" spans="1:20">
      <c r="A586">
        <v>585</v>
      </c>
      <c r="B586" s="8">
        <v>45189</v>
      </c>
      <c r="C586">
        <v>80</v>
      </c>
      <c r="E586">
        <v>6</v>
      </c>
      <c r="F586" t="s">
        <v>486</v>
      </c>
      <c r="G586" t="str">
        <f>VLOOKUP(Table2[[#This Row],[sublocation]],Map!A$2:B$105,2, FALSE)</f>
        <v>Dragonbarrow</v>
      </c>
      <c r="H586" t="s">
        <v>1478</v>
      </c>
      <c r="I586" t="s">
        <v>539</v>
      </c>
      <c r="K586">
        <v>2</v>
      </c>
      <c r="L586">
        <v>0</v>
      </c>
      <c r="M586">
        <v>1</v>
      </c>
      <c r="N586">
        <v>1</v>
      </c>
      <c r="O586" t="s">
        <v>19</v>
      </c>
      <c r="P586" t="s">
        <v>19</v>
      </c>
      <c r="Q586" t="s">
        <v>19</v>
      </c>
      <c r="R586" t="s">
        <v>27</v>
      </c>
      <c r="T586" t="s">
        <v>1479</v>
      </c>
    </row>
    <row r="587" spans="1:20">
      <c r="A587">
        <v>586</v>
      </c>
      <c r="B587" s="8">
        <v>45189</v>
      </c>
      <c r="C587">
        <v>80</v>
      </c>
      <c r="E587">
        <v>2</v>
      </c>
      <c r="F587" t="s">
        <v>996</v>
      </c>
      <c r="G587" t="str">
        <f>VLOOKUP(Table2[[#This Row],[sublocation]],Map!A$2:B$105,2, FALSE)</f>
        <v>Altus Plateau</v>
      </c>
      <c r="H587" t="s">
        <v>1480</v>
      </c>
      <c r="I587" t="s">
        <v>464</v>
      </c>
      <c r="K587">
        <v>2</v>
      </c>
      <c r="M587">
        <v>0</v>
      </c>
      <c r="N587">
        <v>0</v>
      </c>
      <c r="O587" t="s">
        <v>59</v>
      </c>
      <c r="P587" t="s">
        <v>59</v>
      </c>
      <c r="Q587" t="s">
        <v>19</v>
      </c>
      <c r="R587" t="s">
        <v>17</v>
      </c>
      <c r="T587" t="s">
        <v>1481</v>
      </c>
    </row>
    <row r="588" spans="1:20">
      <c r="A588">
        <v>587</v>
      </c>
      <c r="B588" s="8">
        <v>45189</v>
      </c>
      <c r="C588">
        <v>80</v>
      </c>
      <c r="E588">
        <v>2</v>
      </c>
      <c r="F588" t="s">
        <v>449</v>
      </c>
      <c r="G588" t="str">
        <f>VLOOKUP(Table2[[#This Row],[sublocation]],Map!A$2:B$105,2, FALSE)</f>
        <v>Subterranean Shunning Grounds</v>
      </c>
      <c r="H588" t="s">
        <v>1482</v>
      </c>
      <c r="I588" t="s">
        <v>464</v>
      </c>
      <c r="J588" t="s">
        <v>534</v>
      </c>
      <c r="K588">
        <v>3</v>
      </c>
      <c r="L588">
        <v>0</v>
      </c>
      <c r="M588">
        <v>1</v>
      </c>
      <c r="N588">
        <v>0</v>
      </c>
      <c r="O588" t="s">
        <v>59</v>
      </c>
      <c r="P588" t="s">
        <v>59</v>
      </c>
      <c r="Q588" t="s">
        <v>59</v>
      </c>
      <c r="R588" t="s">
        <v>17</v>
      </c>
      <c r="T588" t="s">
        <v>1483</v>
      </c>
    </row>
    <row r="589" spans="1:20">
      <c r="A589">
        <v>588</v>
      </c>
      <c r="B589" s="8">
        <v>45189</v>
      </c>
      <c r="C589">
        <v>80</v>
      </c>
      <c r="E589">
        <v>6</v>
      </c>
      <c r="F589" t="s">
        <v>1032</v>
      </c>
      <c r="G589" t="str">
        <f>VLOOKUP(Table2[[#This Row],[sublocation]],Map!A$2:B$105,2, FALSE)</f>
        <v>Mountaintops of the Giants</v>
      </c>
      <c r="I589" t="s">
        <v>464</v>
      </c>
      <c r="K589">
        <v>2</v>
      </c>
      <c r="M589">
        <v>0</v>
      </c>
      <c r="N589">
        <v>0</v>
      </c>
      <c r="O589" t="s">
        <v>59</v>
      </c>
      <c r="P589" t="s">
        <v>59</v>
      </c>
      <c r="Q589" t="s">
        <v>19</v>
      </c>
      <c r="R589" t="s">
        <v>27</v>
      </c>
      <c r="T589" t="s">
        <v>1484</v>
      </c>
    </row>
    <row r="590" spans="1:20">
      <c r="A590">
        <v>589</v>
      </c>
      <c r="B590" s="8">
        <v>45189</v>
      </c>
      <c r="C590">
        <v>80</v>
      </c>
      <c r="E590">
        <v>11</v>
      </c>
      <c r="F590" t="s">
        <v>544</v>
      </c>
      <c r="G590" t="str">
        <f>VLOOKUP(Table2[[#This Row],[sublocation]],Map!A$2:B$105,2, FALSE)</f>
        <v>Mountaintops of the Giants</v>
      </c>
      <c r="I590" t="s">
        <v>515</v>
      </c>
      <c r="R590" t="s">
        <v>447</v>
      </c>
      <c r="T590" t="s">
        <v>448</v>
      </c>
    </row>
    <row r="591" spans="1:20">
      <c r="A591">
        <v>590</v>
      </c>
      <c r="B591" s="8">
        <v>45189</v>
      </c>
      <c r="C591">
        <v>80</v>
      </c>
      <c r="E591">
        <v>2</v>
      </c>
      <c r="F591" t="s">
        <v>21</v>
      </c>
      <c r="G591" t="str">
        <f>VLOOKUP(Table2[[#This Row],[sublocation]],Map!A$2:B$105,2, FALSE)</f>
        <v>Limgrave</v>
      </c>
      <c r="H591" t="s">
        <v>1485</v>
      </c>
      <c r="I591" t="s">
        <v>466</v>
      </c>
      <c r="K591">
        <v>3</v>
      </c>
      <c r="M591">
        <v>0</v>
      </c>
      <c r="N591">
        <v>0</v>
      </c>
      <c r="O591" t="s">
        <v>19</v>
      </c>
      <c r="P591" t="s">
        <v>59</v>
      </c>
      <c r="Q591" t="s">
        <v>59</v>
      </c>
      <c r="R591" t="s">
        <v>17</v>
      </c>
      <c r="S591" t="s">
        <v>48</v>
      </c>
      <c r="T591" t="s">
        <v>1486</v>
      </c>
    </row>
    <row r="592" spans="1:20">
      <c r="A592">
        <v>591</v>
      </c>
      <c r="B592" s="8">
        <v>45190</v>
      </c>
      <c r="C592">
        <v>40</v>
      </c>
      <c r="E592">
        <v>62</v>
      </c>
      <c r="F592" t="s">
        <v>33</v>
      </c>
      <c r="G592" t="str">
        <f>VLOOKUP(Table2[[#This Row],[sublocation]],Map!A$2:B$105,2, FALSE)</f>
        <v>Weeping</v>
      </c>
      <c r="H592" t="s">
        <v>1487</v>
      </c>
      <c r="I592" t="s">
        <v>539</v>
      </c>
      <c r="J592" t="s">
        <v>534</v>
      </c>
      <c r="K592">
        <v>2</v>
      </c>
      <c r="L592">
        <v>0</v>
      </c>
      <c r="M592">
        <v>1</v>
      </c>
      <c r="N592">
        <v>1</v>
      </c>
      <c r="O592" t="s">
        <v>59</v>
      </c>
      <c r="P592" t="s">
        <v>19</v>
      </c>
      <c r="Q592" t="s">
        <v>19</v>
      </c>
      <c r="R592" t="s">
        <v>17</v>
      </c>
      <c r="S592" t="s">
        <v>48</v>
      </c>
      <c r="T592" t="s">
        <v>1488</v>
      </c>
    </row>
    <row r="593" spans="1:20">
      <c r="A593">
        <v>592</v>
      </c>
      <c r="B593" s="8">
        <v>45190</v>
      </c>
      <c r="C593">
        <v>40</v>
      </c>
      <c r="E593">
        <v>21</v>
      </c>
      <c r="F593" t="s">
        <v>1095</v>
      </c>
      <c r="G593" t="str">
        <f>VLOOKUP(Table2[[#This Row],[sublocation]],Map!A$2:B$105,2, FALSE)</f>
        <v>Liurnia</v>
      </c>
      <c r="H593" t="s">
        <v>1489</v>
      </c>
      <c r="I593" t="s">
        <v>464</v>
      </c>
      <c r="K593">
        <v>3</v>
      </c>
      <c r="M593">
        <v>0</v>
      </c>
      <c r="N593">
        <v>0</v>
      </c>
      <c r="O593" t="s">
        <v>59</v>
      </c>
      <c r="P593" t="s">
        <v>59</v>
      </c>
      <c r="Q593" t="s">
        <v>59</v>
      </c>
      <c r="R593" t="s">
        <v>17</v>
      </c>
      <c r="S593" t="s">
        <v>12</v>
      </c>
      <c r="T593" t="s">
        <v>1490</v>
      </c>
    </row>
    <row r="594" spans="1:20">
      <c r="A594">
        <v>593</v>
      </c>
      <c r="B594" s="8">
        <v>45190</v>
      </c>
      <c r="C594">
        <v>40</v>
      </c>
      <c r="E594">
        <v>1</v>
      </c>
      <c r="F594" t="s">
        <v>1099</v>
      </c>
      <c r="G594" t="str">
        <f>VLOOKUP(Table2[[#This Row],[sublocation]],Map!A$2:B$105,2, FALSE)</f>
        <v>Weeping</v>
      </c>
      <c r="H594" t="s">
        <v>1487</v>
      </c>
      <c r="I594" t="s">
        <v>539</v>
      </c>
      <c r="J594" t="s">
        <v>534</v>
      </c>
      <c r="K594">
        <v>2</v>
      </c>
      <c r="L594">
        <v>0</v>
      </c>
      <c r="M594">
        <v>1</v>
      </c>
      <c r="N594">
        <v>1</v>
      </c>
      <c r="O594" t="s">
        <v>59</v>
      </c>
      <c r="P594" t="s">
        <v>59</v>
      </c>
      <c r="Q594" t="s">
        <v>59</v>
      </c>
      <c r="R594" t="s">
        <v>17</v>
      </c>
      <c r="S594" t="s">
        <v>48</v>
      </c>
      <c r="T594" t="s">
        <v>1491</v>
      </c>
    </row>
    <row r="595" spans="1:20">
      <c r="A595">
        <v>594</v>
      </c>
      <c r="B595" s="8">
        <v>45190</v>
      </c>
      <c r="C595">
        <v>40</v>
      </c>
      <c r="E595">
        <v>39</v>
      </c>
      <c r="F595" t="s">
        <v>80</v>
      </c>
      <c r="G595" t="str">
        <f>VLOOKUP(Table2[[#This Row],[sublocation]],Map!A$2:B$105,2, FALSE)</f>
        <v>Liurnia</v>
      </c>
      <c r="H595" t="s">
        <v>1492</v>
      </c>
      <c r="I595" t="s">
        <v>39</v>
      </c>
      <c r="J595" t="s">
        <v>533</v>
      </c>
      <c r="K595">
        <v>2</v>
      </c>
      <c r="L595">
        <v>0</v>
      </c>
      <c r="M595">
        <v>0</v>
      </c>
      <c r="N595">
        <v>0</v>
      </c>
      <c r="O595" t="s">
        <v>59</v>
      </c>
      <c r="P595" t="s">
        <v>59</v>
      </c>
      <c r="Q595" t="s">
        <v>59</v>
      </c>
      <c r="R595" t="s">
        <v>27</v>
      </c>
      <c r="T595" t="s">
        <v>657</v>
      </c>
    </row>
    <row r="596" spans="1:20">
      <c r="A596">
        <v>595</v>
      </c>
      <c r="B596" s="8">
        <v>45190</v>
      </c>
      <c r="C596">
        <v>20</v>
      </c>
      <c r="E596">
        <v>3</v>
      </c>
      <c r="F596" t="s">
        <v>21</v>
      </c>
      <c r="G596" t="str">
        <f>VLOOKUP(Table2[[#This Row],[sublocation]],Map!A$2:B$105,2, FALSE)</f>
        <v>Limgrave</v>
      </c>
      <c r="H596" t="s">
        <v>1493</v>
      </c>
      <c r="I596" t="s">
        <v>464</v>
      </c>
      <c r="J596" t="s">
        <v>533</v>
      </c>
      <c r="K596">
        <v>3</v>
      </c>
      <c r="M596">
        <v>1</v>
      </c>
      <c r="N596">
        <v>0</v>
      </c>
      <c r="O596" t="s">
        <v>59</v>
      </c>
      <c r="P596" t="s">
        <v>59</v>
      </c>
      <c r="Q596" t="s">
        <v>19</v>
      </c>
      <c r="R596" t="s">
        <v>27</v>
      </c>
      <c r="T596" t="s">
        <v>1495</v>
      </c>
    </row>
    <row r="597" spans="1:20">
      <c r="A597">
        <v>596</v>
      </c>
      <c r="B597" s="8">
        <v>45190</v>
      </c>
      <c r="C597">
        <v>20</v>
      </c>
      <c r="E597">
        <v>1</v>
      </c>
      <c r="F597" t="s">
        <v>76</v>
      </c>
      <c r="G597" t="str">
        <f>VLOOKUP(Table2[[#This Row],[sublocation]],Map!A$2:B$105,2, FALSE)</f>
        <v>Stormveil</v>
      </c>
      <c r="H597" t="s">
        <v>1494</v>
      </c>
      <c r="I597" t="s">
        <v>464</v>
      </c>
      <c r="J597" t="s">
        <v>533</v>
      </c>
      <c r="N597">
        <v>0</v>
      </c>
      <c r="R597" t="s">
        <v>27</v>
      </c>
      <c r="T597" t="s">
        <v>1496</v>
      </c>
    </row>
    <row r="598" spans="1:20">
      <c r="A598">
        <v>597</v>
      </c>
      <c r="B598" s="8">
        <v>45190</v>
      </c>
      <c r="C598">
        <v>20</v>
      </c>
      <c r="E598">
        <v>1</v>
      </c>
      <c r="F598" t="s">
        <v>21</v>
      </c>
      <c r="G598" t="str">
        <f>VLOOKUP(Table2[[#This Row],[sublocation]],Map!A$2:B$105,2, FALSE)</f>
        <v>Limgrave</v>
      </c>
      <c r="H598" t="s">
        <v>1497</v>
      </c>
      <c r="I598" t="s">
        <v>464</v>
      </c>
      <c r="J598" t="s">
        <v>533</v>
      </c>
      <c r="K598">
        <v>2</v>
      </c>
      <c r="L598">
        <v>0</v>
      </c>
      <c r="M598">
        <v>0</v>
      </c>
      <c r="N598">
        <v>0</v>
      </c>
      <c r="O598" t="s">
        <v>19</v>
      </c>
      <c r="P598" t="s">
        <v>59</v>
      </c>
      <c r="Q598" t="s">
        <v>19</v>
      </c>
      <c r="R598" t="s">
        <v>27</v>
      </c>
      <c r="T598" t="s">
        <v>1498</v>
      </c>
    </row>
    <row r="599" spans="1:20">
      <c r="A599">
        <v>598</v>
      </c>
      <c r="B599" s="8">
        <v>45190</v>
      </c>
      <c r="C599">
        <v>20</v>
      </c>
      <c r="E599">
        <v>1</v>
      </c>
      <c r="F599" t="s">
        <v>417</v>
      </c>
      <c r="G599" t="str">
        <f>VLOOKUP(Table2[[#This Row],[sublocation]],Map!A$2:B$105,2, FALSE)</f>
        <v>Caelid</v>
      </c>
      <c r="H599" t="s">
        <v>1499</v>
      </c>
      <c r="I599" t="s">
        <v>464</v>
      </c>
      <c r="J599" t="s">
        <v>532</v>
      </c>
      <c r="K599">
        <v>1</v>
      </c>
      <c r="L599">
        <v>0</v>
      </c>
      <c r="M599">
        <v>0</v>
      </c>
      <c r="N599">
        <v>0</v>
      </c>
      <c r="O599" t="s">
        <v>19</v>
      </c>
      <c r="P599" t="s">
        <v>59</v>
      </c>
      <c r="Q599" t="s">
        <v>19</v>
      </c>
      <c r="R599" t="s">
        <v>447</v>
      </c>
      <c r="T599" t="s">
        <v>1500</v>
      </c>
    </row>
    <row r="600" spans="1:20">
      <c r="A600">
        <v>599</v>
      </c>
      <c r="B600" s="8">
        <v>45190</v>
      </c>
      <c r="C600">
        <v>20</v>
      </c>
      <c r="E600">
        <v>6</v>
      </c>
      <c r="F600" t="s">
        <v>21</v>
      </c>
      <c r="G600" t="str">
        <f>VLOOKUP(Table2[[#This Row],[sublocation]],Map!A$2:B$105,2, FALSE)</f>
        <v>Limgrave</v>
      </c>
      <c r="H600" t="s">
        <v>1501</v>
      </c>
      <c r="I600" t="s">
        <v>791</v>
      </c>
      <c r="J600" t="s">
        <v>533</v>
      </c>
      <c r="K600">
        <v>2</v>
      </c>
      <c r="L600">
        <v>1</v>
      </c>
      <c r="M600">
        <v>0</v>
      </c>
      <c r="N600">
        <v>0</v>
      </c>
      <c r="O600" t="s">
        <v>59</v>
      </c>
      <c r="P600" t="s">
        <v>59</v>
      </c>
      <c r="Q600" t="s">
        <v>19</v>
      </c>
      <c r="R600" t="s">
        <v>17</v>
      </c>
      <c r="S600" t="s">
        <v>48</v>
      </c>
      <c r="T600" t="s">
        <v>1502</v>
      </c>
    </row>
    <row r="601" spans="1:20">
      <c r="A601">
        <v>600</v>
      </c>
      <c r="B601" s="8">
        <v>45190</v>
      </c>
      <c r="C601">
        <v>20</v>
      </c>
      <c r="E601">
        <v>17</v>
      </c>
      <c r="F601" t="s">
        <v>1095</v>
      </c>
      <c r="G601" t="str">
        <f>VLOOKUP(Table2[[#This Row],[sublocation]],Map!A$2:B$105,2, FALSE)</f>
        <v>Liurnia</v>
      </c>
      <c r="H601" t="s">
        <v>1303</v>
      </c>
      <c r="I601" t="s">
        <v>464</v>
      </c>
      <c r="K601">
        <v>2</v>
      </c>
      <c r="N601">
        <v>0</v>
      </c>
      <c r="O601" t="s">
        <v>19</v>
      </c>
      <c r="P601" t="s">
        <v>59</v>
      </c>
      <c r="Q601" t="s">
        <v>19</v>
      </c>
      <c r="R601" t="s">
        <v>17</v>
      </c>
      <c r="T601" t="s">
        <v>537</v>
      </c>
    </row>
    <row r="602" spans="1:20">
      <c r="A602">
        <v>601</v>
      </c>
      <c r="B602" s="8">
        <v>45190</v>
      </c>
      <c r="C602">
        <v>95</v>
      </c>
      <c r="E602">
        <v>15</v>
      </c>
      <c r="F602" t="s">
        <v>654</v>
      </c>
      <c r="G602" t="str">
        <f>VLOOKUP(Table2[[#This Row],[sublocation]],Map!A$2:B$105,2, FALSE)</f>
        <v>Leyndell (Ashen)</v>
      </c>
      <c r="I602" t="s">
        <v>515</v>
      </c>
      <c r="T602" t="s">
        <v>448</v>
      </c>
    </row>
    <row r="603" spans="1:20">
      <c r="A603">
        <v>602</v>
      </c>
      <c r="B603" s="8">
        <v>45190</v>
      </c>
      <c r="C603">
        <v>95</v>
      </c>
      <c r="E603">
        <v>10</v>
      </c>
      <c r="F603" t="s">
        <v>487</v>
      </c>
      <c r="G603" t="str">
        <f>VLOOKUP(Table2[[#This Row],[sublocation]],Map!A$2:B$105,2, FALSE)</f>
        <v>Raya Lucaria</v>
      </c>
      <c r="H603" t="s">
        <v>1503</v>
      </c>
      <c r="I603" t="s">
        <v>546</v>
      </c>
      <c r="N603">
        <v>0</v>
      </c>
      <c r="R603" t="s">
        <v>447</v>
      </c>
    </row>
    <row r="604" spans="1:20">
      <c r="A604">
        <v>603</v>
      </c>
      <c r="B604" s="8">
        <v>45190</v>
      </c>
      <c r="C604">
        <v>95</v>
      </c>
      <c r="E604">
        <v>3</v>
      </c>
      <c r="F604" t="s">
        <v>467</v>
      </c>
      <c r="G604" t="str">
        <f>VLOOKUP(Table2[[#This Row],[sublocation]],Map!A$2:B$105,2, FALSE)</f>
        <v>Siofra River</v>
      </c>
      <c r="H604" t="s">
        <v>1504</v>
      </c>
      <c r="I604" t="s">
        <v>752</v>
      </c>
      <c r="J604" t="s">
        <v>533</v>
      </c>
      <c r="K604">
        <v>2</v>
      </c>
      <c r="L604">
        <v>0</v>
      </c>
      <c r="M604">
        <v>0</v>
      </c>
      <c r="N604">
        <v>0</v>
      </c>
      <c r="O604" t="s">
        <v>19</v>
      </c>
      <c r="P604" t="s">
        <v>59</v>
      </c>
      <c r="Q604" t="s">
        <v>59</v>
      </c>
      <c r="R604" t="s">
        <v>17</v>
      </c>
      <c r="S604" t="s">
        <v>48</v>
      </c>
      <c r="T604" t="s">
        <v>1505</v>
      </c>
    </row>
    <row r="605" spans="1:20">
      <c r="A605">
        <v>604</v>
      </c>
      <c r="B605" s="8">
        <v>45190</v>
      </c>
      <c r="C605">
        <v>95</v>
      </c>
      <c r="E605">
        <v>12</v>
      </c>
      <c r="F605" t="s">
        <v>672</v>
      </c>
      <c r="G605" t="str">
        <f>VLOOKUP(Table2[[#This Row],[sublocation]],Map!A$2:B$105,2, FALSE)</f>
        <v>Consecrated Snowfield</v>
      </c>
      <c r="H605" t="s">
        <v>1506</v>
      </c>
      <c r="I605" t="s">
        <v>752</v>
      </c>
      <c r="J605" t="s">
        <v>533</v>
      </c>
      <c r="K605">
        <v>3</v>
      </c>
      <c r="L605">
        <v>0</v>
      </c>
      <c r="M605">
        <v>1</v>
      </c>
      <c r="N605">
        <v>0</v>
      </c>
      <c r="O605" t="s">
        <v>19</v>
      </c>
      <c r="P605" t="s">
        <v>59</v>
      </c>
      <c r="Q605" t="s">
        <v>59</v>
      </c>
      <c r="R605" t="s">
        <v>17</v>
      </c>
      <c r="S605" t="s">
        <v>196</v>
      </c>
    </row>
    <row r="606" spans="1:20">
      <c r="A606">
        <v>605</v>
      </c>
      <c r="B606" s="8">
        <v>45190</v>
      </c>
      <c r="C606">
        <v>95</v>
      </c>
      <c r="E606">
        <v>2</v>
      </c>
      <c r="F606" t="s">
        <v>659</v>
      </c>
      <c r="G606" t="str">
        <f>VLOOKUP(Table2[[#This Row],[sublocation]],Map!A$2:B$105,2, FALSE)</f>
        <v>Volcano Manor</v>
      </c>
      <c r="H606" t="s">
        <v>1507</v>
      </c>
      <c r="I606" t="s">
        <v>464</v>
      </c>
      <c r="J606" t="s">
        <v>533</v>
      </c>
      <c r="K606">
        <v>2</v>
      </c>
      <c r="L606">
        <v>0</v>
      </c>
      <c r="M606">
        <v>0</v>
      </c>
      <c r="N606">
        <v>0</v>
      </c>
      <c r="O606" t="s">
        <v>59</v>
      </c>
      <c r="P606" t="s">
        <v>59</v>
      </c>
      <c r="Q606" t="s">
        <v>19</v>
      </c>
      <c r="R606" t="s">
        <v>27</v>
      </c>
    </row>
    <row r="607" spans="1:20">
      <c r="A607">
        <v>606</v>
      </c>
      <c r="B607" s="8">
        <v>45190</v>
      </c>
      <c r="C607">
        <v>40</v>
      </c>
      <c r="E607">
        <v>3</v>
      </c>
      <c r="F607" t="s">
        <v>100</v>
      </c>
      <c r="G607" t="str">
        <f>VLOOKUP(Table2[[#This Row],[sublocation]],Map!A$2:B$105,2, FALSE)</f>
        <v>Liurnia</v>
      </c>
      <c r="H607" t="s">
        <v>1508</v>
      </c>
      <c r="I607" t="s">
        <v>39</v>
      </c>
      <c r="J607" t="s">
        <v>534</v>
      </c>
      <c r="K607">
        <v>3</v>
      </c>
      <c r="L607">
        <v>0</v>
      </c>
      <c r="M607">
        <v>0</v>
      </c>
      <c r="N607">
        <v>0</v>
      </c>
      <c r="O607" t="s">
        <v>19</v>
      </c>
      <c r="P607" t="s">
        <v>59</v>
      </c>
      <c r="Q607" t="s">
        <v>59</v>
      </c>
      <c r="R607" t="s">
        <v>17</v>
      </c>
      <c r="S607" t="s">
        <v>12</v>
      </c>
      <c r="T607" t="s">
        <v>1509</v>
      </c>
    </row>
    <row r="608" spans="1:20">
      <c r="A608">
        <v>607</v>
      </c>
      <c r="B608" s="8">
        <v>45190</v>
      </c>
      <c r="C608">
        <v>40</v>
      </c>
      <c r="E608">
        <v>1</v>
      </c>
      <c r="F608" t="s">
        <v>242</v>
      </c>
      <c r="G608" t="str">
        <f>VLOOKUP(Table2[[#This Row],[sublocation]],Map!A$2:B$105,2, FALSE)</f>
        <v>Caelid</v>
      </c>
      <c r="H608" t="s">
        <v>1510</v>
      </c>
      <c r="I608" t="s">
        <v>464</v>
      </c>
      <c r="J608" t="s">
        <v>533</v>
      </c>
      <c r="K608">
        <v>4</v>
      </c>
      <c r="L608">
        <v>2</v>
      </c>
      <c r="M608">
        <v>1</v>
      </c>
      <c r="N608">
        <v>0</v>
      </c>
      <c r="O608" t="s">
        <v>59</v>
      </c>
      <c r="P608" t="s">
        <v>59</v>
      </c>
      <c r="Q608" t="s">
        <v>19</v>
      </c>
      <c r="R608" t="s">
        <v>17</v>
      </c>
      <c r="S608" t="s">
        <v>12</v>
      </c>
      <c r="T608" t="s">
        <v>1511</v>
      </c>
    </row>
    <row r="609" spans="1:20">
      <c r="A609">
        <v>608</v>
      </c>
      <c r="B609" s="8">
        <v>45190</v>
      </c>
      <c r="C609">
        <v>40</v>
      </c>
      <c r="E609">
        <v>3</v>
      </c>
      <c r="F609" t="s">
        <v>80</v>
      </c>
      <c r="G609" t="str">
        <f>VLOOKUP(Table2[[#This Row],[sublocation]],Map!A$2:B$105,2, FALSE)</f>
        <v>Liurnia</v>
      </c>
      <c r="H609" t="s">
        <v>1512</v>
      </c>
      <c r="I609" t="s">
        <v>464</v>
      </c>
      <c r="J609" t="s">
        <v>533</v>
      </c>
      <c r="K609">
        <v>2</v>
      </c>
      <c r="L609">
        <v>0</v>
      </c>
      <c r="M609">
        <v>0</v>
      </c>
      <c r="N609">
        <v>0</v>
      </c>
      <c r="O609" t="s">
        <v>19</v>
      </c>
      <c r="P609" t="s">
        <v>59</v>
      </c>
      <c r="Q609" t="s">
        <v>19</v>
      </c>
      <c r="R609" t="s">
        <v>27</v>
      </c>
    </row>
    <row r="610" spans="1:20">
      <c r="A610">
        <v>609</v>
      </c>
      <c r="B610" s="8">
        <v>45191</v>
      </c>
      <c r="C610">
        <v>95</v>
      </c>
      <c r="E610">
        <v>1</v>
      </c>
      <c r="F610" t="s">
        <v>996</v>
      </c>
      <c r="G610" t="str">
        <f>VLOOKUP(Table2[[#This Row],[sublocation]],Map!A$2:B$105,2, FALSE)</f>
        <v>Altus Plateau</v>
      </c>
      <c r="H610" t="s">
        <v>1518</v>
      </c>
      <c r="I610" t="s">
        <v>515</v>
      </c>
      <c r="R610" t="s">
        <v>447</v>
      </c>
      <c r="T610" t="s">
        <v>448</v>
      </c>
    </row>
    <row r="611" spans="1:20">
      <c r="A611">
        <v>610</v>
      </c>
      <c r="B611" s="8">
        <v>45191</v>
      </c>
      <c r="C611">
        <v>95</v>
      </c>
      <c r="E611">
        <v>1</v>
      </c>
      <c r="F611" t="s">
        <v>764</v>
      </c>
      <c r="G611" t="str">
        <f>VLOOKUP(Table2[[#This Row],[sublocation]],Map!A$2:B$105,2, FALSE)</f>
        <v>Mountaintops of the Giants</v>
      </c>
      <c r="H611" t="s">
        <v>1456</v>
      </c>
      <c r="I611" t="s">
        <v>464</v>
      </c>
      <c r="J611" t="s">
        <v>533</v>
      </c>
      <c r="K611">
        <v>2</v>
      </c>
      <c r="L611">
        <v>0</v>
      </c>
      <c r="M611">
        <v>0</v>
      </c>
      <c r="N611">
        <v>0</v>
      </c>
      <c r="O611" t="s">
        <v>19</v>
      </c>
      <c r="P611" t="s">
        <v>59</v>
      </c>
      <c r="Q611" t="s">
        <v>59</v>
      </c>
      <c r="R611" t="s">
        <v>27</v>
      </c>
    </row>
    <row r="612" spans="1:20">
      <c r="A612">
        <v>611</v>
      </c>
      <c r="B612" s="8">
        <v>45191</v>
      </c>
      <c r="C612">
        <v>95</v>
      </c>
      <c r="E612">
        <v>4</v>
      </c>
      <c r="F612" t="s">
        <v>996</v>
      </c>
      <c r="G612" t="str">
        <f>VLOOKUP(Table2[[#This Row],[sublocation]],Map!A$2:B$105,2, FALSE)</f>
        <v>Altus Plateau</v>
      </c>
      <c r="H612" t="s">
        <v>1519</v>
      </c>
      <c r="I612" t="s">
        <v>464</v>
      </c>
      <c r="J612" t="s">
        <v>533</v>
      </c>
      <c r="K612">
        <v>2</v>
      </c>
      <c r="M612">
        <v>0</v>
      </c>
      <c r="N612">
        <v>0</v>
      </c>
      <c r="O612" t="s">
        <v>19</v>
      </c>
      <c r="P612" t="s">
        <v>19</v>
      </c>
      <c r="Q612" t="s">
        <v>19</v>
      </c>
      <c r="R612" t="s">
        <v>27</v>
      </c>
      <c r="T612" t="s">
        <v>1520</v>
      </c>
    </row>
    <row r="613" spans="1:20">
      <c r="A613">
        <v>612</v>
      </c>
      <c r="B613" s="8">
        <v>45191</v>
      </c>
      <c r="C613">
        <v>95</v>
      </c>
      <c r="E613">
        <v>5</v>
      </c>
      <c r="F613" t="s">
        <v>1034</v>
      </c>
      <c r="G613" t="str">
        <f>VLOOKUP(Table2[[#This Row],[sublocation]],Map!A$2:B$105,2, FALSE)</f>
        <v>Caelid</v>
      </c>
      <c r="H613" t="s">
        <v>1521</v>
      </c>
      <c r="I613" t="s">
        <v>39</v>
      </c>
      <c r="J613" t="s">
        <v>532</v>
      </c>
      <c r="K613">
        <v>3</v>
      </c>
      <c r="L613">
        <v>0</v>
      </c>
      <c r="M613">
        <v>1</v>
      </c>
      <c r="N613">
        <v>0</v>
      </c>
      <c r="O613" t="s">
        <v>19</v>
      </c>
      <c r="P613" t="s">
        <v>59</v>
      </c>
      <c r="Q613" t="s">
        <v>59</v>
      </c>
      <c r="R613" t="s">
        <v>27</v>
      </c>
      <c r="T613" t="s">
        <v>1522</v>
      </c>
    </row>
    <row r="614" spans="1:20">
      <c r="A614">
        <v>613</v>
      </c>
      <c r="B614" s="8">
        <v>45191</v>
      </c>
      <c r="C614">
        <v>95</v>
      </c>
      <c r="E614">
        <v>13</v>
      </c>
      <c r="F614" t="s">
        <v>266</v>
      </c>
      <c r="G614" t="str">
        <f>VLOOKUP(Table2[[#This Row],[sublocation]],Map!A$2:B$105,2, FALSE)</f>
        <v>Altus Plateau</v>
      </c>
      <c r="H614" t="s">
        <v>1523</v>
      </c>
      <c r="I614" t="s">
        <v>39</v>
      </c>
      <c r="J614" t="s">
        <v>533</v>
      </c>
      <c r="K614">
        <v>1</v>
      </c>
      <c r="L614">
        <v>0</v>
      </c>
      <c r="M614">
        <v>0</v>
      </c>
      <c r="N614">
        <v>0</v>
      </c>
      <c r="O614" t="s">
        <v>19</v>
      </c>
      <c r="P614" t="s">
        <v>59</v>
      </c>
      <c r="Q614" t="s">
        <v>59</v>
      </c>
      <c r="R614" t="s">
        <v>27</v>
      </c>
    </row>
    <row r="615" spans="1:20">
      <c r="A615">
        <v>614</v>
      </c>
      <c r="B615" s="8">
        <v>45191</v>
      </c>
      <c r="C615">
        <v>95</v>
      </c>
      <c r="E615">
        <v>4</v>
      </c>
      <c r="F615" t="s">
        <v>449</v>
      </c>
      <c r="G615" t="str">
        <f>VLOOKUP(Table2[[#This Row],[sublocation]],Map!A$2:B$105,2, FALSE)</f>
        <v>Subterranean Shunning Grounds</v>
      </c>
      <c r="H615" t="s">
        <v>1524</v>
      </c>
      <c r="I615" t="s">
        <v>464</v>
      </c>
      <c r="J615" t="s">
        <v>533</v>
      </c>
      <c r="K615">
        <v>2</v>
      </c>
      <c r="L615">
        <v>1</v>
      </c>
      <c r="M615">
        <v>0</v>
      </c>
      <c r="N615">
        <v>0</v>
      </c>
      <c r="O615" t="s">
        <v>59</v>
      </c>
      <c r="P615" t="s">
        <v>59</v>
      </c>
      <c r="Q615" t="s">
        <v>19</v>
      </c>
      <c r="R615" t="s">
        <v>27</v>
      </c>
      <c r="T615" t="s">
        <v>1691</v>
      </c>
    </row>
    <row r="616" spans="1:20">
      <c r="A616">
        <v>615</v>
      </c>
      <c r="B616" s="8">
        <v>45191</v>
      </c>
      <c r="C616">
        <v>95</v>
      </c>
      <c r="E616">
        <v>1</v>
      </c>
      <c r="F616" t="s">
        <v>1033</v>
      </c>
      <c r="G616" t="str">
        <f>VLOOKUP(Table2[[#This Row],[sublocation]],Map!A$2:B$105,2, FALSE)</f>
        <v>Consecrated Snowfield</v>
      </c>
      <c r="H616" t="s">
        <v>1525</v>
      </c>
      <c r="I616" t="s">
        <v>752</v>
      </c>
      <c r="J616" t="s">
        <v>533</v>
      </c>
      <c r="K616">
        <v>2</v>
      </c>
      <c r="M616">
        <v>0</v>
      </c>
      <c r="N616">
        <v>0</v>
      </c>
      <c r="O616" t="s">
        <v>59</v>
      </c>
      <c r="P616" t="s">
        <v>59</v>
      </c>
      <c r="Q616" t="s">
        <v>59</v>
      </c>
      <c r="R616" t="s">
        <v>27</v>
      </c>
      <c r="T616" t="s">
        <v>1526</v>
      </c>
    </row>
    <row r="617" spans="1:20">
      <c r="A617">
        <v>616</v>
      </c>
      <c r="B617" s="8">
        <v>45191</v>
      </c>
      <c r="C617">
        <v>95</v>
      </c>
      <c r="E617">
        <v>1</v>
      </c>
      <c r="F617" t="s">
        <v>669</v>
      </c>
      <c r="G617" t="str">
        <f>VLOOKUP(Table2[[#This Row],[sublocation]],Map!A$2:B$105,2, FALSE)</f>
        <v>Farum Azula</v>
      </c>
      <c r="I617" t="s">
        <v>515</v>
      </c>
      <c r="R617" t="s">
        <v>447</v>
      </c>
      <c r="T617" t="s">
        <v>448</v>
      </c>
    </row>
    <row r="618" spans="1:20">
      <c r="A618">
        <v>617</v>
      </c>
      <c r="B618" s="8">
        <v>45191</v>
      </c>
      <c r="C618">
        <v>95</v>
      </c>
      <c r="E618">
        <v>2</v>
      </c>
      <c r="F618" t="s">
        <v>178</v>
      </c>
      <c r="G618" t="str">
        <f>VLOOKUP(Table2[[#This Row],[sublocation]],Map!A$2:B$105,2, FALSE)</f>
        <v>Limgrave</v>
      </c>
      <c r="H618" t="s">
        <v>1370</v>
      </c>
      <c r="I618" t="s">
        <v>752</v>
      </c>
      <c r="K618">
        <v>3</v>
      </c>
      <c r="M618">
        <v>0</v>
      </c>
      <c r="N618">
        <v>0</v>
      </c>
      <c r="O618" t="s">
        <v>19</v>
      </c>
      <c r="P618" t="s">
        <v>59</v>
      </c>
      <c r="Q618" t="s">
        <v>59</v>
      </c>
      <c r="R618" t="s">
        <v>17</v>
      </c>
      <c r="T618" t="s">
        <v>1529</v>
      </c>
    </row>
    <row r="619" spans="1:20">
      <c r="A619">
        <v>618</v>
      </c>
      <c r="B619" s="8">
        <v>45191</v>
      </c>
      <c r="C619">
        <v>95</v>
      </c>
      <c r="E619">
        <v>6</v>
      </c>
      <c r="F619" t="s">
        <v>669</v>
      </c>
      <c r="G619" t="str">
        <f>VLOOKUP(Table2[[#This Row],[sublocation]],Map!A$2:B$105,2, FALSE)</f>
        <v>Farum Azula</v>
      </c>
      <c r="H619" t="s">
        <v>1527</v>
      </c>
      <c r="I619" t="s">
        <v>464</v>
      </c>
      <c r="J619" t="s">
        <v>533</v>
      </c>
      <c r="K619">
        <v>1</v>
      </c>
      <c r="L619">
        <v>0</v>
      </c>
      <c r="M619">
        <v>0</v>
      </c>
      <c r="N619">
        <v>0</v>
      </c>
      <c r="O619" t="s">
        <v>19</v>
      </c>
      <c r="P619" t="s">
        <v>19</v>
      </c>
      <c r="Q619" t="s">
        <v>19</v>
      </c>
      <c r="R619" t="s">
        <v>27</v>
      </c>
      <c r="T619" t="s">
        <v>1528</v>
      </c>
    </row>
    <row r="620" spans="1:20">
      <c r="A620">
        <v>619</v>
      </c>
      <c r="B620" s="8">
        <v>45191</v>
      </c>
      <c r="C620">
        <v>40</v>
      </c>
      <c r="E620">
        <v>2</v>
      </c>
      <c r="F620" t="s">
        <v>242</v>
      </c>
      <c r="G620" t="str">
        <f>VLOOKUP(Table2[[#This Row],[sublocation]],Map!A$2:B$105,2, FALSE)</f>
        <v>Caelid</v>
      </c>
      <c r="H620" t="s">
        <v>1530</v>
      </c>
      <c r="I620" t="s">
        <v>39</v>
      </c>
      <c r="J620" t="s">
        <v>533</v>
      </c>
      <c r="K620">
        <v>2</v>
      </c>
      <c r="L620">
        <v>1</v>
      </c>
      <c r="M620">
        <v>0</v>
      </c>
      <c r="N620">
        <v>0</v>
      </c>
      <c r="O620" t="s">
        <v>19</v>
      </c>
      <c r="P620" t="s">
        <v>59</v>
      </c>
      <c r="Q620" t="s">
        <v>59</v>
      </c>
      <c r="R620" t="s">
        <v>27</v>
      </c>
      <c r="T620" t="s">
        <v>1531</v>
      </c>
    </row>
    <row r="621" spans="1:20">
      <c r="A621">
        <v>620</v>
      </c>
      <c r="B621" s="8">
        <v>45191</v>
      </c>
      <c r="C621">
        <v>40</v>
      </c>
      <c r="E621">
        <v>13</v>
      </c>
      <c r="F621" t="s">
        <v>1097</v>
      </c>
      <c r="G621" t="str">
        <f>VLOOKUP(Table2[[#This Row],[sublocation]],Map!A$2:B$105,2, FALSE)</f>
        <v>Weeping</v>
      </c>
      <c r="H621" t="s">
        <v>1532</v>
      </c>
      <c r="I621" t="s">
        <v>464</v>
      </c>
      <c r="J621" t="s">
        <v>532</v>
      </c>
      <c r="K621">
        <v>2</v>
      </c>
      <c r="L621">
        <v>0</v>
      </c>
      <c r="M621">
        <v>0</v>
      </c>
      <c r="N621">
        <v>0</v>
      </c>
      <c r="O621" t="s">
        <v>19</v>
      </c>
      <c r="P621" t="s">
        <v>59</v>
      </c>
      <c r="Q621" t="s">
        <v>59</v>
      </c>
      <c r="R621" t="s">
        <v>27</v>
      </c>
      <c r="T621" t="s">
        <v>1533</v>
      </c>
    </row>
    <row r="622" spans="1:20">
      <c r="A622">
        <v>621</v>
      </c>
      <c r="B622" s="8">
        <v>45191</v>
      </c>
      <c r="C622">
        <v>40</v>
      </c>
      <c r="E622">
        <v>4</v>
      </c>
      <c r="F622" t="s">
        <v>76</v>
      </c>
      <c r="G622" t="str">
        <f>VLOOKUP(Table2[[#This Row],[sublocation]],Map!A$2:B$105,2, FALSE)</f>
        <v>Stormveil</v>
      </c>
      <c r="H622" t="s">
        <v>1534</v>
      </c>
      <c r="I622" t="s">
        <v>39</v>
      </c>
      <c r="J622" t="s">
        <v>534</v>
      </c>
      <c r="K622">
        <v>2</v>
      </c>
      <c r="L622">
        <v>0</v>
      </c>
      <c r="M622">
        <v>0</v>
      </c>
      <c r="N622">
        <v>0</v>
      </c>
      <c r="O622" t="s">
        <v>19</v>
      </c>
      <c r="P622" t="s">
        <v>59</v>
      </c>
      <c r="Q622" t="s">
        <v>59</v>
      </c>
      <c r="R622" t="s">
        <v>27</v>
      </c>
    </row>
    <row r="623" spans="1:20">
      <c r="A623">
        <v>622</v>
      </c>
      <c r="B623" s="8">
        <v>45191</v>
      </c>
      <c r="C623">
        <v>40</v>
      </c>
      <c r="E623">
        <v>15</v>
      </c>
      <c r="F623" t="s">
        <v>1097</v>
      </c>
      <c r="G623" t="str">
        <f>VLOOKUP(Table2[[#This Row],[sublocation]],Map!A$2:B$105,2, FALSE)</f>
        <v>Weeping</v>
      </c>
      <c r="H623" t="s">
        <v>1535</v>
      </c>
      <c r="I623" t="s">
        <v>464</v>
      </c>
      <c r="K623">
        <v>3</v>
      </c>
      <c r="M623">
        <v>0</v>
      </c>
      <c r="N623">
        <v>0</v>
      </c>
      <c r="O623" t="s">
        <v>59</v>
      </c>
      <c r="P623" t="s">
        <v>59</v>
      </c>
      <c r="Q623" t="s">
        <v>59</v>
      </c>
      <c r="R623" t="s">
        <v>27</v>
      </c>
      <c r="T623" t="s">
        <v>1536</v>
      </c>
    </row>
    <row r="624" spans="1:20">
      <c r="A624">
        <v>623</v>
      </c>
      <c r="B624" s="8">
        <v>45191</v>
      </c>
      <c r="C624">
        <v>40</v>
      </c>
      <c r="E624">
        <v>2</v>
      </c>
      <c r="F624" t="s">
        <v>80</v>
      </c>
      <c r="G624" t="str">
        <f>VLOOKUP(Table2[[#This Row],[sublocation]],Map!A$2:B$105,2, FALSE)</f>
        <v>Liurnia</v>
      </c>
      <c r="H624" t="s">
        <v>1537</v>
      </c>
      <c r="I624" t="s">
        <v>752</v>
      </c>
      <c r="J624" t="s">
        <v>533</v>
      </c>
      <c r="K624">
        <v>2</v>
      </c>
      <c r="L624">
        <v>1</v>
      </c>
      <c r="M624">
        <v>0</v>
      </c>
      <c r="N624">
        <v>0</v>
      </c>
      <c r="O624" t="s">
        <v>59</v>
      </c>
      <c r="P624" t="s">
        <v>59</v>
      </c>
      <c r="Q624" t="s">
        <v>59</v>
      </c>
      <c r="R624" t="s">
        <v>27</v>
      </c>
      <c r="T624" t="s">
        <v>1692</v>
      </c>
    </row>
    <row r="625" spans="1:20">
      <c r="A625">
        <v>624</v>
      </c>
      <c r="B625" s="8">
        <v>45192</v>
      </c>
      <c r="C625">
        <v>40</v>
      </c>
      <c r="E625">
        <v>3</v>
      </c>
      <c r="F625" t="s">
        <v>1106</v>
      </c>
      <c r="G625" t="str">
        <f>VLOOKUP(Table2[[#This Row],[sublocation]],Map!A$2:B$105,2, FALSE)</f>
        <v>Liurnia</v>
      </c>
      <c r="I625" t="s">
        <v>515</v>
      </c>
      <c r="R625" t="s">
        <v>447</v>
      </c>
      <c r="T625" t="s">
        <v>448</v>
      </c>
    </row>
    <row r="626" spans="1:20">
      <c r="A626">
        <v>625</v>
      </c>
      <c r="B626" s="8">
        <v>45192</v>
      </c>
      <c r="C626">
        <v>40</v>
      </c>
      <c r="E626">
        <v>5</v>
      </c>
      <c r="F626" t="s">
        <v>80</v>
      </c>
      <c r="G626" t="str">
        <f>VLOOKUP(Table2[[#This Row],[sublocation]],Map!A$2:B$105,2, FALSE)</f>
        <v>Liurnia</v>
      </c>
      <c r="H626" t="s">
        <v>1538</v>
      </c>
      <c r="I626" t="s">
        <v>464</v>
      </c>
      <c r="J626" t="s">
        <v>532</v>
      </c>
      <c r="K626">
        <v>2</v>
      </c>
      <c r="L626">
        <v>1</v>
      </c>
      <c r="M626">
        <v>0</v>
      </c>
      <c r="N626">
        <v>0</v>
      </c>
      <c r="O626" t="s">
        <v>59</v>
      </c>
      <c r="P626" t="s">
        <v>59</v>
      </c>
      <c r="Q626" t="s">
        <v>19</v>
      </c>
      <c r="R626" t="s">
        <v>27</v>
      </c>
      <c r="T626" t="s">
        <v>1539</v>
      </c>
    </row>
    <row r="627" spans="1:20">
      <c r="A627">
        <v>626</v>
      </c>
      <c r="B627" s="8">
        <v>45192</v>
      </c>
      <c r="C627">
        <v>40</v>
      </c>
      <c r="E627">
        <v>1</v>
      </c>
      <c r="F627" t="s">
        <v>242</v>
      </c>
      <c r="G627" t="str">
        <f>VLOOKUP(Table2[[#This Row],[sublocation]],Map!A$2:B$105,2, FALSE)</f>
        <v>Caelid</v>
      </c>
      <c r="H627" t="s">
        <v>1540</v>
      </c>
      <c r="I627" t="s">
        <v>515</v>
      </c>
      <c r="K627">
        <v>2</v>
      </c>
      <c r="L627">
        <v>1</v>
      </c>
      <c r="P627" t="s">
        <v>59</v>
      </c>
      <c r="Q627" t="s">
        <v>59</v>
      </c>
      <c r="R627" t="s">
        <v>447</v>
      </c>
      <c r="T627" t="s">
        <v>1541</v>
      </c>
    </row>
    <row r="628" spans="1:20">
      <c r="A628">
        <v>627</v>
      </c>
      <c r="B628" s="8">
        <v>45192</v>
      </c>
      <c r="C628">
        <v>40</v>
      </c>
      <c r="E628">
        <v>8</v>
      </c>
      <c r="F628" t="s">
        <v>1097</v>
      </c>
      <c r="G628" t="str">
        <f>VLOOKUP(Table2[[#This Row],[sublocation]],Map!A$2:B$105,2, FALSE)</f>
        <v>Weeping</v>
      </c>
      <c r="H628" t="s">
        <v>1542</v>
      </c>
      <c r="I628" t="s">
        <v>515</v>
      </c>
      <c r="R628" t="s">
        <v>447</v>
      </c>
      <c r="T628" t="s">
        <v>448</v>
      </c>
    </row>
    <row r="629" spans="1:20">
      <c r="A629">
        <v>628</v>
      </c>
      <c r="B629" s="8">
        <v>45192</v>
      </c>
      <c r="C629">
        <v>40</v>
      </c>
      <c r="E629">
        <v>14</v>
      </c>
      <c r="F629" t="s">
        <v>63</v>
      </c>
      <c r="G629" t="str">
        <f>VLOOKUP(Table2[[#This Row],[sublocation]],Map!A$2:B$105,2, FALSE)</f>
        <v>Limgrave</v>
      </c>
      <c r="H629" t="s">
        <v>1543</v>
      </c>
      <c r="I629" t="s">
        <v>515</v>
      </c>
      <c r="K629">
        <v>2</v>
      </c>
      <c r="R629" t="s">
        <v>447</v>
      </c>
      <c r="T629" t="s">
        <v>1544</v>
      </c>
    </row>
    <row r="630" spans="1:20">
      <c r="A630">
        <v>629</v>
      </c>
      <c r="B630" s="8">
        <v>45192</v>
      </c>
      <c r="C630">
        <v>95</v>
      </c>
      <c r="E630">
        <v>8</v>
      </c>
      <c r="F630" t="s">
        <v>664</v>
      </c>
      <c r="G630" t="str">
        <f>VLOOKUP(Table2[[#This Row],[sublocation]],Map!A$2:B$105,2, FALSE)</f>
        <v>Haligtree</v>
      </c>
      <c r="H630" t="s">
        <v>1374</v>
      </c>
      <c r="I630" t="s">
        <v>553</v>
      </c>
      <c r="J630" t="s">
        <v>534</v>
      </c>
      <c r="N630">
        <v>0</v>
      </c>
      <c r="P630" t="s">
        <v>59</v>
      </c>
      <c r="Q630" t="s">
        <v>59</v>
      </c>
      <c r="R630" t="s">
        <v>17</v>
      </c>
      <c r="S630" t="s">
        <v>48</v>
      </c>
    </row>
    <row r="631" spans="1:20">
      <c r="A631">
        <v>630</v>
      </c>
      <c r="B631" s="8">
        <v>45192</v>
      </c>
      <c r="C631">
        <v>95</v>
      </c>
      <c r="E631">
        <v>1</v>
      </c>
      <c r="F631" t="s">
        <v>664</v>
      </c>
      <c r="G631" t="str">
        <f>VLOOKUP(Table2[[#This Row],[sublocation]],Map!A$2:B$105,2, FALSE)</f>
        <v>Haligtree</v>
      </c>
      <c r="H631" t="s">
        <v>1547</v>
      </c>
      <c r="I631" t="s">
        <v>464</v>
      </c>
      <c r="J631" t="s">
        <v>533</v>
      </c>
      <c r="K631">
        <v>3</v>
      </c>
      <c r="M631">
        <v>1</v>
      </c>
      <c r="N631">
        <v>0</v>
      </c>
      <c r="O631" t="s">
        <v>19</v>
      </c>
      <c r="P631" t="s">
        <v>59</v>
      </c>
      <c r="Q631" t="s">
        <v>19</v>
      </c>
      <c r="R631" t="s">
        <v>17</v>
      </c>
      <c r="S631" t="s">
        <v>1545</v>
      </c>
      <c r="T631" t="s">
        <v>1546</v>
      </c>
    </row>
    <row r="632" spans="1:20">
      <c r="A632">
        <v>631</v>
      </c>
      <c r="B632" s="8">
        <v>45192</v>
      </c>
      <c r="C632">
        <v>95</v>
      </c>
      <c r="E632">
        <v>3</v>
      </c>
      <c r="F632" t="s">
        <v>1034</v>
      </c>
      <c r="G632" t="str">
        <f>VLOOKUP(Table2[[#This Row],[sublocation]],Map!A$2:B$105,2, FALSE)</f>
        <v>Caelid</v>
      </c>
      <c r="H632" t="s">
        <v>1548</v>
      </c>
      <c r="I632" t="s">
        <v>39</v>
      </c>
      <c r="J632" t="s">
        <v>533</v>
      </c>
      <c r="K632">
        <v>1</v>
      </c>
      <c r="N632">
        <v>0</v>
      </c>
      <c r="P632" t="s">
        <v>59</v>
      </c>
      <c r="Q632" t="s">
        <v>19</v>
      </c>
      <c r="R632" t="s">
        <v>27</v>
      </c>
      <c r="T632" t="s">
        <v>1549</v>
      </c>
    </row>
    <row r="633" spans="1:20">
      <c r="A633">
        <v>632</v>
      </c>
      <c r="B633" s="8">
        <v>45192</v>
      </c>
      <c r="C633">
        <v>95</v>
      </c>
      <c r="E633">
        <v>2</v>
      </c>
      <c r="F633" t="s">
        <v>231</v>
      </c>
      <c r="G633" t="str">
        <f>VLOOKUP(Table2[[#This Row],[sublocation]],Map!A$2:B$105,2, FALSE)</f>
        <v>Altus Plateau</v>
      </c>
      <c r="H633" t="s">
        <v>1550</v>
      </c>
      <c r="I633" t="s">
        <v>39</v>
      </c>
      <c r="J633" t="s">
        <v>533</v>
      </c>
      <c r="K633">
        <v>2</v>
      </c>
      <c r="N633">
        <v>0</v>
      </c>
      <c r="P633" t="s">
        <v>59</v>
      </c>
      <c r="Q633" t="s">
        <v>59</v>
      </c>
      <c r="R633" t="s">
        <v>27</v>
      </c>
      <c r="T633" t="s">
        <v>1551</v>
      </c>
    </row>
    <row r="634" spans="1:20">
      <c r="A634">
        <v>633</v>
      </c>
      <c r="B634" s="8">
        <v>45192</v>
      </c>
      <c r="C634">
        <v>95</v>
      </c>
      <c r="E634">
        <v>3</v>
      </c>
      <c r="F634" t="s">
        <v>1312</v>
      </c>
      <c r="G634" t="str">
        <f>VLOOKUP(Table2[[#This Row],[sublocation]],Map!A$2:B$105,2, FALSE)</f>
        <v>Liurnia</v>
      </c>
      <c r="H634" t="s">
        <v>1552</v>
      </c>
      <c r="I634" t="s">
        <v>515</v>
      </c>
      <c r="K634">
        <v>2</v>
      </c>
      <c r="R634" t="s">
        <v>447</v>
      </c>
      <c r="T634" t="s">
        <v>1553</v>
      </c>
    </row>
    <row r="635" spans="1:20">
      <c r="A635">
        <v>634</v>
      </c>
      <c r="B635" s="8">
        <v>45192</v>
      </c>
      <c r="C635">
        <v>138</v>
      </c>
      <c r="E635">
        <v>5</v>
      </c>
      <c r="F635" t="s">
        <v>669</v>
      </c>
      <c r="G635" t="str">
        <f>VLOOKUP(Table2[[#This Row],[sublocation]],Map!A$2:B$105,2, FALSE)</f>
        <v>Farum Azula</v>
      </c>
      <c r="I635" t="s">
        <v>515</v>
      </c>
      <c r="R635" t="s">
        <v>447</v>
      </c>
      <c r="T635" t="s">
        <v>448</v>
      </c>
    </row>
    <row r="636" spans="1:20">
      <c r="A636">
        <v>635</v>
      </c>
      <c r="B636" s="8">
        <v>45192</v>
      </c>
      <c r="C636">
        <v>138</v>
      </c>
      <c r="E636">
        <v>7</v>
      </c>
      <c r="F636" t="s">
        <v>80</v>
      </c>
      <c r="G636" t="str">
        <f>VLOOKUP(Table2[[#This Row],[sublocation]],Map!A$2:B$105,2, FALSE)</f>
        <v>Liurnia</v>
      </c>
      <c r="H636" t="s">
        <v>1554</v>
      </c>
      <c r="I636" t="s">
        <v>466</v>
      </c>
      <c r="J636" t="s">
        <v>534</v>
      </c>
      <c r="K636">
        <v>2</v>
      </c>
      <c r="L636">
        <v>0</v>
      </c>
      <c r="M636">
        <v>0</v>
      </c>
      <c r="N636">
        <v>0</v>
      </c>
      <c r="O636" t="s">
        <v>19</v>
      </c>
      <c r="P636" t="s">
        <v>59</v>
      </c>
      <c r="Q636" t="s">
        <v>19</v>
      </c>
      <c r="R636" t="s">
        <v>17</v>
      </c>
      <c r="T636" t="s">
        <v>1555</v>
      </c>
    </row>
    <row r="637" spans="1:20">
      <c r="A637">
        <v>636</v>
      </c>
      <c r="B637" s="8">
        <v>45192</v>
      </c>
      <c r="C637">
        <v>138</v>
      </c>
      <c r="E637">
        <v>5</v>
      </c>
      <c r="F637" t="s">
        <v>1107</v>
      </c>
      <c r="G637" t="str">
        <f>VLOOKUP(Table2[[#This Row],[sublocation]],Map!A$2:B$105,2, FALSE)</f>
        <v>Weeping</v>
      </c>
      <c r="H637" t="s">
        <v>1556</v>
      </c>
      <c r="I637" t="s">
        <v>539</v>
      </c>
      <c r="J637" t="s">
        <v>534</v>
      </c>
      <c r="K637">
        <v>2</v>
      </c>
      <c r="L637">
        <v>0</v>
      </c>
      <c r="M637">
        <v>0</v>
      </c>
      <c r="N637">
        <v>1</v>
      </c>
      <c r="O637" t="s">
        <v>19</v>
      </c>
      <c r="P637" t="s">
        <v>59</v>
      </c>
      <c r="Q637" t="s">
        <v>19</v>
      </c>
      <c r="R637" t="s">
        <v>27</v>
      </c>
      <c r="T637" t="s">
        <v>1557</v>
      </c>
    </row>
    <row r="638" spans="1:20">
      <c r="A638">
        <v>637</v>
      </c>
      <c r="B638" s="8">
        <v>45192</v>
      </c>
      <c r="C638">
        <v>80</v>
      </c>
      <c r="E638">
        <v>15</v>
      </c>
      <c r="F638" t="s">
        <v>231</v>
      </c>
      <c r="G638" t="str">
        <f>VLOOKUP(Table2[[#This Row],[sublocation]],Map!A$2:B$105,2, FALSE)</f>
        <v>Altus Plateau</v>
      </c>
      <c r="H638" t="s">
        <v>1558</v>
      </c>
      <c r="I638" t="s">
        <v>515</v>
      </c>
      <c r="R638" t="s">
        <v>447</v>
      </c>
      <c r="T638" t="s">
        <v>448</v>
      </c>
    </row>
    <row r="639" spans="1:20">
      <c r="A639">
        <v>638</v>
      </c>
      <c r="B639" s="8">
        <v>45192</v>
      </c>
      <c r="C639">
        <v>80</v>
      </c>
      <c r="E639">
        <v>6</v>
      </c>
      <c r="F639" t="s">
        <v>231</v>
      </c>
      <c r="G639" t="str">
        <f>VLOOKUP(Table2[[#This Row],[sublocation]],Map!A$2:B$105,2, FALSE)</f>
        <v>Altus Plateau</v>
      </c>
      <c r="H639" s="1" t="s">
        <v>1559</v>
      </c>
      <c r="I639" t="s">
        <v>539</v>
      </c>
      <c r="J639" t="s">
        <v>534</v>
      </c>
      <c r="K639">
        <v>2</v>
      </c>
      <c r="M639">
        <v>0</v>
      </c>
      <c r="N639">
        <v>1</v>
      </c>
      <c r="O639" t="s">
        <v>19</v>
      </c>
      <c r="P639" t="s">
        <v>59</v>
      </c>
      <c r="Q639" t="s">
        <v>19</v>
      </c>
      <c r="R639" t="s">
        <v>17</v>
      </c>
      <c r="T639" t="s">
        <v>1560</v>
      </c>
    </row>
    <row r="640" spans="1:20">
      <c r="A640">
        <v>639</v>
      </c>
      <c r="B640" s="8">
        <v>45192</v>
      </c>
      <c r="C640">
        <v>80</v>
      </c>
      <c r="E640">
        <v>2</v>
      </c>
      <c r="F640" t="s">
        <v>462</v>
      </c>
      <c r="G640" t="str">
        <f>VLOOKUP(Table2[[#This Row],[sublocation]],Map!A$2:B$105,2, FALSE)</f>
        <v>Deeproot Depths</v>
      </c>
      <c r="H640" t="s">
        <v>1561</v>
      </c>
      <c r="I640" t="s">
        <v>39</v>
      </c>
      <c r="J640" t="s">
        <v>533</v>
      </c>
      <c r="K640">
        <v>1</v>
      </c>
      <c r="N640">
        <v>0</v>
      </c>
      <c r="P640" t="s">
        <v>59</v>
      </c>
      <c r="Q640" t="s">
        <v>59</v>
      </c>
      <c r="R640" t="s">
        <v>27</v>
      </c>
      <c r="T640" t="s">
        <v>1562</v>
      </c>
    </row>
    <row r="641" spans="1:20">
      <c r="A641">
        <v>640</v>
      </c>
      <c r="B641" s="8">
        <v>45192</v>
      </c>
      <c r="C641">
        <v>20</v>
      </c>
      <c r="E641">
        <v>7</v>
      </c>
      <c r="F641" t="s">
        <v>1097</v>
      </c>
      <c r="G641" t="str">
        <f>VLOOKUP(Table2[[#This Row],[sublocation]],Map!A$2:B$105,2, FALSE)</f>
        <v>Weeping</v>
      </c>
      <c r="H641" t="s">
        <v>1563</v>
      </c>
      <c r="I641" t="s">
        <v>39</v>
      </c>
      <c r="J641" t="s">
        <v>532</v>
      </c>
      <c r="K641">
        <v>2</v>
      </c>
      <c r="L641">
        <v>0</v>
      </c>
      <c r="M641">
        <v>0</v>
      </c>
      <c r="N641">
        <v>0</v>
      </c>
      <c r="O641" t="s">
        <v>59</v>
      </c>
      <c r="P641" t="s">
        <v>59</v>
      </c>
      <c r="Q641" t="s">
        <v>59</v>
      </c>
      <c r="R641" t="s">
        <v>27</v>
      </c>
      <c r="T641" t="s">
        <v>1564</v>
      </c>
    </row>
    <row r="642" spans="1:20">
      <c r="A642">
        <v>641</v>
      </c>
      <c r="B642" s="8">
        <v>45192</v>
      </c>
      <c r="C642">
        <v>20</v>
      </c>
      <c r="E642">
        <v>5</v>
      </c>
      <c r="F642" t="s">
        <v>1097</v>
      </c>
      <c r="G642" t="str">
        <f>VLOOKUP(Table2[[#This Row],[sublocation]],Map!A$2:B$105,2, FALSE)</f>
        <v>Weeping</v>
      </c>
      <c r="H642" t="s">
        <v>1565</v>
      </c>
      <c r="I642" t="s">
        <v>464</v>
      </c>
      <c r="J642" t="s">
        <v>532</v>
      </c>
      <c r="K642">
        <v>2</v>
      </c>
      <c r="L642">
        <v>0</v>
      </c>
      <c r="M642">
        <v>0</v>
      </c>
      <c r="N642">
        <v>0</v>
      </c>
      <c r="O642" t="s">
        <v>59</v>
      </c>
      <c r="P642" t="s">
        <v>59</v>
      </c>
      <c r="Q642" t="s">
        <v>59</v>
      </c>
      <c r="R642" t="s">
        <v>27</v>
      </c>
      <c r="T642" t="s">
        <v>1566</v>
      </c>
    </row>
    <row r="643" spans="1:20">
      <c r="A643">
        <v>642</v>
      </c>
      <c r="B643" s="8">
        <v>45192</v>
      </c>
      <c r="C643">
        <v>20</v>
      </c>
      <c r="E643">
        <v>4</v>
      </c>
      <c r="F643" t="s">
        <v>1099</v>
      </c>
      <c r="G643" t="str">
        <f>VLOOKUP(Table2[[#This Row],[sublocation]],Map!A$2:B$105,2, FALSE)</f>
        <v>Weeping</v>
      </c>
      <c r="H643" t="s">
        <v>1567</v>
      </c>
      <c r="I643" t="s">
        <v>464</v>
      </c>
      <c r="J643" t="s">
        <v>533</v>
      </c>
      <c r="K643">
        <v>2</v>
      </c>
      <c r="L643">
        <v>0</v>
      </c>
      <c r="M643">
        <v>0</v>
      </c>
      <c r="N643">
        <v>0</v>
      </c>
      <c r="O643" t="s">
        <v>19</v>
      </c>
      <c r="P643" t="s">
        <v>59</v>
      </c>
      <c r="Q643" t="s">
        <v>19</v>
      </c>
      <c r="R643" t="s">
        <v>17</v>
      </c>
      <c r="S643" t="s">
        <v>1231</v>
      </c>
      <c r="T643" t="s">
        <v>1568</v>
      </c>
    </row>
    <row r="644" spans="1:20">
      <c r="A644">
        <v>643</v>
      </c>
      <c r="B644" s="8">
        <v>45192</v>
      </c>
      <c r="C644">
        <v>61</v>
      </c>
      <c r="E644">
        <v>7</v>
      </c>
      <c r="F644" t="s">
        <v>80</v>
      </c>
      <c r="G644" t="str">
        <f>VLOOKUP(Table2[[#This Row],[sublocation]],Map!A$2:B$105,2, FALSE)</f>
        <v>Liurnia</v>
      </c>
      <c r="H644" t="s">
        <v>1569</v>
      </c>
      <c r="I644" t="s">
        <v>39</v>
      </c>
      <c r="K644">
        <v>2</v>
      </c>
      <c r="L644">
        <v>1</v>
      </c>
      <c r="M644">
        <v>0</v>
      </c>
      <c r="N644">
        <v>0</v>
      </c>
      <c r="O644" t="s">
        <v>19</v>
      </c>
      <c r="P644" t="s">
        <v>59</v>
      </c>
      <c r="Q644" t="s">
        <v>59</v>
      </c>
      <c r="R644" t="s">
        <v>17</v>
      </c>
      <c r="T644" t="s">
        <v>1570</v>
      </c>
    </row>
    <row r="645" spans="1:20">
      <c r="A645">
        <v>644</v>
      </c>
      <c r="B645" s="8">
        <v>45192</v>
      </c>
      <c r="C645">
        <v>61</v>
      </c>
      <c r="E645">
        <v>2</v>
      </c>
      <c r="F645" t="s">
        <v>571</v>
      </c>
      <c r="G645" t="str">
        <f>VLOOKUP(Table2[[#This Row],[sublocation]],Map!A$2:B$105,2, FALSE)</f>
        <v>Altus Plateau</v>
      </c>
      <c r="I645" t="s">
        <v>515</v>
      </c>
      <c r="R645" t="s">
        <v>447</v>
      </c>
      <c r="T645" t="s">
        <v>1216</v>
      </c>
    </row>
    <row r="646" spans="1:20">
      <c r="A646">
        <v>645</v>
      </c>
      <c r="B646" s="8">
        <v>45192</v>
      </c>
      <c r="C646">
        <v>61</v>
      </c>
      <c r="E646">
        <v>1</v>
      </c>
      <c r="F646" t="s">
        <v>76</v>
      </c>
      <c r="G646" t="str">
        <f>VLOOKUP(Table2[[#This Row],[sublocation]],Map!A$2:B$105,2, FALSE)</f>
        <v>Stormveil</v>
      </c>
      <c r="H646" t="s">
        <v>1571</v>
      </c>
      <c r="I646" t="s">
        <v>553</v>
      </c>
      <c r="J646" t="s">
        <v>534</v>
      </c>
      <c r="K646">
        <v>1</v>
      </c>
      <c r="L646">
        <v>0</v>
      </c>
      <c r="M646">
        <v>0</v>
      </c>
      <c r="N646">
        <v>0</v>
      </c>
      <c r="O646" t="s">
        <v>19</v>
      </c>
      <c r="P646" t="s">
        <v>59</v>
      </c>
      <c r="Q646" t="s">
        <v>59</v>
      </c>
      <c r="R646" t="s">
        <v>27</v>
      </c>
      <c r="T646" t="s">
        <v>1572</v>
      </c>
    </row>
    <row r="647" spans="1:20">
      <c r="A647">
        <v>646</v>
      </c>
      <c r="B647" s="8">
        <v>45192</v>
      </c>
      <c r="C647">
        <v>61</v>
      </c>
      <c r="E647">
        <v>5</v>
      </c>
      <c r="F647" t="s">
        <v>266</v>
      </c>
      <c r="G647" t="str">
        <f>VLOOKUP(Table2[[#This Row],[sublocation]],Map!A$2:B$105,2, FALSE)</f>
        <v>Altus Plateau</v>
      </c>
      <c r="H647" t="s">
        <v>1573</v>
      </c>
      <c r="I647" t="s">
        <v>42</v>
      </c>
      <c r="K647">
        <v>2</v>
      </c>
      <c r="L647">
        <v>0</v>
      </c>
      <c r="M647">
        <v>0</v>
      </c>
      <c r="N647">
        <v>0</v>
      </c>
      <c r="O647" t="s">
        <v>19</v>
      </c>
      <c r="P647" t="s">
        <v>59</v>
      </c>
      <c r="Q647" t="s">
        <v>59</v>
      </c>
      <c r="R647" t="s">
        <v>447</v>
      </c>
      <c r="T647" t="s">
        <v>1574</v>
      </c>
    </row>
    <row r="648" spans="1:20">
      <c r="A648">
        <v>647</v>
      </c>
      <c r="B648" s="8">
        <v>45192</v>
      </c>
      <c r="C648">
        <v>61</v>
      </c>
      <c r="E648">
        <v>9</v>
      </c>
      <c r="F648" t="s">
        <v>508</v>
      </c>
      <c r="G648" t="str">
        <f>VLOOKUP(Table2[[#This Row],[sublocation]],Map!A$2:B$105,2, FALSE)</f>
        <v>Nokron</v>
      </c>
      <c r="I648" t="s">
        <v>464</v>
      </c>
      <c r="K648">
        <v>3</v>
      </c>
      <c r="L648">
        <v>0</v>
      </c>
      <c r="M648">
        <v>1</v>
      </c>
      <c r="N648">
        <v>0</v>
      </c>
      <c r="O648" t="s">
        <v>19</v>
      </c>
      <c r="P648" t="s">
        <v>59</v>
      </c>
      <c r="Q648" t="s">
        <v>59</v>
      </c>
      <c r="R648" t="s">
        <v>17</v>
      </c>
      <c r="T648" t="s">
        <v>1575</v>
      </c>
    </row>
    <row r="649" spans="1:20">
      <c r="A649">
        <v>648</v>
      </c>
      <c r="B649" s="8">
        <v>45193</v>
      </c>
      <c r="C649">
        <v>95</v>
      </c>
      <c r="E649">
        <v>1</v>
      </c>
      <c r="F649" t="s">
        <v>764</v>
      </c>
      <c r="G649" t="str">
        <f>VLOOKUP(Table2[[#This Row],[sublocation]],Map!A$2:B$105,2, FALSE)</f>
        <v>Mountaintops of the Giants</v>
      </c>
      <c r="H649" t="s">
        <v>1576</v>
      </c>
      <c r="I649" t="s">
        <v>464</v>
      </c>
      <c r="J649" t="s">
        <v>533</v>
      </c>
      <c r="K649">
        <v>2</v>
      </c>
      <c r="L649">
        <v>0</v>
      </c>
      <c r="M649">
        <v>0</v>
      </c>
      <c r="N649">
        <v>0</v>
      </c>
      <c r="O649" t="s">
        <v>19</v>
      </c>
      <c r="P649" t="s">
        <v>59</v>
      </c>
      <c r="Q649" t="s">
        <v>19</v>
      </c>
      <c r="R649" t="s">
        <v>27</v>
      </c>
    </row>
    <row r="650" spans="1:20">
      <c r="A650">
        <v>649</v>
      </c>
      <c r="B650" s="8">
        <v>45193</v>
      </c>
      <c r="C650">
        <v>95</v>
      </c>
      <c r="E650">
        <v>7</v>
      </c>
      <c r="F650" t="s">
        <v>535</v>
      </c>
      <c r="G650" t="str">
        <f>VLOOKUP(Table2[[#This Row],[sublocation]],Map!A$2:B$105,2, FALSE)</f>
        <v>Altus Plateau</v>
      </c>
      <c r="I650" t="s">
        <v>515</v>
      </c>
      <c r="R650" t="s">
        <v>447</v>
      </c>
      <c r="T650" t="s">
        <v>448</v>
      </c>
    </row>
    <row r="651" spans="1:20">
      <c r="A651">
        <v>650</v>
      </c>
      <c r="B651" s="8">
        <v>45193</v>
      </c>
      <c r="C651">
        <v>95</v>
      </c>
      <c r="E651">
        <v>5</v>
      </c>
      <c r="F651" t="s">
        <v>669</v>
      </c>
      <c r="G651" t="str">
        <f>VLOOKUP(Table2[[#This Row],[sublocation]],Map!A$2:B$105,2, FALSE)</f>
        <v>Farum Azula</v>
      </c>
      <c r="H651" t="s">
        <v>1577</v>
      </c>
      <c r="I651" t="s">
        <v>464</v>
      </c>
      <c r="K651">
        <v>2</v>
      </c>
      <c r="L651">
        <v>1</v>
      </c>
      <c r="M651">
        <v>0</v>
      </c>
      <c r="N651">
        <v>0</v>
      </c>
      <c r="O651" t="s">
        <v>59</v>
      </c>
      <c r="P651" t="s">
        <v>59</v>
      </c>
      <c r="Q651" t="s">
        <v>19</v>
      </c>
      <c r="R651" t="s">
        <v>27</v>
      </c>
      <c r="T651" t="s">
        <v>1693</v>
      </c>
    </row>
    <row r="652" spans="1:20">
      <c r="A652">
        <v>651</v>
      </c>
      <c r="B652" s="8">
        <v>45193</v>
      </c>
      <c r="C652">
        <v>95</v>
      </c>
      <c r="E652">
        <v>11</v>
      </c>
      <c r="F652" t="s">
        <v>669</v>
      </c>
      <c r="G652" t="str">
        <f>VLOOKUP(Table2[[#This Row],[sublocation]],Map!A$2:B$105,2, FALSE)</f>
        <v>Farum Azula</v>
      </c>
      <c r="H652" t="s">
        <v>983</v>
      </c>
      <c r="I652" t="s">
        <v>515</v>
      </c>
      <c r="K652">
        <v>3</v>
      </c>
      <c r="R652" t="s">
        <v>447</v>
      </c>
      <c r="T652" t="s">
        <v>1578</v>
      </c>
    </row>
    <row r="653" spans="1:20">
      <c r="A653">
        <v>652</v>
      </c>
      <c r="B653" s="8">
        <v>45193</v>
      </c>
      <c r="C653">
        <v>95</v>
      </c>
      <c r="E653">
        <v>7</v>
      </c>
      <c r="F653" t="s">
        <v>764</v>
      </c>
      <c r="G653" t="str">
        <f>VLOOKUP(Table2[[#This Row],[sublocation]],Map!A$2:B$105,2, FALSE)</f>
        <v>Mountaintops of the Giants</v>
      </c>
      <c r="H653" t="s">
        <v>1579</v>
      </c>
      <c r="I653" t="s">
        <v>464</v>
      </c>
      <c r="K653">
        <v>3</v>
      </c>
      <c r="N653">
        <v>0</v>
      </c>
      <c r="O653" t="s">
        <v>19</v>
      </c>
      <c r="P653" t="s">
        <v>59</v>
      </c>
      <c r="Q653" t="s">
        <v>19</v>
      </c>
      <c r="R653" t="s">
        <v>17</v>
      </c>
      <c r="T653" t="s">
        <v>1580</v>
      </c>
    </row>
    <row r="654" spans="1:20">
      <c r="A654">
        <v>653</v>
      </c>
      <c r="B654" s="8">
        <v>45193</v>
      </c>
      <c r="C654">
        <v>95</v>
      </c>
      <c r="E654">
        <v>7</v>
      </c>
      <c r="F654" t="s">
        <v>240</v>
      </c>
      <c r="G654" t="str">
        <f>VLOOKUP(Table2[[#This Row],[sublocation]],Map!A$2:B$105,2, FALSE)</f>
        <v>Altus Plateau</v>
      </c>
      <c r="H654" t="s">
        <v>1581</v>
      </c>
      <c r="I654" t="s">
        <v>464</v>
      </c>
      <c r="J654" t="s">
        <v>533</v>
      </c>
      <c r="K654">
        <v>2</v>
      </c>
      <c r="L654">
        <v>0</v>
      </c>
      <c r="M654">
        <v>0</v>
      </c>
      <c r="N654">
        <v>0</v>
      </c>
      <c r="O654" t="s">
        <v>19</v>
      </c>
      <c r="P654" t="s">
        <v>59</v>
      </c>
      <c r="Q654" t="s">
        <v>59</v>
      </c>
      <c r="R654" t="s">
        <v>27</v>
      </c>
      <c r="T654" t="s">
        <v>1584</v>
      </c>
    </row>
    <row r="655" spans="1:20">
      <c r="A655">
        <v>654</v>
      </c>
      <c r="B655" s="8">
        <v>45193</v>
      </c>
      <c r="C655">
        <v>95</v>
      </c>
      <c r="E655">
        <v>6</v>
      </c>
      <c r="F655" t="s">
        <v>486</v>
      </c>
      <c r="G655" t="str">
        <f>VLOOKUP(Table2[[#This Row],[sublocation]],Map!A$2:B$105,2, FALSE)</f>
        <v>Dragonbarrow</v>
      </c>
      <c r="H655" t="s">
        <v>1582</v>
      </c>
      <c r="I655" t="s">
        <v>464</v>
      </c>
      <c r="J655" t="s">
        <v>532</v>
      </c>
      <c r="K655">
        <v>2</v>
      </c>
      <c r="L655">
        <v>0</v>
      </c>
      <c r="M655">
        <v>0</v>
      </c>
      <c r="N655">
        <v>0</v>
      </c>
      <c r="O655" t="s">
        <v>59</v>
      </c>
      <c r="P655" t="s">
        <v>59</v>
      </c>
      <c r="Q655" t="s">
        <v>19</v>
      </c>
      <c r="R655" t="s">
        <v>27</v>
      </c>
      <c r="T655" t="s">
        <v>1583</v>
      </c>
    </row>
    <row r="656" spans="1:20">
      <c r="A656">
        <v>655</v>
      </c>
      <c r="B656" s="8">
        <v>45193</v>
      </c>
      <c r="C656">
        <v>95</v>
      </c>
      <c r="E656">
        <v>4</v>
      </c>
      <c r="F656" t="s">
        <v>650</v>
      </c>
      <c r="G656" t="str">
        <f>VLOOKUP(Table2[[#This Row],[sublocation]],Map!A$2:B$105,2, FALSE)</f>
        <v>Mountaintops of the Giants</v>
      </c>
      <c r="I656" t="s">
        <v>515</v>
      </c>
      <c r="R656" t="s">
        <v>447</v>
      </c>
      <c r="T656" t="s">
        <v>448</v>
      </c>
    </row>
    <row r="657" spans="1:20">
      <c r="A657">
        <v>656</v>
      </c>
      <c r="B657" s="8">
        <v>45193</v>
      </c>
      <c r="C657">
        <v>95</v>
      </c>
      <c r="E657">
        <v>2</v>
      </c>
      <c r="F657" t="s">
        <v>678</v>
      </c>
      <c r="G657" t="str">
        <f>VLOOKUP(Table2[[#This Row],[sublocation]],Map!A$2:B$105,2, FALSE)</f>
        <v>Ainsel River, Lake of Rot</v>
      </c>
      <c r="I657" t="s">
        <v>515</v>
      </c>
      <c r="R657" t="s">
        <v>447</v>
      </c>
      <c r="T657" t="s">
        <v>1216</v>
      </c>
    </row>
    <row r="658" spans="1:20">
      <c r="A658">
        <v>657</v>
      </c>
      <c r="B658" s="8">
        <v>45193</v>
      </c>
      <c r="C658">
        <v>95</v>
      </c>
      <c r="E658">
        <v>1</v>
      </c>
      <c r="F658" t="s">
        <v>669</v>
      </c>
      <c r="G658" t="str">
        <f>VLOOKUP(Table2[[#This Row],[sublocation]],Map!A$2:B$105,2, FALSE)</f>
        <v>Farum Azula</v>
      </c>
      <c r="H658" t="s">
        <v>1587</v>
      </c>
      <c r="I658" t="s">
        <v>464</v>
      </c>
      <c r="K658">
        <v>2</v>
      </c>
      <c r="M658">
        <v>0</v>
      </c>
      <c r="N658">
        <v>0</v>
      </c>
      <c r="O658" t="s">
        <v>59</v>
      </c>
      <c r="P658" t="s">
        <v>59</v>
      </c>
      <c r="Q658" t="s">
        <v>19</v>
      </c>
      <c r="R658" t="s">
        <v>27</v>
      </c>
      <c r="T658" t="s">
        <v>1588</v>
      </c>
    </row>
    <row r="659" spans="1:20">
      <c r="A659">
        <v>658</v>
      </c>
      <c r="B659" s="8">
        <v>45193</v>
      </c>
      <c r="C659">
        <v>40</v>
      </c>
      <c r="E659">
        <v>27</v>
      </c>
      <c r="F659" t="s">
        <v>1103</v>
      </c>
      <c r="G659" t="str">
        <f>VLOOKUP(Table2[[#This Row],[sublocation]],Map!A$2:B$105,2, FALSE)</f>
        <v>Caelid</v>
      </c>
      <c r="H659" t="s">
        <v>1589</v>
      </c>
      <c r="I659" t="s">
        <v>515</v>
      </c>
      <c r="R659" t="s">
        <v>447</v>
      </c>
      <c r="T659" t="s">
        <v>448</v>
      </c>
    </row>
    <row r="660" spans="1:20">
      <c r="A660">
        <v>659</v>
      </c>
      <c r="B660" s="8">
        <v>45193</v>
      </c>
      <c r="C660">
        <v>40</v>
      </c>
      <c r="E660">
        <v>5</v>
      </c>
      <c r="F660" t="s">
        <v>231</v>
      </c>
      <c r="G660" t="str">
        <f>VLOOKUP(Table2[[#This Row],[sublocation]],Map!A$2:B$105,2, FALSE)</f>
        <v>Altus Plateau</v>
      </c>
      <c r="H660" t="s">
        <v>1591</v>
      </c>
      <c r="I660" t="s">
        <v>464</v>
      </c>
      <c r="J660" t="s">
        <v>533</v>
      </c>
      <c r="K660">
        <v>2</v>
      </c>
      <c r="L660">
        <v>0</v>
      </c>
      <c r="M660">
        <v>0</v>
      </c>
      <c r="N660">
        <v>0</v>
      </c>
      <c r="O660" t="s">
        <v>59</v>
      </c>
      <c r="P660" t="s">
        <v>59</v>
      </c>
      <c r="Q660" t="s">
        <v>19</v>
      </c>
      <c r="R660" t="s">
        <v>27</v>
      </c>
    </row>
    <row r="661" spans="1:20">
      <c r="A661">
        <v>660</v>
      </c>
      <c r="B661" s="8">
        <v>45193</v>
      </c>
      <c r="C661">
        <v>40</v>
      </c>
      <c r="E661">
        <v>19</v>
      </c>
      <c r="F661" t="s">
        <v>76</v>
      </c>
      <c r="G661" t="str">
        <f>VLOOKUP(Table2[[#This Row],[sublocation]],Map!A$2:B$105,2, FALSE)</f>
        <v>Stormveil</v>
      </c>
      <c r="H661" t="s">
        <v>1590</v>
      </c>
      <c r="I661" t="s">
        <v>553</v>
      </c>
      <c r="J661" t="s">
        <v>534</v>
      </c>
      <c r="K661">
        <v>1</v>
      </c>
      <c r="L661">
        <v>0</v>
      </c>
      <c r="M661">
        <v>0</v>
      </c>
      <c r="N661">
        <v>0</v>
      </c>
      <c r="O661" t="s">
        <v>19</v>
      </c>
      <c r="P661" t="s">
        <v>59</v>
      </c>
      <c r="Q661" t="s">
        <v>19</v>
      </c>
      <c r="R661" t="s">
        <v>17</v>
      </c>
      <c r="T661" t="s">
        <v>1592</v>
      </c>
    </row>
    <row r="662" spans="1:20">
      <c r="A662">
        <v>661</v>
      </c>
      <c r="B662" s="8">
        <v>45193</v>
      </c>
      <c r="C662">
        <v>40</v>
      </c>
      <c r="E662">
        <v>1</v>
      </c>
      <c r="F662" t="s">
        <v>21</v>
      </c>
      <c r="G662" t="str">
        <f>VLOOKUP(Table2[[#This Row],[sublocation]],Map!A$2:B$105,2, FALSE)</f>
        <v>Limgrave</v>
      </c>
      <c r="H662" t="s">
        <v>1600</v>
      </c>
      <c r="I662" t="s">
        <v>553</v>
      </c>
      <c r="J662" t="s">
        <v>1513</v>
      </c>
      <c r="K662">
        <v>1</v>
      </c>
      <c r="L662">
        <v>0</v>
      </c>
      <c r="M662">
        <v>0</v>
      </c>
      <c r="N662">
        <v>0</v>
      </c>
      <c r="O662" t="s">
        <v>19</v>
      </c>
      <c r="P662" t="s">
        <v>59</v>
      </c>
      <c r="Q662" t="s">
        <v>59</v>
      </c>
      <c r="R662" t="s">
        <v>17</v>
      </c>
      <c r="S662" t="s">
        <v>1593</v>
      </c>
      <c r="T662" t="s">
        <v>1594</v>
      </c>
    </row>
    <row r="663" spans="1:20">
      <c r="A663">
        <v>662</v>
      </c>
      <c r="B663" s="8">
        <v>45193</v>
      </c>
      <c r="C663">
        <v>40</v>
      </c>
      <c r="E663">
        <v>3</v>
      </c>
      <c r="F663" t="s">
        <v>499</v>
      </c>
      <c r="G663" t="str">
        <f>VLOOKUP(Table2[[#This Row],[sublocation]],Map!A$2:B$105,2, FALSE)</f>
        <v>Caelid</v>
      </c>
      <c r="I663" t="s">
        <v>515</v>
      </c>
      <c r="R663" t="s">
        <v>447</v>
      </c>
      <c r="T663" t="s">
        <v>448</v>
      </c>
    </row>
    <row r="664" spans="1:20">
      <c r="A664">
        <v>663</v>
      </c>
      <c r="B664" s="8">
        <v>45193</v>
      </c>
      <c r="C664">
        <v>138</v>
      </c>
      <c r="E664">
        <v>1</v>
      </c>
      <c r="F664" t="s">
        <v>664</v>
      </c>
      <c r="G664" t="str">
        <f>VLOOKUP(Table2[[#This Row],[sublocation]],Map!A$2:B$105,2, FALSE)</f>
        <v>Haligtree</v>
      </c>
      <c r="H664" t="s">
        <v>1595</v>
      </c>
      <c r="I664" t="s">
        <v>515</v>
      </c>
      <c r="R664" t="s">
        <v>447</v>
      </c>
      <c r="T664" t="s">
        <v>1596</v>
      </c>
    </row>
    <row r="665" spans="1:20">
      <c r="A665">
        <v>664</v>
      </c>
      <c r="B665" s="8">
        <v>45193</v>
      </c>
      <c r="C665">
        <v>138</v>
      </c>
      <c r="E665">
        <v>2</v>
      </c>
      <c r="F665" t="s">
        <v>487</v>
      </c>
      <c r="G665" t="str">
        <f>VLOOKUP(Table2[[#This Row],[sublocation]],Map!A$2:B$105,2, FALSE)</f>
        <v>Raya Lucaria</v>
      </c>
      <c r="H665" t="s">
        <v>1597</v>
      </c>
      <c r="I665" t="s">
        <v>39</v>
      </c>
      <c r="J665" t="s">
        <v>534</v>
      </c>
      <c r="K665">
        <v>1</v>
      </c>
      <c r="L665">
        <v>0</v>
      </c>
      <c r="M665">
        <v>0</v>
      </c>
      <c r="N665">
        <v>0</v>
      </c>
      <c r="O665" t="s">
        <v>19</v>
      </c>
      <c r="P665" t="s">
        <v>59</v>
      </c>
      <c r="Q665" t="s">
        <v>19</v>
      </c>
      <c r="R665" t="s">
        <v>17</v>
      </c>
      <c r="S665" t="s">
        <v>1423</v>
      </c>
      <c r="T665" t="s">
        <v>1598</v>
      </c>
    </row>
    <row r="666" spans="1:20">
      <c r="A666">
        <v>665</v>
      </c>
      <c r="B666" s="8">
        <v>45193</v>
      </c>
      <c r="C666">
        <v>138</v>
      </c>
      <c r="E666">
        <v>3</v>
      </c>
      <c r="F666" t="s">
        <v>571</v>
      </c>
      <c r="G666" t="str">
        <f>VLOOKUP(Table2[[#This Row],[sublocation]],Map!A$2:B$105,2, FALSE)</f>
        <v>Altus Plateau</v>
      </c>
      <c r="H666" t="s">
        <v>1599</v>
      </c>
      <c r="I666" t="s">
        <v>464</v>
      </c>
      <c r="J666" t="s">
        <v>532</v>
      </c>
      <c r="K666">
        <v>3</v>
      </c>
      <c r="L666">
        <v>0</v>
      </c>
      <c r="M666">
        <v>0</v>
      </c>
      <c r="N666">
        <v>0</v>
      </c>
      <c r="O666" t="s">
        <v>19</v>
      </c>
      <c r="P666" t="s">
        <v>59</v>
      </c>
      <c r="Q666" t="s">
        <v>59</v>
      </c>
      <c r="R666" t="s">
        <v>27</v>
      </c>
      <c r="T666" t="s">
        <v>1601</v>
      </c>
    </row>
    <row r="667" spans="1:20">
      <c r="A667">
        <v>666</v>
      </c>
      <c r="B667" s="8">
        <v>45193</v>
      </c>
      <c r="C667">
        <v>138</v>
      </c>
      <c r="E667">
        <v>1</v>
      </c>
      <c r="F667" t="s">
        <v>669</v>
      </c>
      <c r="G667" t="str">
        <f>VLOOKUP(Table2[[#This Row],[sublocation]],Map!A$2:B$105,2, FALSE)</f>
        <v>Farum Azula</v>
      </c>
      <c r="I667" t="s">
        <v>515</v>
      </c>
      <c r="R667" t="s">
        <v>447</v>
      </c>
      <c r="T667" t="s">
        <v>448</v>
      </c>
    </row>
    <row r="668" spans="1:20">
      <c r="A668">
        <v>667</v>
      </c>
      <c r="B668" s="8">
        <v>45193</v>
      </c>
      <c r="C668">
        <v>138</v>
      </c>
      <c r="E668">
        <v>3</v>
      </c>
      <c r="F668" t="s">
        <v>1033</v>
      </c>
      <c r="G668" t="str">
        <f>VLOOKUP(Table2[[#This Row],[sublocation]],Map!A$2:B$105,2, FALSE)</f>
        <v>Consecrated Snowfield</v>
      </c>
      <c r="H668" t="s">
        <v>1602</v>
      </c>
      <c r="I668" t="s">
        <v>39</v>
      </c>
      <c r="K668">
        <v>2</v>
      </c>
      <c r="L668">
        <v>0</v>
      </c>
      <c r="M668">
        <v>0</v>
      </c>
      <c r="N668">
        <v>0</v>
      </c>
      <c r="O668" t="s">
        <v>19</v>
      </c>
      <c r="P668" t="s">
        <v>59</v>
      </c>
      <c r="Q668" t="s">
        <v>59</v>
      </c>
      <c r="R668" t="s">
        <v>17</v>
      </c>
      <c r="S668" t="s">
        <v>1006</v>
      </c>
      <c r="T668" t="s">
        <v>1282</v>
      </c>
    </row>
    <row r="669" spans="1:20">
      <c r="A669">
        <v>668</v>
      </c>
      <c r="B669" s="8">
        <v>45193</v>
      </c>
      <c r="C669">
        <v>138</v>
      </c>
      <c r="E669">
        <v>3</v>
      </c>
      <c r="F669" t="s">
        <v>266</v>
      </c>
      <c r="G669" t="str">
        <f>VLOOKUP(Table2[[#This Row],[sublocation]],Map!A$2:B$105,2, FALSE)</f>
        <v>Altus Plateau</v>
      </c>
      <c r="H669" t="s">
        <v>1603</v>
      </c>
      <c r="I669" t="s">
        <v>466</v>
      </c>
      <c r="J669" t="s">
        <v>1513</v>
      </c>
      <c r="K669">
        <v>2</v>
      </c>
      <c r="L669">
        <v>0</v>
      </c>
      <c r="M669">
        <v>1</v>
      </c>
      <c r="N669">
        <v>0</v>
      </c>
      <c r="O669" t="s">
        <v>59</v>
      </c>
      <c r="P669" t="s">
        <v>59</v>
      </c>
      <c r="Q669" t="s">
        <v>19</v>
      </c>
      <c r="R669" t="s">
        <v>27</v>
      </c>
      <c r="S669" t="s">
        <v>1705</v>
      </c>
      <c r="T669" t="s">
        <v>1607</v>
      </c>
    </row>
    <row r="670" spans="1:20">
      <c r="A670">
        <v>669</v>
      </c>
      <c r="B670" s="8">
        <v>45193</v>
      </c>
      <c r="C670">
        <v>138</v>
      </c>
      <c r="E670">
        <v>1</v>
      </c>
      <c r="F670" t="s">
        <v>544</v>
      </c>
      <c r="G670" t="str">
        <f>VLOOKUP(Table2[[#This Row],[sublocation]],Map!A$2:B$105,2, FALSE)</f>
        <v>Mountaintops of the Giants</v>
      </c>
      <c r="H670" t="s">
        <v>1604</v>
      </c>
      <c r="I670" t="s">
        <v>464</v>
      </c>
      <c r="K670">
        <v>3</v>
      </c>
      <c r="M670">
        <v>0</v>
      </c>
      <c r="N670">
        <v>0</v>
      </c>
      <c r="O670" t="s">
        <v>59</v>
      </c>
      <c r="P670" t="s">
        <v>59</v>
      </c>
      <c r="Q670" t="s">
        <v>19</v>
      </c>
      <c r="R670" t="s">
        <v>27</v>
      </c>
      <c r="T670" t="s">
        <v>1605</v>
      </c>
    </row>
    <row r="671" spans="1:20">
      <c r="A671">
        <v>670</v>
      </c>
      <c r="B671" s="8">
        <v>45193</v>
      </c>
      <c r="C671">
        <v>138</v>
      </c>
      <c r="E671">
        <v>3</v>
      </c>
      <c r="F671" t="s">
        <v>266</v>
      </c>
      <c r="G671" t="str">
        <f>VLOOKUP(Table2[[#This Row],[sublocation]],Map!A$2:B$105,2, FALSE)</f>
        <v>Altus Plateau</v>
      </c>
      <c r="H671" t="s">
        <v>1603</v>
      </c>
      <c r="I671" t="s">
        <v>466</v>
      </c>
      <c r="J671" t="s">
        <v>1513</v>
      </c>
      <c r="K671">
        <v>2</v>
      </c>
      <c r="L671">
        <v>0</v>
      </c>
      <c r="M671">
        <v>1</v>
      </c>
      <c r="N671">
        <v>2</v>
      </c>
      <c r="O671" t="s">
        <v>59</v>
      </c>
      <c r="P671" t="s">
        <v>59</v>
      </c>
      <c r="Q671" t="s">
        <v>19</v>
      </c>
      <c r="R671" t="s">
        <v>27</v>
      </c>
      <c r="T671" t="s">
        <v>1684</v>
      </c>
    </row>
    <row r="672" spans="1:20">
      <c r="A672">
        <v>671</v>
      </c>
      <c r="B672" s="8">
        <v>45193</v>
      </c>
      <c r="C672">
        <v>138</v>
      </c>
      <c r="E672">
        <v>1</v>
      </c>
      <c r="F672" t="s">
        <v>664</v>
      </c>
      <c r="G672" t="str">
        <f>VLOOKUP(Table2[[#This Row],[sublocation]],Map!A$2:B$105,2, FALSE)</f>
        <v>Haligtree</v>
      </c>
      <c r="H672" t="s">
        <v>1606</v>
      </c>
      <c r="I672" t="s">
        <v>39</v>
      </c>
      <c r="J672" t="s">
        <v>534</v>
      </c>
      <c r="K672">
        <v>1</v>
      </c>
      <c r="L672">
        <v>0</v>
      </c>
      <c r="M672">
        <v>0</v>
      </c>
      <c r="N672">
        <v>0</v>
      </c>
      <c r="O672" t="s">
        <v>19</v>
      </c>
      <c r="P672" t="s">
        <v>59</v>
      </c>
      <c r="Q672" t="s">
        <v>59</v>
      </c>
      <c r="R672" t="s">
        <v>27</v>
      </c>
      <c r="T672" t="s">
        <v>1608</v>
      </c>
    </row>
    <row r="673" spans="1:20">
      <c r="A673">
        <v>672</v>
      </c>
      <c r="B673" s="8">
        <v>45194</v>
      </c>
      <c r="C673">
        <v>95</v>
      </c>
      <c r="E673">
        <v>11</v>
      </c>
      <c r="F673" t="s">
        <v>669</v>
      </c>
      <c r="G673" t="str">
        <f>VLOOKUP(Table2[[#This Row],[sublocation]],Map!A$2:B$105,2, FALSE)</f>
        <v>Farum Azula</v>
      </c>
      <c r="H673" t="s">
        <v>1632</v>
      </c>
      <c r="I673" t="s">
        <v>464</v>
      </c>
      <c r="K673">
        <v>2</v>
      </c>
      <c r="M673">
        <v>0</v>
      </c>
      <c r="N673">
        <v>0</v>
      </c>
      <c r="O673" t="s">
        <v>19</v>
      </c>
      <c r="P673" t="s">
        <v>59</v>
      </c>
      <c r="Q673" t="s">
        <v>19</v>
      </c>
      <c r="R673" t="s">
        <v>17</v>
      </c>
      <c r="S673" t="s">
        <v>48</v>
      </c>
      <c r="T673" t="s">
        <v>1633</v>
      </c>
    </row>
    <row r="674" spans="1:20">
      <c r="A674">
        <v>673</v>
      </c>
      <c r="B674" s="8">
        <v>45194</v>
      </c>
      <c r="C674">
        <v>95</v>
      </c>
      <c r="E674">
        <v>4</v>
      </c>
      <c r="F674" t="s">
        <v>517</v>
      </c>
      <c r="G674" t="str">
        <f>VLOOKUP(Table2[[#This Row],[sublocation]],Map!A$2:B$105,2, FALSE)</f>
        <v>Siofra River</v>
      </c>
      <c r="H674" t="s">
        <v>1634</v>
      </c>
      <c r="I674" t="s">
        <v>464</v>
      </c>
      <c r="J674" t="s">
        <v>534</v>
      </c>
      <c r="K674">
        <v>3</v>
      </c>
      <c r="L674">
        <v>0</v>
      </c>
      <c r="M674">
        <v>0</v>
      </c>
      <c r="N674">
        <v>0</v>
      </c>
      <c r="O674" t="s">
        <v>19</v>
      </c>
      <c r="P674" t="s">
        <v>59</v>
      </c>
      <c r="Q674" t="s">
        <v>59</v>
      </c>
      <c r="R674" t="s">
        <v>17</v>
      </c>
      <c r="S674" t="s">
        <v>1635</v>
      </c>
      <c r="T674" t="s">
        <v>1636</v>
      </c>
    </row>
    <row r="675" spans="1:20">
      <c r="A675">
        <v>674</v>
      </c>
      <c r="B675" s="8">
        <v>45194</v>
      </c>
      <c r="C675">
        <v>95</v>
      </c>
      <c r="E675">
        <v>3</v>
      </c>
      <c r="F675" t="s">
        <v>449</v>
      </c>
      <c r="G675" t="str">
        <f>VLOOKUP(Table2[[#This Row],[sublocation]],Map!A$2:B$105,2, FALSE)</f>
        <v>Subterranean Shunning Grounds</v>
      </c>
      <c r="H675" t="s">
        <v>1637</v>
      </c>
      <c r="I675" t="s">
        <v>464</v>
      </c>
      <c r="J675" t="s">
        <v>533</v>
      </c>
      <c r="K675">
        <v>3</v>
      </c>
      <c r="M675">
        <v>1</v>
      </c>
      <c r="N675">
        <v>0</v>
      </c>
      <c r="O675" t="s">
        <v>59</v>
      </c>
      <c r="P675" t="s">
        <v>59</v>
      </c>
      <c r="Q675" t="s">
        <v>19</v>
      </c>
      <c r="R675" t="s">
        <v>17</v>
      </c>
      <c r="S675" t="s">
        <v>1231</v>
      </c>
      <c r="T675" t="s">
        <v>1639</v>
      </c>
    </row>
    <row r="676" spans="1:20">
      <c r="A676">
        <v>675</v>
      </c>
      <c r="B676" s="8">
        <v>45194</v>
      </c>
      <c r="C676">
        <v>95</v>
      </c>
      <c r="E676">
        <v>12</v>
      </c>
      <c r="F676" t="s">
        <v>764</v>
      </c>
      <c r="G676" t="str">
        <f>VLOOKUP(Table2[[#This Row],[sublocation]],Map!A$2:B$105,2, FALSE)</f>
        <v>Mountaintops of the Giants</v>
      </c>
      <c r="H676" t="s">
        <v>1638</v>
      </c>
      <c r="I676" t="s">
        <v>464</v>
      </c>
      <c r="J676" t="s">
        <v>533</v>
      </c>
      <c r="K676">
        <v>2</v>
      </c>
      <c r="L676">
        <v>0</v>
      </c>
      <c r="M676">
        <v>0</v>
      </c>
      <c r="N676">
        <v>0</v>
      </c>
      <c r="O676" t="s">
        <v>59</v>
      </c>
      <c r="P676" t="s">
        <v>59</v>
      </c>
      <c r="Q676" t="s">
        <v>59</v>
      </c>
      <c r="R676" t="s">
        <v>27</v>
      </c>
    </row>
    <row r="677" spans="1:20">
      <c r="A677">
        <v>676</v>
      </c>
      <c r="B677" s="8">
        <v>45194</v>
      </c>
      <c r="C677">
        <v>95</v>
      </c>
      <c r="E677">
        <v>2</v>
      </c>
      <c r="F677" t="s">
        <v>517</v>
      </c>
      <c r="G677" t="str">
        <f>VLOOKUP(Table2[[#This Row],[sublocation]],Map!A$2:B$105,2, FALSE)</f>
        <v>Siofra River</v>
      </c>
      <c r="H677" t="s">
        <v>1640</v>
      </c>
      <c r="I677" t="s">
        <v>464</v>
      </c>
      <c r="J677" t="s">
        <v>533</v>
      </c>
      <c r="K677">
        <v>2</v>
      </c>
      <c r="M677">
        <v>0</v>
      </c>
      <c r="N677">
        <v>0</v>
      </c>
      <c r="O677" t="s">
        <v>19</v>
      </c>
      <c r="P677" t="s">
        <v>19</v>
      </c>
      <c r="Q677" t="s">
        <v>19</v>
      </c>
      <c r="R677" t="s">
        <v>27</v>
      </c>
    </row>
    <row r="678" spans="1:20">
      <c r="A678">
        <v>677</v>
      </c>
      <c r="B678" s="8">
        <v>45194</v>
      </c>
      <c r="C678">
        <v>95</v>
      </c>
      <c r="F678" t="s">
        <v>650</v>
      </c>
      <c r="G678" t="str">
        <f>VLOOKUP(Table2[[#This Row],[sublocation]],Map!A$2:B$105,2, FALSE)</f>
        <v>Mountaintops of the Giants</v>
      </c>
      <c r="H678" t="s">
        <v>1641</v>
      </c>
      <c r="I678" t="s">
        <v>464</v>
      </c>
      <c r="J678" t="s">
        <v>533</v>
      </c>
      <c r="K678">
        <v>2</v>
      </c>
      <c r="M678">
        <v>0</v>
      </c>
      <c r="N678">
        <v>0</v>
      </c>
      <c r="O678" t="s">
        <v>19</v>
      </c>
      <c r="P678" t="s">
        <v>59</v>
      </c>
      <c r="Q678" t="s">
        <v>59</v>
      </c>
      <c r="R678" t="s">
        <v>27</v>
      </c>
    </row>
    <row r="679" spans="1:20">
      <c r="A679">
        <v>678</v>
      </c>
      <c r="B679" s="8">
        <v>45194</v>
      </c>
      <c r="C679">
        <v>95</v>
      </c>
      <c r="E679">
        <v>2</v>
      </c>
      <c r="F679" t="s">
        <v>462</v>
      </c>
      <c r="G679" t="str">
        <f>VLOOKUP(Table2[[#This Row],[sublocation]],Map!A$2:B$105,2, FALSE)</f>
        <v>Deeproot Depths</v>
      </c>
      <c r="H679" t="s">
        <v>1642</v>
      </c>
      <c r="I679" t="s">
        <v>464</v>
      </c>
      <c r="J679" t="s">
        <v>533</v>
      </c>
      <c r="K679">
        <v>2</v>
      </c>
      <c r="M679">
        <v>0</v>
      </c>
      <c r="N679">
        <v>0</v>
      </c>
      <c r="O679" t="s">
        <v>59</v>
      </c>
      <c r="P679" t="s">
        <v>59</v>
      </c>
      <c r="Q679" t="s">
        <v>19</v>
      </c>
      <c r="R679" t="s">
        <v>27</v>
      </c>
      <c r="T679" t="s">
        <v>1643</v>
      </c>
    </row>
    <row r="680" spans="1:20">
      <c r="A680">
        <v>679</v>
      </c>
      <c r="B680" s="8">
        <v>45194</v>
      </c>
      <c r="C680">
        <v>95</v>
      </c>
      <c r="E680">
        <v>4</v>
      </c>
      <c r="F680" t="s">
        <v>682</v>
      </c>
      <c r="G680" t="str">
        <f>VLOOKUP(Table2[[#This Row],[sublocation]],Map!A$2:B$105,2, FALSE)</f>
        <v>Moghwyn Palace</v>
      </c>
      <c r="I680" t="s">
        <v>515</v>
      </c>
      <c r="R680" t="s">
        <v>447</v>
      </c>
      <c r="T680" t="s">
        <v>448</v>
      </c>
    </row>
    <row r="681" spans="1:20">
      <c r="A681">
        <v>680</v>
      </c>
      <c r="B681" s="8">
        <v>45194</v>
      </c>
      <c r="C681">
        <v>95</v>
      </c>
      <c r="E681">
        <v>1</v>
      </c>
      <c r="F681" t="s">
        <v>486</v>
      </c>
      <c r="G681" t="str">
        <f>VLOOKUP(Table2[[#This Row],[sublocation]],Map!A$2:B$105,2, FALSE)</f>
        <v>Dragonbarrow</v>
      </c>
      <c r="H681" t="s">
        <v>1644</v>
      </c>
      <c r="I681" t="s">
        <v>39</v>
      </c>
      <c r="J681" t="s">
        <v>534</v>
      </c>
      <c r="K681">
        <v>2</v>
      </c>
      <c r="L681">
        <v>1</v>
      </c>
      <c r="M681">
        <v>0</v>
      </c>
      <c r="N681">
        <v>1</v>
      </c>
      <c r="O681" t="s">
        <v>19</v>
      </c>
      <c r="P681" t="s">
        <v>59</v>
      </c>
      <c r="Q681" t="s">
        <v>19</v>
      </c>
      <c r="R681" t="s">
        <v>17</v>
      </c>
      <c r="T681" t="s">
        <v>1645</v>
      </c>
    </row>
    <row r="682" spans="1:20">
      <c r="A682">
        <v>681</v>
      </c>
      <c r="B682" s="8">
        <v>45194</v>
      </c>
      <c r="C682">
        <v>95</v>
      </c>
      <c r="E682">
        <v>2</v>
      </c>
      <c r="F682" t="s">
        <v>571</v>
      </c>
      <c r="G682" t="str">
        <f>VLOOKUP(Table2[[#This Row],[sublocation]],Map!A$2:B$105,2, FALSE)</f>
        <v>Altus Plateau</v>
      </c>
      <c r="H682" t="s">
        <v>1646</v>
      </c>
      <c r="I682" t="s">
        <v>539</v>
      </c>
      <c r="J682" t="s">
        <v>534</v>
      </c>
      <c r="K682">
        <v>4</v>
      </c>
      <c r="L682">
        <v>0</v>
      </c>
      <c r="M682">
        <v>3</v>
      </c>
      <c r="N682">
        <v>1</v>
      </c>
      <c r="O682" t="s">
        <v>59</v>
      </c>
      <c r="P682" t="s">
        <v>59</v>
      </c>
      <c r="Q682" t="s">
        <v>59</v>
      </c>
      <c r="R682" t="s">
        <v>27</v>
      </c>
      <c r="T682" t="s">
        <v>1647</v>
      </c>
    </row>
    <row r="683" spans="1:20">
      <c r="A683">
        <v>682</v>
      </c>
      <c r="B683" s="8">
        <v>45194</v>
      </c>
      <c r="C683">
        <v>95</v>
      </c>
      <c r="E683">
        <v>1</v>
      </c>
      <c r="F683" t="s">
        <v>669</v>
      </c>
      <c r="G683" t="str">
        <f>VLOOKUP(Table2[[#This Row],[sublocation]],Map!A$2:B$105,2, FALSE)</f>
        <v>Farum Azula</v>
      </c>
      <c r="H683" t="s">
        <v>1648</v>
      </c>
      <c r="I683" t="s">
        <v>464</v>
      </c>
      <c r="K683">
        <v>2</v>
      </c>
      <c r="L683">
        <v>0</v>
      </c>
      <c r="M683">
        <v>0</v>
      </c>
      <c r="N683">
        <v>0</v>
      </c>
      <c r="O683" t="s">
        <v>59</v>
      </c>
      <c r="P683" t="s">
        <v>19</v>
      </c>
      <c r="Q683" t="s">
        <v>19</v>
      </c>
      <c r="R683" t="s">
        <v>27</v>
      </c>
      <c r="T683" t="s">
        <v>1650</v>
      </c>
    </row>
    <row r="684" spans="1:20">
      <c r="A684">
        <v>683</v>
      </c>
      <c r="B684" s="8">
        <v>45194</v>
      </c>
      <c r="C684">
        <v>95</v>
      </c>
      <c r="E684">
        <v>3</v>
      </c>
      <c r="F684" t="s">
        <v>525</v>
      </c>
      <c r="G684" t="str">
        <f>VLOOKUP(Table2[[#This Row],[sublocation]],Map!A$2:B$105,2, FALSE)</f>
        <v>Ainsel River, Lake of Rot</v>
      </c>
      <c r="H684" t="s">
        <v>1649</v>
      </c>
      <c r="K684">
        <v>3</v>
      </c>
      <c r="M684">
        <v>1</v>
      </c>
      <c r="N684">
        <v>0</v>
      </c>
      <c r="O684" t="s">
        <v>19</v>
      </c>
      <c r="P684" t="s">
        <v>59</v>
      </c>
      <c r="Q684" t="s">
        <v>19</v>
      </c>
      <c r="R684" t="s">
        <v>447</v>
      </c>
      <c r="T684" t="s">
        <v>1651</v>
      </c>
    </row>
    <row r="685" spans="1:20">
      <c r="A685">
        <v>684</v>
      </c>
      <c r="B685" s="8">
        <v>45194</v>
      </c>
      <c r="C685">
        <v>80</v>
      </c>
      <c r="E685">
        <v>3</v>
      </c>
      <c r="F685" t="s">
        <v>927</v>
      </c>
      <c r="G685" t="str">
        <f>VLOOKUP(Table2[[#This Row],[sublocation]],Map!A$2:B$105,2, FALSE)</f>
        <v>Altus Plateau</v>
      </c>
      <c r="I685" t="s">
        <v>515</v>
      </c>
      <c r="R685" t="s">
        <v>447</v>
      </c>
      <c r="T685" t="s">
        <v>448</v>
      </c>
    </row>
    <row r="686" spans="1:20">
      <c r="A686">
        <v>685</v>
      </c>
      <c r="B686" s="8">
        <v>45194</v>
      </c>
      <c r="C686">
        <v>80</v>
      </c>
      <c r="E686">
        <v>7</v>
      </c>
      <c r="F686" t="s">
        <v>544</v>
      </c>
      <c r="G686" t="str">
        <f>VLOOKUP(Table2[[#This Row],[sublocation]],Map!A$2:B$105,2, FALSE)</f>
        <v>Mountaintops of the Giants</v>
      </c>
      <c r="H686" t="s">
        <v>1652</v>
      </c>
      <c r="I686" t="s">
        <v>464</v>
      </c>
      <c r="J686" t="s">
        <v>533</v>
      </c>
      <c r="K686">
        <v>2</v>
      </c>
      <c r="L686">
        <v>1</v>
      </c>
      <c r="M686">
        <v>0</v>
      </c>
      <c r="N686">
        <v>0</v>
      </c>
      <c r="O686" t="s">
        <v>59</v>
      </c>
      <c r="P686" t="s">
        <v>59</v>
      </c>
      <c r="Q686" t="s">
        <v>19</v>
      </c>
      <c r="R686" t="s">
        <v>27</v>
      </c>
      <c r="T686" t="s">
        <v>1653</v>
      </c>
    </row>
    <row r="687" spans="1:20">
      <c r="A687">
        <v>686</v>
      </c>
      <c r="B687" s="8">
        <v>45194</v>
      </c>
      <c r="C687">
        <v>80</v>
      </c>
      <c r="E687">
        <v>3</v>
      </c>
      <c r="F687" t="s">
        <v>655</v>
      </c>
      <c r="G687" t="str">
        <f>VLOOKUP(Table2[[#This Row],[sublocation]],Map!A$2:B$105,2, FALSE)</f>
        <v>Mountaintops of the Giants</v>
      </c>
      <c r="H687" t="s">
        <v>1654</v>
      </c>
      <c r="I687" t="s">
        <v>464</v>
      </c>
      <c r="J687" t="s">
        <v>533</v>
      </c>
      <c r="K687">
        <v>3</v>
      </c>
      <c r="L687">
        <v>0</v>
      </c>
      <c r="M687">
        <v>0</v>
      </c>
      <c r="N687">
        <v>0</v>
      </c>
      <c r="O687" t="s">
        <v>59</v>
      </c>
      <c r="P687" t="s">
        <v>59</v>
      </c>
      <c r="Q687" t="s">
        <v>19</v>
      </c>
      <c r="R687" t="s">
        <v>27</v>
      </c>
      <c r="T687" t="s">
        <v>1655</v>
      </c>
    </row>
    <row r="688" spans="1:20">
      <c r="A688">
        <v>687</v>
      </c>
      <c r="B688" s="8">
        <v>45194</v>
      </c>
      <c r="C688">
        <v>80</v>
      </c>
      <c r="E688">
        <v>3</v>
      </c>
      <c r="F688" t="s">
        <v>76</v>
      </c>
      <c r="G688" t="str">
        <f>VLOOKUP(Table2[[#This Row],[sublocation]],Map!A$2:B$105,2, FALSE)</f>
        <v>Stormveil</v>
      </c>
      <c r="H688" t="s">
        <v>1656</v>
      </c>
      <c r="I688" t="s">
        <v>39</v>
      </c>
      <c r="J688" t="s">
        <v>534</v>
      </c>
      <c r="K688">
        <v>2</v>
      </c>
      <c r="L688">
        <v>0</v>
      </c>
      <c r="M688">
        <v>1</v>
      </c>
      <c r="N688">
        <v>1</v>
      </c>
      <c r="O688" t="s">
        <v>19</v>
      </c>
      <c r="P688" t="s">
        <v>59</v>
      </c>
      <c r="Q688" t="s">
        <v>59</v>
      </c>
      <c r="R688" t="s">
        <v>27</v>
      </c>
      <c r="T688" t="s">
        <v>1657</v>
      </c>
    </row>
    <row r="689" spans="1:20">
      <c r="A689">
        <v>688</v>
      </c>
      <c r="B689" s="8">
        <v>45194</v>
      </c>
      <c r="C689">
        <v>80</v>
      </c>
      <c r="E689">
        <v>17</v>
      </c>
      <c r="F689" t="s">
        <v>492</v>
      </c>
      <c r="G689" t="str">
        <f>VLOOKUP(Table2[[#This Row],[sublocation]],Map!A$2:B$105,2, FALSE)</f>
        <v>Mt Gelmir</v>
      </c>
      <c r="H689" t="s">
        <v>1658</v>
      </c>
      <c r="I689" t="s">
        <v>39</v>
      </c>
      <c r="J689" t="s">
        <v>533</v>
      </c>
      <c r="K689">
        <v>2</v>
      </c>
      <c r="L689">
        <v>0</v>
      </c>
      <c r="M689">
        <v>0</v>
      </c>
      <c r="N689">
        <v>0</v>
      </c>
      <c r="O689" t="s">
        <v>19</v>
      </c>
      <c r="P689" t="s">
        <v>59</v>
      </c>
      <c r="Q689" t="s">
        <v>59</v>
      </c>
      <c r="R689" t="s">
        <v>27</v>
      </c>
      <c r="T689" t="s">
        <v>1659</v>
      </c>
    </row>
    <row r="690" spans="1:20">
      <c r="A690">
        <v>689</v>
      </c>
      <c r="B690" s="8">
        <v>45194</v>
      </c>
      <c r="C690">
        <v>20</v>
      </c>
      <c r="E690">
        <v>6</v>
      </c>
      <c r="F690" t="s">
        <v>33</v>
      </c>
      <c r="G690" t="str">
        <f>VLOOKUP(Table2[[#This Row],[sublocation]],Map!A$2:B$105,2, FALSE)</f>
        <v>Weeping</v>
      </c>
      <c r="H690" t="s">
        <v>1660</v>
      </c>
      <c r="I690" t="s">
        <v>464</v>
      </c>
      <c r="J690" t="s">
        <v>533</v>
      </c>
      <c r="K690">
        <v>2</v>
      </c>
      <c r="L690">
        <v>1</v>
      </c>
      <c r="M690">
        <v>0</v>
      </c>
      <c r="N690">
        <v>0</v>
      </c>
      <c r="O690" t="s">
        <v>59</v>
      </c>
      <c r="P690" t="s">
        <v>59</v>
      </c>
      <c r="Q690" t="s">
        <v>19</v>
      </c>
      <c r="R690" t="s">
        <v>17</v>
      </c>
      <c r="T690" t="s">
        <v>1661</v>
      </c>
    </row>
    <row r="691" spans="1:20">
      <c r="A691">
        <v>690</v>
      </c>
      <c r="B691" s="8">
        <v>45194</v>
      </c>
      <c r="C691">
        <v>20</v>
      </c>
      <c r="E691">
        <v>2</v>
      </c>
      <c r="F691" t="s">
        <v>21</v>
      </c>
      <c r="G691" t="str">
        <f>VLOOKUP(Table2[[#This Row],[sublocation]],Map!A$2:B$105,2, FALSE)</f>
        <v>Limgrave</v>
      </c>
      <c r="H691" t="s">
        <v>1662</v>
      </c>
      <c r="I691" t="s">
        <v>539</v>
      </c>
      <c r="J691" t="s">
        <v>534</v>
      </c>
      <c r="K691">
        <v>2</v>
      </c>
      <c r="L691">
        <v>0</v>
      </c>
      <c r="M691">
        <v>21</v>
      </c>
      <c r="N691">
        <v>1</v>
      </c>
      <c r="O691" t="s">
        <v>59</v>
      </c>
      <c r="P691" t="s">
        <v>59</v>
      </c>
      <c r="Q691" t="s">
        <v>19</v>
      </c>
      <c r="R691" t="s">
        <v>27</v>
      </c>
      <c r="T691" t="s">
        <v>1663</v>
      </c>
    </row>
    <row r="692" spans="1:20">
      <c r="A692">
        <v>691</v>
      </c>
      <c r="B692" s="8">
        <v>45194</v>
      </c>
      <c r="C692">
        <v>20</v>
      </c>
      <c r="E692">
        <v>24</v>
      </c>
      <c r="F692" t="s">
        <v>76</v>
      </c>
      <c r="G692" t="str">
        <f>VLOOKUP(Table2[[#This Row],[sublocation]],Map!A$2:B$105,2, FALSE)</f>
        <v>Stormveil</v>
      </c>
      <c r="H692" t="s">
        <v>1664</v>
      </c>
      <c r="I692" t="s">
        <v>464</v>
      </c>
      <c r="J692" t="s">
        <v>532</v>
      </c>
      <c r="K692">
        <v>2</v>
      </c>
      <c r="L692">
        <v>1</v>
      </c>
      <c r="M692">
        <v>0</v>
      </c>
      <c r="N692">
        <v>0</v>
      </c>
      <c r="O692" t="s">
        <v>19</v>
      </c>
      <c r="P692" t="s">
        <v>59</v>
      </c>
      <c r="Q692" t="s">
        <v>19</v>
      </c>
      <c r="R692" t="s">
        <v>27</v>
      </c>
      <c r="T692" t="s">
        <v>1665</v>
      </c>
    </row>
    <row r="693" spans="1:20">
      <c r="A693">
        <v>692</v>
      </c>
      <c r="B693" s="8">
        <v>45194</v>
      </c>
      <c r="C693">
        <v>20</v>
      </c>
      <c r="E693">
        <v>3</v>
      </c>
      <c r="F693" t="s">
        <v>1097</v>
      </c>
      <c r="G693" t="str">
        <f>VLOOKUP(Table2[[#This Row],[sublocation]],Map!A$2:B$105,2, FALSE)</f>
        <v>Weeping</v>
      </c>
      <c r="H693" t="s">
        <v>1666</v>
      </c>
      <c r="I693" t="s">
        <v>515</v>
      </c>
      <c r="K693">
        <v>2</v>
      </c>
      <c r="L693">
        <v>1</v>
      </c>
      <c r="R693" t="s">
        <v>447</v>
      </c>
      <c r="T693" t="s">
        <v>1667</v>
      </c>
    </row>
    <row r="694" spans="1:20">
      <c r="A694">
        <v>693</v>
      </c>
      <c r="B694" s="8">
        <v>45194</v>
      </c>
      <c r="C694">
        <v>20</v>
      </c>
      <c r="E694">
        <v>1</v>
      </c>
      <c r="F694" t="s">
        <v>76</v>
      </c>
      <c r="G694" t="str">
        <f>VLOOKUP(Table2[[#This Row],[sublocation]],Map!A$2:B$105,2, FALSE)</f>
        <v>Stormveil</v>
      </c>
      <c r="H694" t="s">
        <v>1668</v>
      </c>
      <c r="I694" t="s">
        <v>39</v>
      </c>
      <c r="J694" t="s">
        <v>534</v>
      </c>
      <c r="K694">
        <v>2</v>
      </c>
      <c r="L694">
        <v>0</v>
      </c>
      <c r="M694">
        <v>0</v>
      </c>
      <c r="N694">
        <v>0</v>
      </c>
      <c r="O694" t="s">
        <v>19</v>
      </c>
      <c r="P694" t="s">
        <v>59</v>
      </c>
      <c r="Q694" t="s">
        <v>59</v>
      </c>
      <c r="R694" t="s">
        <v>27</v>
      </c>
    </row>
    <row r="695" spans="1:20">
      <c r="A695">
        <v>694</v>
      </c>
      <c r="B695" s="8">
        <v>45194</v>
      </c>
      <c r="C695">
        <v>20</v>
      </c>
      <c r="E695">
        <v>1</v>
      </c>
      <c r="F695" t="s">
        <v>487</v>
      </c>
      <c r="G695" t="str">
        <f>VLOOKUP(Table2[[#This Row],[sublocation]],Map!A$2:B$105,2, FALSE)</f>
        <v>Raya Lucaria</v>
      </c>
      <c r="H695" t="s">
        <v>1669</v>
      </c>
      <c r="I695" t="s">
        <v>515</v>
      </c>
      <c r="K695">
        <v>2</v>
      </c>
      <c r="L695">
        <v>1</v>
      </c>
      <c r="P695" t="s">
        <v>59</v>
      </c>
      <c r="Q695" t="s">
        <v>59</v>
      </c>
      <c r="R695" t="s">
        <v>447</v>
      </c>
      <c r="T695" t="s">
        <v>1670</v>
      </c>
    </row>
    <row r="696" spans="1:20">
      <c r="A696">
        <v>695</v>
      </c>
      <c r="B696" s="8">
        <v>45195</v>
      </c>
      <c r="C696">
        <v>95</v>
      </c>
      <c r="E696">
        <v>1</v>
      </c>
      <c r="F696" t="s">
        <v>1031</v>
      </c>
      <c r="G696" t="str">
        <f>VLOOKUP(Table2[[#This Row],[sublocation]],Map!A$2:B$105,2, FALSE)</f>
        <v>Mountaintops of the Giants</v>
      </c>
      <c r="I696" t="s">
        <v>515</v>
      </c>
      <c r="R696" t="s">
        <v>447</v>
      </c>
      <c r="T696" t="s">
        <v>448</v>
      </c>
    </row>
    <row r="697" spans="1:20">
      <c r="A697">
        <v>696</v>
      </c>
      <c r="B697" s="8">
        <v>45195</v>
      </c>
      <c r="C697">
        <v>95</v>
      </c>
      <c r="E697">
        <v>5</v>
      </c>
      <c r="F697" t="s">
        <v>517</v>
      </c>
      <c r="G697" t="str">
        <f>VLOOKUP(Table2[[#This Row],[sublocation]],Map!A$2:B$105,2, FALSE)</f>
        <v>Siofra River</v>
      </c>
      <c r="H697" t="s">
        <v>1672</v>
      </c>
      <c r="I697" t="s">
        <v>464</v>
      </c>
      <c r="J697" t="s">
        <v>533</v>
      </c>
      <c r="K697">
        <v>2</v>
      </c>
      <c r="L697">
        <v>0</v>
      </c>
      <c r="M697">
        <v>0</v>
      </c>
      <c r="N697">
        <v>0</v>
      </c>
      <c r="O697" t="s">
        <v>19</v>
      </c>
      <c r="P697" t="s">
        <v>59</v>
      </c>
      <c r="Q697" t="s">
        <v>19</v>
      </c>
      <c r="R697" t="s">
        <v>27</v>
      </c>
      <c r="T697" t="s">
        <v>1673</v>
      </c>
    </row>
    <row r="698" spans="1:20">
      <c r="A698">
        <v>697</v>
      </c>
      <c r="B698" s="8">
        <v>45195</v>
      </c>
      <c r="C698">
        <v>95</v>
      </c>
      <c r="E698">
        <v>2</v>
      </c>
      <c r="F698" t="s">
        <v>525</v>
      </c>
      <c r="G698" t="str">
        <f>VLOOKUP(Table2[[#This Row],[sublocation]],Map!A$2:B$105,2, FALSE)</f>
        <v>Ainsel River, Lake of Rot</v>
      </c>
      <c r="I698" t="s">
        <v>515</v>
      </c>
      <c r="R698" t="s">
        <v>447</v>
      </c>
      <c r="T698" t="s">
        <v>1674</v>
      </c>
    </row>
    <row r="699" spans="1:20">
      <c r="A699">
        <v>698</v>
      </c>
      <c r="B699" s="8">
        <v>45195</v>
      </c>
      <c r="C699">
        <v>95</v>
      </c>
      <c r="E699">
        <v>20</v>
      </c>
      <c r="F699" t="s">
        <v>544</v>
      </c>
      <c r="G699" t="str">
        <f>VLOOKUP(Table2[[#This Row],[sublocation]],Map!A$2:B$105,2, FALSE)</f>
        <v>Mountaintops of the Giants</v>
      </c>
      <c r="H699" t="s">
        <v>1675</v>
      </c>
      <c r="I699" t="s">
        <v>539</v>
      </c>
      <c r="J699" t="s">
        <v>534</v>
      </c>
      <c r="K699">
        <v>2</v>
      </c>
      <c r="L699">
        <v>1</v>
      </c>
      <c r="M699">
        <v>0</v>
      </c>
      <c r="N699">
        <v>1</v>
      </c>
      <c r="O699" t="s">
        <v>19</v>
      </c>
      <c r="P699" t="s">
        <v>59</v>
      </c>
      <c r="Q699" t="s">
        <v>59</v>
      </c>
      <c r="R699" t="s">
        <v>17</v>
      </c>
      <c r="T699" t="s">
        <v>1676</v>
      </c>
    </row>
    <row r="700" spans="1:20">
      <c r="A700">
        <v>699</v>
      </c>
      <c r="B700" s="8">
        <v>45195</v>
      </c>
      <c r="C700">
        <v>95</v>
      </c>
      <c r="E700">
        <v>2</v>
      </c>
      <c r="F700" t="s">
        <v>452</v>
      </c>
      <c r="G700" t="str">
        <f>VLOOKUP(Table2[[#This Row],[sublocation]],Map!A$2:B$105,2, FALSE)</f>
        <v>Leyndell</v>
      </c>
      <c r="H700" t="s">
        <v>1677</v>
      </c>
      <c r="I700" t="s">
        <v>466</v>
      </c>
      <c r="J700" t="s">
        <v>533</v>
      </c>
      <c r="K700">
        <v>2</v>
      </c>
      <c r="L700">
        <v>0</v>
      </c>
      <c r="M700">
        <v>0</v>
      </c>
      <c r="N700">
        <v>0</v>
      </c>
      <c r="O700" t="s">
        <v>19</v>
      </c>
      <c r="P700" t="s">
        <v>59</v>
      </c>
      <c r="Q700" t="s">
        <v>19</v>
      </c>
      <c r="R700" t="s">
        <v>27</v>
      </c>
      <c r="T700" t="s">
        <v>1678</v>
      </c>
    </row>
    <row r="701" spans="1:20">
      <c r="A701">
        <v>700</v>
      </c>
      <c r="B701" s="8">
        <v>45195</v>
      </c>
      <c r="C701">
        <v>95</v>
      </c>
      <c r="E701">
        <v>4</v>
      </c>
      <c r="F701" t="s">
        <v>544</v>
      </c>
      <c r="G701" t="str">
        <f>VLOOKUP(Table2[[#This Row],[sublocation]],Map!A$2:B$105,2, FALSE)</f>
        <v>Mountaintops of the Giants</v>
      </c>
      <c r="H701" t="s">
        <v>1675</v>
      </c>
      <c r="I701" t="s">
        <v>539</v>
      </c>
      <c r="J701" t="s">
        <v>534</v>
      </c>
      <c r="K701">
        <v>2</v>
      </c>
      <c r="L701">
        <v>1</v>
      </c>
      <c r="M701">
        <v>0</v>
      </c>
      <c r="N701">
        <v>0</v>
      </c>
      <c r="O701" t="s">
        <v>59</v>
      </c>
      <c r="P701" t="s">
        <v>59</v>
      </c>
      <c r="Q701" t="s">
        <v>59</v>
      </c>
      <c r="R701" t="s">
        <v>27</v>
      </c>
      <c r="T701" t="s">
        <v>1679</v>
      </c>
    </row>
    <row r="702" spans="1:20">
      <c r="A702">
        <v>701</v>
      </c>
      <c r="B702" s="8">
        <v>45195</v>
      </c>
      <c r="C702">
        <v>95</v>
      </c>
      <c r="E702">
        <v>6</v>
      </c>
      <c r="F702" t="s">
        <v>544</v>
      </c>
      <c r="G702" t="str">
        <f>VLOOKUP(Table2[[#This Row],[sublocation]],Map!A$2:B$105,2, FALSE)</f>
        <v>Mountaintops of the Giants</v>
      </c>
      <c r="I702" t="s">
        <v>515</v>
      </c>
      <c r="R702" t="s">
        <v>447</v>
      </c>
      <c r="T702" t="s">
        <v>448</v>
      </c>
    </row>
    <row r="703" spans="1:20">
      <c r="A703">
        <v>702</v>
      </c>
      <c r="B703" s="8">
        <v>45195</v>
      </c>
      <c r="C703">
        <v>95</v>
      </c>
      <c r="E703">
        <v>8</v>
      </c>
      <c r="F703" t="s">
        <v>669</v>
      </c>
      <c r="G703" t="str">
        <f>VLOOKUP(Table2[[#This Row],[sublocation]],Map!A$2:B$105,2, FALSE)</f>
        <v>Farum Azula</v>
      </c>
      <c r="H703" t="s">
        <v>1680</v>
      </c>
      <c r="I703" t="s">
        <v>464</v>
      </c>
      <c r="K703">
        <v>2</v>
      </c>
      <c r="L703">
        <v>0</v>
      </c>
      <c r="M703">
        <v>0</v>
      </c>
      <c r="N703">
        <v>0</v>
      </c>
      <c r="O703" t="s">
        <v>59</v>
      </c>
      <c r="P703" t="s">
        <v>19</v>
      </c>
      <c r="Q703" t="s">
        <v>19</v>
      </c>
      <c r="R703" t="s">
        <v>27</v>
      </c>
      <c r="T703" t="s">
        <v>1681</v>
      </c>
    </row>
    <row r="704" spans="1:20">
      <c r="A704">
        <v>703</v>
      </c>
      <c r="B704" s="8">
        <v>45195</v>
      </c>
      <c r="C704">
        <v>95</v>
      </c>
      <c r="E704">
        <v>1</v>
      </c>
      <c r="F704" t="s">
        <v>492</v>
      </c>
      <c r="G704" t="str">
        <f>VLOOKUP(Table2[[#This Row],[sublocation]],Map!A$2:B$105,2, FALSE)</f>
        <v>Mt Gelmir</v>
      </c>
      <c r="H704" t="s">
        <v>1682</v>
      </c>
      <c r="I704" t="s">
        <v>464</v>
      </c>
      <c r="J704" t="s">
        <v>532</v>
      </c>
      <c r="K704">
        <v>2</v>
      </c>
      <c r="L704">
        <v>0</v>
      </c>
      <c r="M704">
        <v>0</v>
      </c>
      <c r="N704">
        <v>0</v>
      </c>
      <c r="O704" t="s">
        <v>19</v>
      </c>
      <c r="P704" t="s">
        <v>59</v>
      </c>
      <c r="Q704" t="s">
        <v>19</v>
      </c>
      <c r="R704" t="s">
        <v>27</v>
      </c>
      <c r="T704" t="s">
        <v>1683</v>
      </c>
    </row>
    <row r="705" spans="1:20">
      <c r="A705">
        <v>704</v>
      </c>
      <c r="B705" s="8">
        <v>45195</v>
      </c>
      <c r="C705">
        <v>95</v>
      </c>
      <c r="E705">
        <v>10</v>
      </c>
      <c r="F705" t="s">
        <v>1034</v>
      </c>
      <c r="G705" t="str">
        <f>VLOOKUP(Table2[[#This Row],[sublocation]],Map!A$2:B$105,2, FALSE)</f>
        <v>Caelid</v>
      </c>
      <c r="I705" t="s">
        <v>515</v>
      </c>
      <c r="R705" t="s">
        <v>447</v>
      </c>
      <c r="T705" t="s">
        <v>448</v>
      </c>
    </row>
    <row r="706" spans="1:20">
      <c r="A706">
        <v>705</v>
      </c>
      <c r="B706" s="8">
        <v>45200</v>
      </c>
      <c r="C706">
        <v>138</v>
      </c>
      <c r="E706">
        <v>6</v>
      </c>
      <c r="F706" t="s">
        <v>664</v>
      </c>
      <c r="G706" t="str">
        <f>VLOOKUP(Table2[[#This Row],[sublocation]],Map!A$2:B$105,2, FALSE)</f>
        <v>Haligtree</v>
      </c>
      <c r="H706" t="s">
        <v>1707</v>
      </c>
      <c r="I706" t="s">
        <v>515</v>
      </c>
      <c r="K706">
        <v>3</v>
      </c>
      <c r="R706" t="s">
        <v>447</v>
      </c>
      <c r="T706" t="s">
        <v>1708</v>
      </c>
    </row>
    <row r="707" spans="1:20">
      <c r="A707">
        <v>706</v>
      </c>
      <c r="B707" s="8">
        <v>45200</v>
      </c>
      <c r="C707">
        <v>138</v>
      </c>
      <c r="E707">
        <v>2</v>
      </c>
      <c r="F707" t="s">
        <v>650</v>
      </c>
      <c r="G707" t="str">
        <f>VLOOKUP(Table2[[#This Row],[sublocation]],Map!A$2:B$105,2, FALSE)</f>
        <v>Mountaintops of the Giants</v>
      </c>
      <c r="I707" t="s">
        <v>464</v>
      </c>
      <c r="J707" t="s">
        <v>533</v>
      </c>
      <c r="K707">
        <v>2</v>
      </c>
      <c r="L707">
        <v>0</v>
      </c>
      <c r="M707">
        <v>0</v>
      </c>
      <c r="N707">
        <v>0</v>
      </c>
      <c r="O707" t="s">
        <v>19</v>
      </c>
      <c r="P707" t="s">
        <v>59</v>
      </c>
      <c r="Q707" t="s">
        <v>59</v>
      </c>
      <c r="R707" t="s">
        <v>17</v>
      </c>
    </row>
    <row r="708" spans="1:20">
      <c r="A708">
        <v>707</v>
      </c>
      <c r="B708" s="8">
        <v>45200</v>
      </c>
      <c r="C708">
        <v>138</v>
      </c>
      <c r="E708">
        <v>4</v>
      </c>
      <c r="F708" t="s">
        <v>231</v>
      </c>
      <c r="G708" t="str">
        <f>VLOOKUP(Table2[[#This Row],[sublocation]],Map!A$2:B$105,2, FALSE)</f>
        <v>Altus Plateau</v>
      </c>
      <c r="H708" t="s">
        <v>1709</v>
      </c>
      <c r="I708" t="s">
        <v>464</v>
      </c>
      <c r="J708" t="s">
        <v>533</v>
      </c>
      <c r="K708">
        <v>2</v>
      </c>
      <c r="L708">
        <v>0</v>
      </c>
      <c r="M708">
        <v>0</v>
      </c>
      <c r="N708">
        <v>0</v>
      </c>
      <c r="O708" t="s">
        <v>59</v>
      </c>
      <c r="P708" t="s">
        <v>59</v>
      </c>
      <c r="Q708" t="s">
        <v>19</v>
      </c>
      <c r="R708" t="s">
        <v>17</v>
      </c>
    </row>
    <row r="709" spans="1:20">
      <c r="A709">
        <v>708</v>
      </c>
      <c r="B709" s="8">
        <v>45200</v>
      </c>
      <c r="C709">
        <v>138</v>
      </c>
      <c r="E709">
        <v>3</v>
      </c>
      <c r="F709" t="s">
        <v>1033</v>
      </c>
      <c r="G709" t="str">
        <f>VLOOKUP(Table2[[#This Row],[sublocation]],Map!A$2:B$105,2, FALSE)</f>
        <v>Consecrated Snowfield</v>
      </c>
      <c r="H709" t="s">
        <v>1710</v>
      </c>
      <c r="I709" t="s">
        <v>42</v>
      </c>
      <c r="K709">
        <v>2</v>
      </c>
      <c r="R709" t="s">
        <v>447</v>
      </c>
      <c r="T709" t="s">
        <v>1711</v>
      </c>
    </row>
    <row r="710" spans="1:20">
      <c r="A710">
        <v>709</v>
      </c>
      <c r="B710" s="8">
        <v>45200</v>
      </c>
      <c r="C710">
        <v>138</v>
      </c>
      <c r="E710">
        <v>8</v>
      </c>
      <c r="F710" t="s">
        <v>653</v>
      </c>
      <c r="G710" t="str">
        <f>VLOOKUP(Table2[[#This Row],[sublocation]],Map!A$2:B$105,2, FALSE)</f>
        <v>Consecrated Snowfield</v>
      </c>
      <c r="I710" t="s">
        <v>515</v>
      </c>
      <c r="T710" t="s">
        <v>448</v>
      </c>
    </row>
    <row r="711" spans="1:20">
      <c r="A711">
        <v>710</v>
      </c>
      <c r="B711" s="8">
        <v>45200</v>
      </c>
      <c r="C711">
        <v>138</v>
      </c>
      <c r="E711">
        <v>1</v>
      </c>
      <c r="F711" t="s">
        <v>462</v>
      </c>
      <c r="G711" t="str">
        <f>VLOOKUP(Table2[[#This Row],[sublocation]],Map!A$2:B$105,2, FALSE)</f>
        <v>Deeproot Depths</v>
      </c>
      <c r="H711" t="s">
        <v>1712</v>
      </c>
      <c r="I711" t="s">
        <v>464</v>
      </c>
      <c r="K711">
        <v>3</v>
      </c>
      <c r="M711">
        <v>0</v>
      </c>
      <c r="N711">
        <v>0</v>
      </c>
      <c r="O711" t="s">
        <v>19</v>
      </c>
      <c r="P711" t="s">
        <v>59</v>
      </c>
      <c r="Q711" t="s">
        <v>59</v>
      </c>
      <c r="R711" t="s">
        <v>17</v>
      </c>
      <c r="T711" t="s">
        <v>1713</v>
      </c>
    </row>
    <row r="712" spans="1:20">
      <c r="A712">
        <v>711</v>
      </c>
      <c r="B712" s="8">
        <v>45200</v>
      </c>
      <c r="C712">
        <v>138</v>
      </c>
      <c r="E712">
        <v>1</v>
      </c>
      <c r="F712" t="s">
        <v>669</v>
      </c>
      <c r="G712" t="str">
        <f>VLOOKUP(Table2[[#This Row],[sublocation]],Map!A$2:B$105,2, FALSE)</f>
        <v>Farum Azula</v>
      </c>
      <c r="H712" t="s">
        <v>1715</v>
      </c>
      <c r="I712" t="s">
        <v>464</v>
      </c>
      <c r="K712">
        <v>3</v>
      </c>
      <c r="M712">
        <v>0</v>
      </c>
      <c r="O712" t="s">
        <v>19</v>
      </c>
      <c r="P712" t="s">
        <v>59</v>
      </c>
      <c r="Q712" t="s">
        <v>19</v>
      </c>
      <c r="R712" t="s">
        <v>17</v>
      </c>
      <c r="S712" t="s">
        <v>1714</v>
      </c>
    </row>
    <row r="713" spans="1:20">
      <c r="A713">
        <v>712</v>
      </c>
      <c r="B713" s="8">
        <v>45200</v>
      </c>
      <c r="C713">
        <v>138</v>
      </c>
      <c r="G713" t="e">
        <f>VLOOKUP(Table2[[#This Row],[sublocation]],Map!A$2:B$105,2, FALSE)</f>
        <v>#N/A</v>
      </c>
    </row>
    <row r="714" spans="1:20">
      <c r="A714">
        <v>713</v>
      </c>
      <c r="B714" s="8">
        <v>45200</v>
      </c>
      <c r="C714">
        <v>138</v>
      </c>
      <c r="G714" t="e">
        <f>VLOOKUP(Table2[[#This Row],[sublocation]],Map!A$2:B$105,2, FALSE)</f>
        <v>#N/A</v>
      </c>
    </row>
    <row r="715" spans="1:20">
      <c r="A715">
        <v>714</v>
      </c>
      <c r="B715" s="8">
        <v>45200</v>
      </c>
      <c r="C715">
        <v>138</v>
      </c>
      <c r="G715" t="e">
        <f>VLOOKUP(Table2[[#This Row],[sublocation]],Map!A$2:B$105,2, FALSE)</f>
        <v>#N/A</v>
      </c>
    </row>
    <row r="716" spans="1:20">
      <c r="A716">
        <v>715</v>
      </c>
      <c r="B716" s="8">
        <v>45200</v>
      </c>
      <c r="C716">
        <v>138</v>
      </c>
      <c r="G716" t="e">
        <f>VLOOKUP(Table2[[#This Row],[sublocation]],Map!A$2:B$105,2, FALSE)</f>
        <v>#N/A</v>
      </c>
    </row>
    <row r="717" spans="1:20">
      <c r="A717">
        <v>716</v>
      </c>
      <c r="B717" s="8">
        <v>45200</v>
      </c>
      <c r="C717">
        <v>138</v>
      </c>
      <c r="G717" t="e">
        <f>VLOOKUP(Table2[[#This Row],[sublocation]],Map!A$2:B$105,2, FALSE)</f>
        <v>#N/A</v>
      </c>
    </row>
    <row r="718" spans="1:20">
      <c r="A718">
        <v>717</v>
      </c>
      <c r="B718" s="8">
        <v>45200</v>
      </c>
      <c r="C718">
        <v>138</v>
      </c>
      <c r="G718" t="e">
        <f>VLOOKUP(Table2[[#This Row],[sublocation]],Map!A$2:B$105,2, FALSE)</f>
        <v>#N/A</v>
      </c>
    </row>
    <row r="719" spans="1:20">
      <c r="A719">
        <v>718</v>
      </c>
      <c r="B719" s="8">
        <v>45200</v>
      </c>
      <c r="C719">
        <v>138</v>
      </c>
      <c r="G719" t="e">
        <f>VLOOKUP(Table2[[#This Row],[sublocation]],Map!A$2:B$105,2, FALSE)</f>
        <v>#N/A</v>
      </c>
    </row>
    <row r="720" spans="1:20">
      <c r="A720">
        <v>719</v>
      </c>
      <c r="B720" s="8">
        <v>45200</v>
      </c>
      <c r="C720">
        <v>138</v>
      </c>
      <c r="G720" t="e">
        <f>VLOOKUP(Table2[[#This Row],[sublocation]],Map!A$2:B$105,2, FALSE)</f>
        <v>#N/A</v>
      </c>
    </row>
    <row r="721" spans="1:7">
      <c r="A721">
        <v>720</v>
      </c>
      <c r="B721" s="8">
        <v>45200</v>
      </c>
      <c r="C721">
        <v>138</v>
      </c>
      <c r="G721" t="e">
        <f>VLOOKUP(Table2[[#This Row],[sublocation]],Map!A$2:B$105,2, FALSE)</f>
        <v>#N/A</v>
      </c>
    </row>
    <row r="722" spans="1:7">
      <c r="A722">
        <v>721</v>
      </c>
      <c r="B722" s="8">
        <v>45200</v>
      </c>
      <c r="C722">
        <v>138</v>
      </c>
      <c r="G722" t="e">
        <f>VLOOKUP(Table2[[#This Row],[sublocation]],Map!A$2:B$105,2, FALSE)</f>
        <v>#N/A</v>
      </c>
    </row>
    <row r="723" spans="1:7">
      <c r="A723">
        <v>722</v>
      </c>
      <c r="B723" s="8">
        <v>45200</v>
      </c>
      <c r="C723">
        <v>138</v>
      </c>
      <c r="G723" t="e">
        <f>VLOOKUP(Table2[[#This Row],[sublocation]],Map!A$2:B$105,2, FALSE)</f>
        <v>#N/A</v>
      </c>
    </row>
    <row r="724" spans="1:7">
      <c r="A724">
        <v>723</v>
      </c>
      <c r="B724" s="8">
        <v>45200</v>
      </c>
      <c r="C724">
        <v>138</v>
      </c>
      <c r="G724" t="e">
        <f>VLOOKUP(Table2[[#This Row],[sublocation]],Map!A$2:B$105,2, FALSE)</f>
        <v>#N/A</v>
      </c>
    </row>
    <row r="725" spans="1:7">
      <c r="A725">
        <v>724</v>
      </c>
      <c r="B725" s="8">
        <v>45200</v>
      </c>
      <c r="C725">
        <v>138</v>
      </c>
      <c r="G725" t="e">
        <f>VLOOKUP(Table2[[#This Row],[sublocation]],Map!A$2:B$105,2, FALSE)</f>
        <v>#N/A</v>
      </c>
    </row>
    <row r="726" spans="1:7">
      <c r="A726">
        <v>725</v>
      </c>
      <c r="G726" t="e">
        <f>VLOOKUP(Table2[[#This Row],[sublocation]],Map!A$2:B$105,2, FALSE)</f>
        <v>#N/A</v>
      </c>
    </row>
    <row r="727" spans="1:7">
      <c r="A727">
        <v>726</v>
      </c>
      <c r="G727" t="e">
        <f>VLOOKUP(Table2[[#This Row],[sublocation]],Map!A$2:B$105,2, FALSE)</f>
        <v>#N/A</v>
      </c>
    </row>
    <row r="728" spans="1:7">
      <c r="A728">
        <v>727</v>
      </c>
      <c r="G728" t="e">
        <f>VLOOKUP(Table2[[#This Row],[sublocation]],Map!A$2:B$105,2, FALSE)</f>
        <v>#N/A</v>
      </c>
    </row>
    <row r="729" spans="1:7">
      <c r="A729">
        <v>728</v>
      </c>
      <c r="G729" t="e">
        <f>VLOOKUP(Table2[[#This Row],[sublocation]],Map!A$2:B$105,2, FALSE)</f>
        <v>#N/A</v>
      </c>
    </row>
    <row r="730" spans="1:7">
      <c r="A730">
        <v>729</v>
      </c>
      <c r="G730" t="e">
        <f>VLOOKUP(Table2[[#This Row],[sublocation]],Map!A$2:B$105,2, FALSE)</f>
        <v>#N/A</v>
      </c>
    </row>
    <row r="731" spans="1:7">
      <c r="A731">
        <v>730</v>
      </c>
      <c r="G731" t="e">
        <f>VLOOKUP(Table2[[#This Row],[sublocation]],Map!A$2:B$105,2, FALSE)</f>
        <v>#N/A</v>
      </c>
    </row>
    <row r="732" spans="1:7">
      <c r="A732">
        <v>731</v>
      </c>
      <c r="G732" t="e">
        <f>VLOOKUP(Table2[[#This Row],[sublocation]],Map!A$2:B$105,2, FALSE)</f>
        <v>#N/A</v>
      </c>
    </row>
    <row r="733" spans="1:7">
      <c r="A733">
        <v>732</v>
      </c>
      <c r="G733" t="e">
        <f>VLOOKUP(Table2[[#This Row],[sublocation]],Map!A$2:B$105,2, FALSE)</f>
        <v>#N/A</v>
      </c>
    </row>
    <row r="734" spans="1:7">
      <c r="A734">
        <v>733</v>
      </c>
      <c r="G734" t="e">
        <f>VLOOKUP(Table2[[#This Row],[sublocation]],Map!A$2:B$105,2, FALSE)</f>
        <v>#N/A</v>
      </c>
    </row>
    <row r="735" spans="1:7">
      <c r="A735">
        <v>734</v>
      </c>
      <c r="G735" t="e">
        <f>VLOOKUP(Table2[[#This Row],[sublocation]],Map!A$2:B$105,2, FALSE)</f>
        <v>#N/A</v>
      </c>
    </row>
    <row r="736" spans="1:7">
      <c r="A736">
        <v>735</v>
      </c>
      <c r="G736" t="e">
        <f>VLOOKUP(Table2[[#This Row],[sublocation]],Map!A$2:B$105,2, FALSE)</f>
        <v>#N/A</v>
      </c>
    </row>
    <row r="737" spans="1:7">
      <c r="A737">
        <v>736</v>
      </c>
      <c r="G737" t="e">
        <f>VLOOKUP(Table2[[#This Row],[sublocation]],Map!A$2:B$105,2, FALSE)</f>
        <v>#N/A</v>
      </c>
    </row>
    <row r="738" spans="1:7">
      <c r="A738">
        <v>737</v>
      </c>
      <c r="G738" t="e">
        <f>VLOOKUP(Table2[[#This Row],[sublocation]],Map!A$2:B$105,2, FALSE)</f>
        <v>#N/A</v>
      </c>
    </row>
    <row r="739" spans="1:7">
      <c r="A739">
        <v>738</v>
      </c>
      <c r="G739" t="e">
        <f>VLOOKUP(Table2[[#This Row],[sublocation]],Map!A$2:B$105,2, FALSE)</f>
        <v>#N/A</v>
      </c>
    </row>
    <row r="740" spans="1:7">
      <c r="A740">
        <v>739</v>
      </c>
      <c r="G740" t="e">
        <f>VLOOKUP(Table2[[#This Row],[sublocation]],Map!A$2:B$105,2, FALSE)</f>
        <v>#N/A</v>
      </c>
    </row>
    <row r="741" spans="1:7">
      <c r="A741">
        <v>740</v>
      </c>
      <c r="G741" t="e">
        <f>VLOOKUP(Table2[[#This Row],[sublocation]],Map!A$2:B$105,2, FALSE)</f>
        <v>#N/A</v>
      </c>
    </row>
    <row r="742" spans="1:7">
      <c r="A742">
        <v>741</v>
      </c>
      <c r="G742" t="e">
        <f>VLOOKUP(Table2[[#This Row],[sublocation]],Map!A$2:B$105,2, FALSE)</f>
        <v>#N/A</v>
      </c>
    </row>
    <row r="743" spans="1:7">
      <c r="A743">
        <v>742</v>
      </c>
      <c r="G743" t="e">
        <f>VLOOKUP(Table2[[#This Row],[sublocation]],Map!A$2:B$105,2, FALSE)</f>
        <v>#N/A</v>
      </c>
    </row>
    <row r="744" spans="1:7">
      <c r="A744">
        <v>743</v>
      </c>
      <c r="G744" t="e">
        <f>VLOOKUP(Table2[[#This Row],[sublocation]],Map!A$2:B$105,2, FALSE)</f>
        <v>#N/A</v>
      </c>
    </row>
    <row r="745" spans="1:7">
      <c r="A745">
        <v>744</v>
      </c>
      <c r="G745" t="e">
        <f>VLOOKUP(Table2[[#This Row],[sublocation]],Map!A$2:B$105,2, FALSE)</f>
        <v>#N/A</v>
      </c>
    </row>
    <row r="746" spans="1:7">
      <c r="A746">
        <v>745</v>
      </c>
      <c r="G746" t="e">
        <f>VLOOKUP(Table2[[#This Row],[sublocation]],Map!A$2:B$105,2, FALSE)</f>
        <v>#N/A</v>
      </c>
    </row>
    <row r="747" spans="1:7">
      <c r="A747">
        <v>746</v>
      </c>
      <c r="G747" t="e">
        <f>VLOOKUP(Table2[[#This Row],[sublocation]],Map!A$2:B$105,2, FALSE)</f>
        <v>#N/A</v>
      </c>
    </row>
    <row r="748" spans="1:7">
      <c r="A748">
        <v>747</v>
      </c>
      <c r="G748" t="e">
        <f>VLOOKUP(Table2[[#This Row],[sublocation]],Map!A$2:B$105,2, FALSE)</f>
        <v>#N/A</v>
      </c>
    </row>
    <row r="749" spans="1:7">
      <c r="A749">
        <v>748</v>
      </c>
      <c r="G749" t="e">
        <f>VLOOKUP(Table2[[#This Row],[sublocation]],Map!A$2:B$105,2, FALSE)</f>
        <v>#N/A</v>
      </c>
    </row>
    <row r="750" spans="1:7">
      <c r="A750">
        <v>749</v>
      </c>
      <c r="G750" t="e">
        <f>VLOOKUP(Table2[[#This Row],[sublocation]],Map!A$2:B$105,2, FALSE)</f>
        <v>#N/A</v>
      </c>
    </row>
    <row r="751" spans="1:7">
      <c r="A751">
        <v>750</v>
      </c>
      <c r="G751" t="e">
        <f>VLOOKUP(Table2[[#This Row],[sublocation]],Map!A$2:B$105,2, FALSE)</f>
        <v>#N/A</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415F0-F02C-4869-BBE5-ECE2618D4357}">
  <dimension ref="A1:G30"/>
  <sheetViews>
    <sheetView workbookViewId="0">
      <selection activeCell="B5" sqref="B5"/>
    </sheetView>
  </sheetViews>
  <sheetFormatPr defaultRowHeight="15"/>
  <cols>
    <col min="1" max="1" width="25.7109375" bestFit="1" customWidth="1"/>
  </cols>
  <sheetData>
    <row r="1" spans="1:7">
      <c r="A1" t="s">
        <v>1039</v>
      </c>
      <c r="B1" t="s">
        <v>1609</v>
      </c>
      <c r="C1" t="s">
        <v>1610</v>
      </c>
      <c r="D1" t="s">
        <v>1611</v>
      </c>
      <c r="E1" s="11" t="s">
        <v>1612</v>
      </c>
      <c r="F1" t="s">
        <v>1613</v>
      </c>
      <c r="G1" t="s">
        <v>1614</v>
      </c>
    </row>
    <row r="2" spans="1:7">
      <c r="A2" t="s">
        <v>1615</v>
      </c>
      <c r="B2" s="12">
        <v>1</v>
      </c>
      <c r="C2" s="12">
        <v>15</v>
      </c>
      <c r="D2" s="12">
        <f>AVERAGE(B2,C2)</f>
        <v>8</v>
      </c>
      <c r="E2" s="12">
        <f>0</f>
        <v>0</v>
      </c>
      <c r="F2" s="12">
        <v>1</v>
      </c>
      <c r="G2" s="12">
        <f t="shared" ref="G2:G30" si="0">FLOOR(AVERAGE(E2,F2), 1)</f>
        <v>0</v>
      </c>
    </row>
    <row r="3" spans="1:7">
      <c r="A3" t="s">
        <v>1616</v>
      </c>
      <c r="B3" s="12">
        <v>10</v>
      </c>
      <c r="C3" s="12">
        <v>20</v>
      </c>
      <c r="D3" s="12">
        <f t="shared" ref="D3:D30" si="1">AVERAGE(B3,C3)</f>
        <v>15</v>
      </c>
      <c r="E3" s="12">
        <f>1</f>
        <v>1</v>
      </c>
      <c r="F3" s="12">
        <v>2</v>
      </c>
      <c r="G3" s="12">
        <f t="shared" si="0"/>
        <v>1</v>
      </c>
    </row>
    <row r="4" spans="1:7">
      <c r="A4" t="s">
        <v>1617</v>
      </c>
      <c r="B4" s="12">
        <v>10</v>
      </c>
      <c r="C4" s="12">
        <v>20</v>
      </c>
      <c r="D4" s="12">
        <f t="shared" si="1"/>
        <v>15</v>
      </c>
      <c r="E4" s="12">
        <v>2</v>
      </c>
      <c r="F4" s="12">
        <v>2</v>
      </c>
      <c r="G4" s="12">
        <f t="shared" si="0"/>
        <v>2</v>
      </c>
    </row>
    <row r="5" spans="1:7">
      <c r="A5" t="s">
        <v>1618</v>
      </c>
      <c r="B5" s="12">
        <v>20</v>
      </c>
      <c r="C5" s="12">
        <v>30</v>
      </c>
      <c r="D5" s="12">
        <f t="shared" si="1"/>
        <v>25</v>
      </c>
      <c r="E5" s="12">
        <v>3</v>
      </c>
      <c r="F5" s="12">
        <v>3</v>
      </c>
      <c r="G5" s="12">
        <f t="shared" si="0"/>
        <v>3</v>
      </c>
    </row>
    <row r="6" spans="1:7">
      <c r="A6" t="s">
        <v>1619</v>
      </c>
      <c r="B6" s="12">
        <v>30</v>
      </c>
      <c r="C6" s="12">
        <v>40</v>
      </c>
      <c r="D6" s="12">
        <f t="shared" si="1"/>
        <v>35</v>
      </c>
      <c r="E6" s="12">
        <f>3</f>
        <v>3</v>
      </c>
      <c r="F6" s="12">
        <v>4</v>
      </c>
      <c r="G6" s="12">
        <f>FLOOR(AVERAGE(E6,F6), 1)</f>
        <v>3</v>
      </c>
    </row>
    <row r="7" spans="1:7">
      <c r="A7" t="s">
        <v>1620</v>
      </c>
      <c r="B7" s="12">
        <v>40</v>
      </c>
      <c r="C7" s="12">
        <v>50</v>
      </c>
      <c r="D7" s="12">
        <f t="shared" si="1"/>
        <v>45</v>
      </c>
      <c r="E7" s="12">
        <f>3</f>
        <v>3</v>
      </c>
      <c r="F7" s="12">
        <v>4</v>
      </c>
      <c r="G7" s="12">
        <f t="shared" si="0"/>
        <v>3</v>
      </c>
    </row>
    <row r="8" spans="1:7">
      <c r="A8" t="s">
        <v>212</v>
      </c>
      <c r="B8" s="12">
        <v>50</v>
      </c>
      <c r="C8" s="12">
        <v>60</v>
      </c>
      <c r="D8" s="12">
        <f t="shared" si="1"/>
        <v>55</v>
      </c>
      <c r="E8" s="12">
        <f>4</f>
        <v>4</v>
      </c>
      <c r="F8" s="12">
        <v>6</v>
      </c>
      <c r="G8" s="12">
        <f t="shared" si="0"/>
        <v>5</v>
      </c>
    </row>
    <row r="9" spans="1:7">
      <c r="A9" t="s">
        <v>1621</v>
      </c>
      <c r="B9" s="12">
        <v>50</v>
      </c>
      <c r="C9" s="12">
        <v>60</v>
      </c>
      <c r="D9" s="12">
        <f t="shared" si="1"/>
        <v>55</v>
      </c>
      <c r="E9" s="12">
        <f>4</f>
        <v>4</v>
      </c>
      <c r="F9" s="12">
        <v>6</v>
      </c>
      <c r="G9" s="12">
        <f t="shared" si="0"/>
        <v>5</v>
      </c>
    </row>
    <row r="10" spans="1:7">
      <c r="A10" t="s">
        <v>525</v>
      </c>
      <c r="B10" s="12">
        <v>50</v>
      </c>
      <c r="C10" s="12">
        <v>60</v>
      </c>
      <c r="D10" s="12">
        <f t="shared" si="1"/>
        <v>55</v>
      </c>
      <c r="E10" s="12">
        <f>6</f>
        <v>6</v>
      </c>
      <c r="F10" s="12">
        <v>8</v>
      </c>
      <c r="G10" s="12">
        <f t="shared" si="0"/>
        <v>7</v>
      </c>
    </row>
    <row r="11" spans="1:7">
      <c r="A11" t="s">
        <v>1622</v>
      </c>
      <c r="B11" s="12">
        <v>60</v>
      </c>
      <c r="C11" s="12">
        <v>70</v>
      </c>
      <c r="D11" s="12">
        <f t="shared" si="1"/>
        <v>65</v>
      </c>
      <c r="E11" s="12">
        <f>8</f>
        <v>8</v>
      </c>
      <c r="F11" s="12">
        <v>12</v>
      </c>
      <c r="G11" s="12">
        <f t="shared" si="0"/>
        <v>10</v>
      </c>
    </row>
    <row r="12" spans="1:7">
      <c r="A12" t="s">
        <v>517</v>
      </c>
      <c r="B12" s="12">
        <v>60</v>
      </c>
      <c r="C12" s="12">
        <v>70</v>
      </c>
      <c r="D12" s="12">
        <f t="shared" si="1"/>
        <v>65</v>
      </c>
      <c r="E12" s="12">
        <f>8</f>
        <v>8</v>
      </c>
      <c r="F12" s="12">
        <v>12</v>
      </c>
      <c r="G12" s="12">
        <f t="shared" si="0"/>
        <v>10</v>
      </c>
    </row>
    <row r="13" spans="1:7">
      <c r="A13" t="s">
        <v>1623</v>
      </c>
      <c r="B13" s="12">
        <v>60</v>
      </c>
      <c r="C13" s="12">
        <v>70</v>
      </c>
      <c r="D13" s="12">
        <f t="shared" si="1"/>
        <v>65</v>
      </c>
      <c r="E13" s="12">
        <f>10</f>
        <v>10</v>
      </c>
      <c r="F13" s="12">
        <v>14</v>
      </c>
      <c r="G13" s="12">
        <f t="shared" si="0"/>
        <v>12</v>
      </c>
    </row>
    <row r="14" spans="1:7">
      <c r="A14" t="s">
        <v>231</v>
      </c>
      <c r="B14" s="12">
        <v>60</v>
      </c>
      <c r="C14" s="12">
        <v>70</v>
      </c>
      <c r="D14" s="12">
        <f t="shared" si="1"/>
        <v>65</v>
      </c>
      <c r="E14" s="12">
        <f>10</f>
        <v>10</v>
      </c>
      <c r="F14" s="12">
        <v>14</v>
      </c>
      <c r="G14" s="12">
        <f t="shared" si="0"/>
        <v>12</v>
      </c>
    </row>
    <row r="15" spans="1:7">
      <c r="A15" t="s">
        <v>1624</v>
      </c>
      <c r="B15" s="12">
        <v>70</v>
      </c>
      <c r="C15" s="12">
        <v>80</v>
      </c>
      <c r="D15" s="12">
        <f t="shared" si="1"/>
        <v>75</v>
      </c>
      <c r="E15" s="12">
        <f>15</f>
        <v>15</v>
      </c>
      <c r="F15" s="12">
        <v>20</v>
      </c>
      <c r="G15" s="12">
        <f t="shared" si="0"/>
        <v>17</v>
      </c>
    </row>
    <row r="16" spans="1:7">
      <c r="A16" t="s">
        <v>1625</v>
      </c>
      <c r="B16" s="12">
        <v>70</v>
      </c>
      <c r="C16" s="12">
        <v>80</v>
      </c>
      <c r="D16" s="12">
        <f t="shared" si="1"/>
        <v>75</v>
      </c>
      <c r="E16" s="12">
        <f>15</f>
        <v>15</v>
      </c>
      <c r="F16" s="12">
        <v>20</v>
      </c>
      <c r="G16" s="12">
        <f t="shared" si="0"/>
        <v>17</v>
      </c>
    </row>
    <row r="17" spans="1:7">
      <c r="A17" t="s">
        <v>462</v>
      </c>
      <c r="B17" s="12">
        <v>80</v>
      </c>
      <c r="C17" s="12">
        <v>90</v>
      </c>
      <c r="D17" s="12">
        <f t="shared" si="1"/>
        <v>85</v>
      </c>
      <c r="E17" s="12">
        <f>15</f>
        <v>15</v>
      </c>
      <c r="F17" s="12">
        <v>20</v>
      </c>
      <c r="G17" s="12">
        <f t="shared" si="0"/>
        <v>17</v>
      </c>
    </row>
    <row r="18" spans="1:7">
      <c r="A18" t="s">
        <v>266</v>
      </c>
      <c r="B18" s="12">
        <v>80</v>
      </c>
      <c r="C18" s="12">
        <v>90</v>
      </c>
      <c r="D18" s="12">
        <f t="shared" si="1"/>
        <v>85</v>
      </c>
      <c r="E18" s="12">
        <f>15</f>
        <v>15</v>
      </c>
      <c r="F18" s="12">
        <v>20</v>
      </c>
      <c r="G18" s="12">
        <f t="shared" si="0"/>
        <v>17</v>
      </c>
    </row>
    <row r="19" spans="1:7">
      <c r="A19" t="s">
        <v>492</v>
      </c>
      <c r="B19" s="12">
        <v>80</v>
      </c>
      <c r="C19" s="12">
        <v>100</v>
      </c>
      <c r="D19" s="12">
        <f t="shared" si="1"/>
        <v>90</v>
      </c>
      <c r="E19" s="12">
        <f>15</f>
        <v>15</v>
      </c>
      <c r="F19" s="12">
        <v>20</v>
      </c>
      <c r="G19" s="12">
        <f t="shared" si="0"/>
        <v>17</v>
      </c>
    </row>
    <row r="20" spans="1:7">
      <c r="A20" t="s">
        <v>678</v>
      </c>
      <c r="B20" s="12">
        <v>80</v>
      </c>
      <c r="C20" s="12">
        <v>100</v>
      </c>
      <c r="D20" s="12">
        <f t="shared" si="1"/>
        <v>90</v>
      </c>
      <c r="E20" s="12">
        <f>15</f>
        <v>15</v>
      </c>
      <c r="F20" s="12">
        <v>20</v>
      </c>
      <c r="G20" s="12">
        <f t="shared" si="0"/>
        <v>17</v>
      </c>
    </row>
    <row r="21" spans="1:7">
      <c r="A21" t="s">
        <v>486</v>
      </c>
      <c r="B21" s="12">
        <v>90</v>
      </c>
      <c r="C21" s="12">
        <v>110</v>
      </c>
      <c r="D21" s="12">
        <f t="shared" si="1"/>
        <v>100</v>
      </c>
      <c r="E21" s="12">
        <f>15</f>
        <v>15</v>
      </c>
      <c r="F21" s="12">
        <v>20</v>
      </c>
      <c r="G21" s="12">
        <f t="shared" si="0"/>
        <v>17</v>
      </c>
    </row>
    <row r="22" spans="1:7">
      <c r="A22" t="s">
        <v>1626</v>
      </c>
      <c r="B22" s="12">
        <v>90</v>
      </c>
      <c r="C22" s="12">
        <v>110</v>
      </c>
      <c r="D22" s="12">
        <f t="shared" si="1"/>
        <v>100</v>
      </c>
      <c r="E22" s="12">
        <f>15</f>
        <v>15</v>
      </c>
      <c r="F22" s="12">
        <v>20</v>
      </c>
      <c r="G22" s="12">
        <f t="shared" si="0"/>
        <v>17</v>
      </c>
    </row>
    <row r="23" spans="1:7">
      <c r="A23" t="s">
        <v>655</v>
      </c>
      <c r="B23" s="12">
        <v>100</v>
      </c>
      <c r="C23" s="12">
        <v>120</v>
      </c>
      <c r="D23" s="12">
        <f t="shared" si="1"/>
        <v>110</v>
      </c>
      <c r="E23" s="12">
        <f>20</f>
        <v>20</v>
      </c>
      <c r="F23" s="12">
        <v>24</v>
      </c>
      <c r="G23" s="12">
        <f t="shared" si="0"/>
        <v>22</v>
      </c>
    </row>
    <row r="24" spans="1:7">
      <c r="A24" t="s">
        <v>544</v>
      </c>
      <c r="B24" s="12">
        <v>100</v>
      </c>
      <c r="C24" s="12">
        <v>120</v>
      </c>
      <c r="D24" s="12">
        <f t="shared" si="1"/>
        <v>110</v>
      </c>
      <c r="E24" s="12">
        <f>20</f>
        <v>20</v>
      </c>
      <c r="F24" s="12">
        <v>24</v>
      </c>
      <c r="G24" s="12">
        <f t="shared" si="0"/>
        <v>22</v>
      </c>
    </row>
    <row r="25" spans="1:7">
      <c r="A25" t="s">
        <v>1033</v>
      </c>
      <c r="B25" s="12">
        <v>100</v>
      </c>
      <c r="C25" s="12">
        <v>120</v>
      </c>
      <c r="D25" s="12">
        <f t="shared" si="1"/>
        <v>110</v>
      </c>
      <c r="E25" s="12">
        <f>20</f>
        <v>20</v>
      </c>
      <c r="F25" s="12">
        <v>24</v>
      </c>
      <c r="G25" s="12">
        <f t="shared" si="0"/>
        <v>22</v>
      </c>
    </row>
    <row r="26" spans="1:7">
      <c r="A26" t="s">
        <v>1627</v>
      </c>
      <c r="B26" s="12">
        <v>110</v>
      </c>
      <c r="C26" s="12">
        <v>140</v>
      </c>
      <c r="D26" s="12">
        <f t="shared" si="1"/>
        <v>125</v>
      </c>
      <c r="E26" s="12">
        <f>20</f>
        <v>20</v>
      </c>
      <c r="F26" s="12">
        <v>24</v>
      </c>
      <c r="G26" s="12">
        <f t="shared" si="0"/>
        <v>22</v>
      </c>
    </row>
    <row r="27" spans="1:7">
      <c r="A27" t="s">
        <v>1628</v>
      </c>
      <c r="B27" s="12">
        <v>120</v>
      </c>
      <c r="C27" s="12">
        <v>150</v>
      </c>
      <c r="D27" s="12">
        <f t="shared" si="1"/>
        <v>135</v>
      </c>
      <c r="E27" s="12">
        <f>20</f>
        <v>20</v>
      </c>
      <c r="F27" s="12">
        <v>25</v>
      </c>
      <c r="G27" s="12">
        <f t="shared" si="0"/>
        <v>22</v>
      </c>
    </row>
    <row r="28" spans="1:7">
      <c r="A28" t="s">
        <v>1629</v>
      </c>
      <c r="B28" s="12">
        <v>120</v>
      </c>
      <c r="C28" s="12">
        <v>150</v>
      </c>
      <c r="D28" s="12">
        <f t="shared" si="1"/>
        <v>135</v>
      </c>
      <c r="E28" s="12">
        <f>20</f>
        <v>20</v>
      </c>
      <c r="F28" s="12">
        <v>25</v>
      </c>
      <c r="G28" s="12">
        <f t="shared" si="0"/>
        <v>22</v>
      </c>
    </row>
    <row r="29" spans="1:7">
      <c r="A29" t="s">
        <v>1630</v>
      </c>
      <c r="B29" s="12">
        <v>120</v>
      </c>
      <c r="C29" s="12">
        <v>150</v>
      </c>
      <c r="D29" s="12">
        <f t="shared" si="1"/>
        <v>135</v>
      </c>
      <c r="E29" s="12">
        <v>25</v>
      </c>
      <c r="F29" s="12">
        <v>25</v>
      </c>
      <c r="G29" s="12">
        <f t="shared" si="0"/>
        <v>25</v>
      </c>
    </row>
    <row r="30" spans="1:7">
      <c r="A30" t="s">
        <v>1631</v>
      </c>
      <c r="B30" s="12">
        <v>120</v>
      </c>
      <c r="C30" s="12">
        <v>150</v>
      </c>
      <c r="D30" s="12">
        <f t="shared" si="1"/>
        <v>135</v>
      </c>
      <c r="E30" s="12">
        <v>25</v>
      </c>
      <c r="F30" s="12">
        <v>25</v>
      </c>
      <c r="G30" s="12">
        <f t="shared" si="0"/>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D814C-C076-47F1-86CE-517ABCDCD653}">
  <dimension ref="A1:C96"/>
  <sheetViews>
    <sheetView topLeftCell="A73" zoomScaleNormal="100" workbookViewId="0">
      <selection activeCell="A77" sqref="A77"/>
    </sheetView>
  </sheetViews>
  <sheetFormatPr defaultRowHeight="15"/>
  <cols>
    <col min="1" max="1" width="32.140625" bestFit="1" customWidth="1"/>
    <col min="2" max="2" width="25.85546875" customWidth="1"/>
    <col min="3" max="3" width="10.85546875" customWidth="1"/>
  </cols>
  <sheetData>
    <row r="1" spans="1:3">
      <c r="A1" t="s">
        <v>1075</v>
      </c>
      <c r="B1" t="s">
        <v>1039</v>
      </c>
      <c r="C1" t="s">
        <v>1196</v>
      </c>
    </row>
    <row r="2" spans="1:3">
      <c r="A2" t="s">
        <v>525</v>
      </c>
      <c r="B2" t="s">
        <v>1074</v>
      </c>
      <c r="C2" t="s">
        <v>1170</v>
      </c>
    </row>
    <row r="3" spans="1:3">
      <c r="A3" t="s">
        <v>678</v>
      </c>
      <c r="B3" t="s">
        <v>1074</v>
      </c>
      <c r="C3" t="s">
        <v>1170</v>
      </c>
    </row>
    <row r="4" spans="1:3">
      <c r="A4" t="s">
        <v>529</v>
      </c>
      <c r="B4" t="s">
        <v>1074</v>
      </c>
      <c r="C4" t="s">
        <v>1170</v>
      </c>
    </row>
    <row r="5" spans="1:3">
      <c r="A5" t="s">
        <v>624</v>
      </c>
      <c r="B5" t="s">
        <v>242</v>
      </c>
      <c r="C5" t="s">
        <v>1170</v>
      </c>
    </row>
    <row r="6" spans="1:3">
      <c r="A6" t="s">
        <v>462</v>
      </c>
      <c r="B6" t="s">
        <v>462</v>
      </c>
      <c r="C6" t="s">
        <v>1170</v>
      </c>
    </row>
    <row r="7" spans="1:3">
      <c r="A7" s="5" t="s">
        <v>654</v>
      </c>
      <c r="B7" s="5" t="s">
        <v>654</v>
      </c>
      <c r="C7" t="s">
        <v>1171</v>
      </c>
    </row>
    <row r="8" spans="1:3">
      <c r="A8" t="s">
        <v>223</v>
      </c>
      <c r="B8" t="s">
        <v>80</v>
      </c>
      <c r="C8" t="s">
        <v>1170</v>
      </c>
    </row>
    <row r="9" spans="1:3">
      <c r="A9" t="s">
        <v>682</v>
      </c>
      <c r="B9" t="s">
        <v>682</v>
      </c>
      <c r="C9" t="s">
        <v>1170</v>
      </c>
    </row>
    <row r="10" spans="1:3">
      <c r="A10" t="s">
        <v>508</v>
      </c>
      <c r="B10" t="s">
        <v>508</v>
      </c>
      <c r="C10" t="s">
        <v>1170</v>
      </c>
    </row>
    <row r="11" spans="1:3">
      <c r="A11" t="s">
        <v>560</v>
      </c>
      <c r="B11" t="s">
        <v>508</v>
      </c>
      <c r="C11" t="s">
        <v>1170</v>
      </c>
    </row>
    <row r="12" spans="1:3">
      <c r="A12" t="s">
        <v>467</v>
      </c>
      <c r="B12" t="s">
        <v>517</v>
      </c>
      <c r="C12" t="s">
        <v>1170</v>
      </c>
    </row>
    <row r="13" spans="1:3">
      <c r="A13" t="s">
        <v>517</v>
      </c>
      <c r="B13" t="s">
        <v>517</v>
      </c>
      <c r="C13" t="s">
        <v>1170</v>
      </c>
    </row>
    <row r="14" spans="1:3">
      <c r="A14" t="s">
        <v>571</v>
      </c>
      <c r="B14" t="s">
        <v>231</v>
      </c>
      <c r="C14" t="s">
        <v>1169</v>
      </c>
    </row>
    <row r="15" spans="1:3">
      <c r="A15" t="s">
        <v>499</v>
      </c>
      <c r="B15" t="s">
        <v>242</v>
      </c>
      <c r="C15" t="s">
        <v>1169</v>
      </c>
    </row>
    <row r="16" spans="1:3">
      <c r="A16" t="s">
        <v>1311</v>
      </c>
      <c r="B16" t="s">
        <v>242</v>
      </c>
      <c r="C16" t="s">
        <v>1169</v>
      </c>
    </row>
    <row r="17" spans="1:3">
      <c r="A17" t="s">
        <v>669</v>
      </c>
      <c r="B17" t="s">
        <v>669</v>
      </c>
      <c r="C17" t="s">
        <v>1169</v>
      </c>
    </row>
    <row r="18" spans="1:3">
      <c r="A18" t="s">
        <v>664</v>
      </c>
      <c r="B18" t="s">
        <v>822</v>
      </c>
      <c r="C18" t="s">
        <v>1169</v>
      </c>
    </row>
    <row r="19" spans="1:3">
      <c r="A19" t="s">
        <v>822</v>
      </c>
      <c r="B19" t="s">
        <v>822</v>
      </c>
      <c r="C19" t="s">
        <v>1169</v>
      </c>
    </row>
    <row r="20" spans="1:3">
      <c r="A20" t="s">
        <v>452</v>
      </c>
      <c r="B20" t="s">
        <v>452</v>
      </c>
      <c r="C20" t="s">
        <v>1169</v>
      </c>
    </row>
    <row r="21" spans="1:3">
      <c r="A21" t="s">
        <v>390</v>
      </c>
      <c r="B21" t="s">
        <v>80</v>
      </c>
      <c r="C21" t="s">
        <v>1169</v>
      </c>
    </row>
    <row r="22" spans="1:3">
      <c r="A22" t="s">
        <v>487</v>
      </c>
      <c r="B22" t="s">
        <v>487</v>
      </c>
      <c r="C22" t="s">
        <v>1169</v>
      </c>
    </row>
    <row r="23" spans="1:3">
      <c r="A23" t="s">
        <v>76</v>
      </c>
      <c r="B23" t="s">
        <v>76</v>
      </c>
      <c r="C23" t="s">
        <v>1169</v>
      </c>
    </row>
    <row r="24" spans="1:3">
      <c r="A24" t="s">
        <v>449</v>
      </c>
      <c r="B24" t="s">
        <v>449</v>
      </c>
      <c r="C24" t="s">
        <v>1169</v>
      </c>
    </row>
    <row r="25" spans="1:3">
      <c r="A25" t="s">
        <v>659</v>
      </c>
      <c r="B25" t="s">
        <v>659</v>
      </c>
      <c r="C25" t="s">
        <v>1169</v>
      </c>
    </row>
    <row r="26" spans="1:3">
      <c r="A26" t="s">
        <v>1097</v>
      </c>
      <c r="B26" t="s">
        <v>33</v>
      </c>
      <c r="C26" t="s">
        <v>1169</v>
      </c>
    </row>
    <row r="27" spans="1:3">
      <c r="A27" t="s">
        <v>535</v>
      </c>
      <c r="B27" t="s">
        <v>231</v>
      </c>
      <c r="C27" t="s">
        <v>1167</v>
      </c>
    </row>
    <row r="28" spans="1:3">
      <c r="A28" t="s">
        <v>996</v>
      </c>
      <c r="B28" t="s">
        <v>231</v>
      </c>
      <c r="C28" t="s">
        <v>1167</v>
      </c>
    </row>
    <row r="29" spans="1:3">
      <c r="A29" t="s">
        <v>1028</v>
      </c>
      <c r="B29" t="s">
        <v>231</v>
      </c>
      <c r="C29" t="s">
        <v>1167</v>
      </c>
    </row>
    <row r="30" spans="1:3">
      <c r="A30" t="s">
        <v>266</v>
      </c>
      <c r="B30" t="s">
        <v>231</v>
      </c>
      <c r="C30" t="s">
        <v>1167</v>
      </c>
    </row>
    <row r="31" spans="1:3">
      <c r="A31" t="s">
        <v>1023</v>
      </c>
      <c r="B31" t="s">
        <v>231</v>
      </c>
      <c r="C31" t="s">
        <v>1167</v>
      </c>
    </row>
    <row r="32" spans="1:3">
      <c r="A32" t="s">
        <v>1025</v>
      </c>
      <c r="B32" t="s">
        <v>231</v>
      </c>
      <c r="C32" t="s">
        <v>1167</v>
      </c>
    </row>
    <row r="33" spans="1:3">
      <c r="A33" t="s">
        <v>927</v>
      </c>
      <c r="B33" t="s">
        <v>231</v>
      </c>
      <c r="C33" t="s">
        <v>1167</v>
      </c>
    </row>
    <row r="34" spans="1:3">
      <c r="A34" t="s">
        <v>995</v>
      </c>
      <c r="B34" t="s">
        <v>231</v>
      </c>
      <c r="C34" t="s">
        <v>1167</v>
      </c>
    </row>
    <row r="35" spans="1:3">
      <c r="A35" t="s">
        <v>240</v>
      </c>
      <c r="B35" t="s">
        <v>231</v>
      </c>
      <c r="C35" t="s">
        <v>1167</v>
      </c>
    </row>
    <row r="36" spans="1:3">
      <c r="A36" t="s">
        <v>1024</v>
      </c>
      <c r="B36" t="s">
        <v>231</v>
      </c>
      <c r="C36" t="s">
        <v>1167</v>
      </c>
    </row>
    <row r="37" spans="1:3">
      <c r="A37" t="s">
        <v>1026</v>
      </c>
      <c r="B37" t="s">
        <v>231</v>
      </c>
      <c r="C37" t="s">
        <v>1167</v>
      </c>
    </row>
    <row r="38" spans="1:3">
      <c r="A38" t="s">
        <v>1096</v>
      </c>
      <c r="B38" t="s">
        <v>242</v>
      </c>
      <c r="C38" t="s">
        <v>1167</v>
      </c>
    </row>
    <row r="39" spans="1:3">
      <c r="A39" t="s">
        <v>417</v>
      </c>
      <c r="B39" t="s">
        <v>242</v>
      </c>
      <c r="C39" t="s">
        <v>1167</v>
      </c>
    </row>
    <row r="40" spans="1:3">
      <c r="A40" t="s">
        <v>438</v>
      </c>
      <c r="B40" t="s">
        <v>242</v>
      </c>
      <c r="C40" t="s">
        <v>1167</v>
      </c>
    </row>
    <row r="41" spans="1:3">
      <c r="A41" t="s">
        <v>1103</v>
      </c>
      <c r="B41" t="s">
        <v>242</v>
      </c>
      <c r="C41" t="s">
        <v>1167</v>
      </c>
    </row>
    <row r="42" spans="1:3">
      <c r="A42" t="s">
        <v>542</v>
      </c>
      <c r="B42" t="s">
        <v>242</v>
      </c>
      <c r="C42" t="s">
        <v>1167</v>
      </c>
    </row>
    <row r="43" spans="1:3">
      <c r="A43" t="s">
        <v>1034</v>
      </c>
      <c r="B43" t="s">
        <v>242</v>
      </c>
      <c r="C43" t="s">
        <v>1167</v>
      </c>
    </row>
    <row r="44" spans="1:3">
      <c r="A44" t="s">
        <v>672</v>
      </c>
      <c r="B44" t="s">
        <v>1033</v>
      </c>
      <c r="C44" t="s">
        <v>1167</v>
      </c>
    </row>
    <row r="45" spans="1:3">
      <c r="A45" t="s">
        <v>1030</v>
      </c>
      <c r="B45" t="s">
        <v>1033</v>
      </c>
      <c r="C45" t="s">
        <v>1167</v>
      </c>
    </row>
    <row r="46" spans="1:3">
      <c r="A46" t="s">
        <v>645</v>
      </c>
      <c r="B46" t="s">
        <v>1033</v>
      </c>
      <c r="C46" t="s">
        <v>1167</v>
      </c>
    </row>
    <row r="47" spans="1:3">
      <c r="A47" t="s">
        <v>653</v>
      </c>
      <c r="B47" t="s">
        <v>1033</v>
      </c>
      <c r="C47" t="s">
        <v>1167</v>
      </c>
    </row>
    <row r="48" spans="1:3">
      <c r="A48" s="5" t="s">
        <v>445</v>
      </c>
      <c r="B48" t="s">
        <v>486</v>
      </c>
      <c r="C48" t="s">
        <v>1167</v>
      </c>
    </row>
    <row r="49" spans="1:3">
      <c r="A49" t="s">
        <v>596</v>
      </c>
      <c r="B49" t="s">
        <v>486</v>
      </c>
      <c r="C49" t="s">
        <v>1167</v>
      </c>
    </row>
    <row r="50" spans="1:3">
      <c r="A50" t="s">
        <v>883</v>
      </c>
      <c r="B50" t="s">
        <v>486</v>
      </c>
      <c r="C50" t="s">
        <v>1167</v>
      </c>
    </row>
    <row r="51" spans="1:3">
      <c r="A51" t="s">
        <v>580</v>
      </c>
      <c r="B51" t="s">
        <v>486</v>
      </c>
      <c r="C51" t="s">
        <v>1167</v>
      </c>
    </row>
    <row r="52" spans="1:3">
      <c r="A52" t="s">
        <v>703</v>
      </c>
      <c r="B52" t="s">
        <v>654</v>
      </c>
      <c r="C52" t="s">
        <v>1171</v>
      </c>
    </row>
    <row r="53" spans="1:3">
      <c r="A53" t="s">
        <v>1098</v>
      </c>
      <c r="B53" t="s">
        <v>21</v>
      </c>
      <c r="C53" t="s">
        <v>1167</v>
      </c>
    </row>
    <row r="54" spans="1:3">
      <c r="A54" t="s">
        <v>178</v>
      </c>
      <c r="B54" t="s">
        <v>21</v>
      </c>
      <c r="C54" t="s">
        <v>1167</v>
      </c>
    </row>
    <row r="55" spans="1:3">
      <c r="A55" t="s">
        <v>63</v>
      </c>
      <c r="B55" t="s">
        <v>21</v>
      </c>
      <c r="C55" t="s">
        <v>1167</v>
      </c>
    </row>
    <row r="56" spans="1:3">
      <c r="A56" t="s">
        <v>1100</v>
      </c>
      <c r="B56" t="s">
        <v>21</v>
      </c>
      <c r="C56" t="s">
        <v>1167</v>
      </c>
    </row>
    <row r="57" spans="1:3">
      <c r="A57" t="s">
        <v>61</v>
      </c>
      <c r="B57" t="s">
        <v>21</v>
      </c>
      <c r="C57" t="s">
        <v>1167</v>
      </c>
    </row>
    <row r="58" spans="1:3">
      <c r="A58" t="s">
        <v>1102</v>
      </c>
      <c r="B58" t="s">
        <v>21</v>
      </c>
      <c r="C58" t="s">
        <v>1167</v>
      </c>
    </row>
    <row r="59" spans="1:3">
      <c r="A59" t="s">
        <v>1104</v>
      </c>
      <c r="B59" t="s">
        <v>21</v>
      </c>
      <c r="C59" t="s">
        <v>1167</v>
      </c>
    </row>
    <row r="60" spans="1:3">
      <c r="A60" t="s">
        <v>1105</v>
      </c>
      <c r="B60" t="s">
        <v>21</v>
      </c>
      <c r="C60" t="s">
        <v>1167</v>
      </c>
    </row>
    <row r="61" spans="1:3">
      <c r="A61" t="s">
        <v>1094</v>
      </c>
      <c r="B61" t="s">
        <v>21</v>
      </c>
      <c r="C61" t="s">
        <v>1167</v>
      </c>
    </row>
    <row r="62" spans="1:3">
      <c r="A62" t="s">
        <v>169</v>
      </c>
      <c r="B62" t="s">
        <v>80</v>
      </c>
      <c r="C62" t="s">
        <v>1167</v>
      </c>
    </row>
    <row r="63" spans="1:3">
      <c r="A63" t="s">
        <v>633</v>
      </c>
      <c r="B63" t="s">
        <v>80</v>
      </c>
      <c r="C63" t="s">
        <v>1167</v>
      </c>
    </row>
    <row r="64" spans="1:3">
      <c r="A64" t="s">
        <v>931</v>
      </c>
      <c r="B64" t="s">
        <v>80</v>
      </c>
      <c r="C64" t="s">
        <v>1167</v>
      </c>
    </row>
    <row r="65" spans="1:3">
      <c r="A65" t="s">
        <v>129</v>
      </c>
      <c r="B65" t="s">
        <v>80</v>
      </c>
      <c r="C65" t="s">
        <v>1167</v>
      </c>
    </row>
    <row r="66" spans="1:3">
      <c r="A66" t="s">
        <v>100</v>
      </c>
      <c r="B66" t="s">
        <v>80</v>
      </c>
      <c r="C66" t="s">
        <v>1167</v>
      </c>
    </row>
    <row r="67" spans="1:3">
      <c r="A67" t="s">
        <v>1106</v>
      </c>
      <c r="B67" t="s">
        <v>80</v>
      </c>
      <c r="C67" t="s">
        <v>1167</v>
      </c>
    </row>
    <row r="68" spans="1:3">
      <c r="A68" t="s">
        <v>1095</v>
      </c>
      <c r="B68" t="s">
        <v>80</v>
      </c>
      <c r="C68" t="s">
        <v>1167</v>
      </c>
    </row>
    <row r="69" spans="1:3">
      <c r="A69" t="s">
        <v>764</v>
      </c>
      <c r="B69" t="s">
        <v>544</v>
      </c>
      <c r="C69" t="s">
        <v>1167</v>
      </c>
    </row>
    <row r="70" spans="1:3">
      <c r="A70" t="s">
        <v>1032</v>
      </c>
      <c r="B70" t="s">
        <v>544</v>
      </c>
      <c r="C70" t="s">
        <v>1167</v>
      </c>
    </row>
    <row r="71" spans="1:3">
      <c r="A71" t="s">
        <v>650</v>
      </c>
      <c r="B71" t="s">
        <v>544</v>
      </c>
      <c r="C71" t="s">
        <v>1167</v>
      </c>
    </row>
    <row r="72" spans="1:3">
      <c r="A72" t="s">
        <v>1031</v>
      </c>
      <c r="B72" t="s">
        <v>544</v>
      </c>
      <c r="C72" t="s">
        <v>1167</v>
      </c>
    </row>
    <row r="73" spans="1:3">
      <c r="A73" t="s">
        <v>994</v>
      </c>
      <c r="B73" t="s">
        <v>492</v>
      </c>
      <c r="C73" t="s">
        <v>1167</v>
      </c>
    </row>
    <row r="74" spans="1:3">
      <c r="A74" t="s">
        <v>911</v>
      </c>
      <c r="B74" t="s">
        <v>492</v>
      </c>
      <c r="C74" t="s">
        <v>1167</v>
      </c>
    </row>
    <row r="75" spans="1:3">
      <c r="A75" t="s">
        <v>1027</v>
      </c>
      <c r="B75" t="s">
        <v>492</v>
      </c>
      <c r="C75" t="s">
        <v>1167</v>
      </c>
    </row>
    <row r="76" spans="1:3">
      <c r="A76" t="s">
        <v>1029</v>
      </c>
      <c r="B76" t="s">
        <v>449</v>
      </c>
      <c r="C76" t="s">
        <v>1167</v>
      </c>
    </row>
    <row r="77" spans="1:3">
      <c r="A77" t="s">
        <v>1099</v>
      </c>
      <c r="B77" t="s">
        <v>33</v>
      </c>
      <c r="C77" t="s">
        <v>1167</v>
      </c>
    </row>
    <row r="78" spans="1:3">
      <c r="A78" t="s">
        <v>1101</v>
      </c>
      <c r="B78" t="s">
        <v>33</v>
      </c>
      <c r="C78" t="s">
        <v>1167</v>
      </c>
    </row>
    <row r="79" spans="1:3">
      <c r="A79" t="s">
        <v>71</v>
      </c>
      <c r="B79" t="s">
        <v>33</v>
      </c>
      <c r="C79" t="s">
        <v>1167</v>
      </c>
    </row>
    <row r="80" spans="1:3">
      <c r="A80" t="s">
        <v>1107</v>
      </c>
      <c r="B80" t="s">
        <v>33</v>
      </c>
      <c r="C80" t="s">
        <v>1167</v>
      </c>
    </row>
    <row r="81" spans="1:3">
      <c r="A81" t="s">
        <v>1108</v>
      </c>
      <c r="B81" t="s">
        <v>33</v>
      </c>
      <c r="C81" t="s">
        <v>1167</v>
      </c>
    </row>
    <row r="82" spans="1:3">
      <c r="A82" t="s">
        <v>231</v>
      </c>
      <c r="B82" t="s">
        <v>231</v>
      </c>
      <c r="C82" t="s">
        <v>1168</v>
      </c>
    </row>
    <row r="83" spans="1:3">
      <c r="A83" t="s">
        <v>242</v>
      </c>
      <c r="B83" t="s">
        <v>242</v>
      </c>
      <c r="C83" t="s">
        <v>1168</v>
      </c>
    </row>
    <row r="84" spans="1:3">
      <c r="A84" t="s">
        <v>1033</v>
      </c>
      <c r="B84" t="s">
        <v>1033</v>
      </c>
      <c r="C84" t="s">
        <v>1168</v>
      </c>
    </row>
    <row r="85" spans="1:3">
      <c r="A85" t="s">
        <v>486</v>
      </c>
      <c r="B85" t="s">
        <v>486</v>
      </c>
      <c r="C85" t="s">
        <v>1168</v>
      </c>
    </row>
    <row r="86" spans="1:3">
      <c r="A86" t="s">
        <v>21</v>
      </c>
      <c r="B86" t="s">
        <v>21</v>
      </c>
      <c r="C86" t="s">
        <v>1168</v>
      </c>
    </row>
    <row r="87" spans="1:3">
      <c r="A87" t="s">
        <v>80</v>
      </c>
      <c r="B87" t="s">
        <v>80</v>
      </c>
      <c r="C87" t="s">
        <v>1168</v>
      </c>
    </row>
    <row r="88" spans="1:3">
      <c r="A88" t="s">
        <v>1242</v>
      </c>
      <c r="B88" t="s">
        <v>80</v>
      </c>
      <c r="C88" t="s">
        <v>1168</v>
      </c>
    </row>
    <row r="89" spans="1:3">
      <c r="A89" t="s">
        <v>1312</v>
      </c>
      <c r="B89" t="s">
        <v>80</v>
      </c>
      <c r="C89" t="s">
        <v>1168</v>
      </c>
    </row>
    <row r="90" spans="1:3">
      <c r="A90" t="s">
        <v>655</v>
      </c>
      <c r="B90" t="s">
        <v>544</v>
      </c>
      <c r="C90" t="s">
        <v>1168</v>
      </c>
    </row>
    <row r="91" spans="1:3">
      <c r="A91" t="s">
        <v>544</v>
      </c>
      <c r="B91" t="s">
        <v>544</v>
      </c>
      <c r="C91" t="s">
        <v>1168</v>
      </c>
    </row>
    <row r="92" spans="1:3">
      <c r="A92" t="s">
        <v>492</v>
      </c>
      <c r="B92" t="s">
        <v>492</v>
      </c>
      <c r="C92" t="s">
        <v>1168</v>
      </c>
    </row>
    <row r="93" spans="1:3">
      <c r="A93" t="s">
        <v>33</v>
      </c>
      <c r="B93" t="s">
        <v>33</v>
      </c>
      <c r="C93" t="s">
        <v>1168</v>
      </c>
    </row>
    <row r="94" spans="1:3">
      <c r="A94" t="s">
        <v>549</v>
      </c>
      <c r="B94" t="s">
        <v>242</v>
      </c>
      <c r="C94" t="s">
        <v>1171</v>
      </c>
    </row>
    <row r="95" spans="1:3">
      <c r="A95" t="s">
        <v>495</v>
      </c>
      <c r="B95" t="s">
        <v>452</v>
      </c>
      <c r="C95" t="s">
        <v>1171</v>
      </c>
    </row>
    <row r="96" spans="1:3">
      <c r="A96" t="s">
        <v>1347</v>
      </c>
      <c r="B96" t="s">
        <v>659</v>
      </c>
      <c r="C96" t="s">
        <v>1171</v>
      </c>
    </row>
  </sheetData>
  <phoneticPr fontId="2" type="noConversion"/>
  <conditionalFormatting sqref="A71:A81 A18:A69">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82D9B-418C-4B32-B376-F77FCA9508A8}">
  <dimension ref="A1:F28"/>
  <sheetViews>
    <sheetView workbookViewId="0">
      <selection activeCell="C1" sqref="C1"/>
    </sheetView>
  </sheetViews>
  <sheetFormatPr defaultRowHeight="15"/>
  <cols>
    <col min="1" max="1" width="25.7109375" bestFit="1" customWidth="1"/>
  </cols>
  <sheetData>
    <row r="1" spans="1:5">
      <c r="A1" t="s">
        <v>1039</v>
      </c>
      <c r="B1" t="s">
        <v>1197</v>
      </c>
      <c r="C1" t="s">
        <v>1198</v>
      </c>
    </row>
    <row r="2" spans="1:5">
      <c r="A2" t="s">
        <v>21</v>
      </c>
      <c r="B2" t="s">
        <v>1076</v>
      </c>
      <c r="C2" t="s">
        <v>1087</v>
      </c>
    </row>
    <row r="3" spans="1:5">
      <c r="A3" t="s">
        <v>33</v>
      </c>
      <c r="B3" t="s">
        <v>1076</v>
      </c>
      <c r="C3" t="s">
        <v>1087</v>
      </c>
    </row>
    <row r="4" spans="1:5">
      <c r="A4" t="s">
        <v>76</v>
      </c>
      <c r="B4" t="s">
        <v>1080</v>
      </c>
      <c r="C4" t="s">
        <v>1081</v>
      </c>
    </row>
    <row r="5" spans="1:5">
      <c r="A5" t="s">
        <v>80</v>
      </c>
      <c r="B5" t="s">
        <v>1086</v>
      </c>
      <c r="C5" t="s">
        <v>1089</v>
      </c>
      <c r="E5" s="10"/>
    </row>
    <row r="6" spans="1:5">
      <c r="A6" t="s">
        <v>487</v>
      </c>
      <c r="B6" t="s">
        <v>1086</v>
      </c>
      <c r="C6" t="s">
        <v>1089</v>
      </c>
      <c r="E6" s="10"/>
    </row>
    <row r="7" spans="1:5">
      <c r="A7" t="s">
        <v>242</v>
      </c>
      <c r="B7" t="s">
        <v>1082</v>
      </c>
      <c r="C7" t="s">
        <v>1083</v>
      </c>
    </row>
    <row r="8" spans="1:5">
      <c r="A8" t="s">
        <v>486</v>
      </c>
      <c r="B8" t="s">
        <v>1082</v>
      </c>
      <c r="C8" t="s">
        <v>1083</v>
      </c>
    </row>
    <row r="9" spans="1:5">
      <c r="A9" t="s">
        <v>517</v>
      </c>
      <c r="B9" t="s">
        <v>1078</v>
      </c>
      <c r="C9" t="s">
        <v>1093</v>
      </c>
    </row>
    <row r="10" spans="1:5">
      <c r="A10" t="s">
        <v>508</v>
      </c>
      <c r="B10" t="s">
        <v>1078</v>
      </c>
      <c r="C10" t="s">
        <v>1093</v>
      </c>
    </row>
    <row r="11" spans="1:5">
      <c r="A11" t="s">
        <v>1074</v>
      </c>
      <c r="B11" t="s">
        <v>1078</v>
      </c>
      <c r="C11" t="s">
        <v>1093</v>
      </c>
    </row>
    <row r="12" spans="1:5">
      <c r="A12" t="s">
        <v>462</v>
      </c>
      <c r="B12" t="s">
        <v>1078</v>
      </c>
      <c r="C12" t="s">
        <v>1093</v>
      </c>
    </row>
    <row r="13" spans="1:5">
      <c r="A13" t="s">
        <v>231</v>
      </c>
      <c r="B13" t="s">
        <v>1079</v>
      </c>
      <c r="C13" t="s">
        <v>1090</v>
      </c>
    </row>
    <row r="14" spans="1:5">
      <c r="A14" t="s">
        <v>492</v>
      </c>
      <c r="B14" t="s">
        <v>1079</v>
      </c>
      <c r="C14" t="s">
        <v>1090</v>
      </c>
    </row>
    <row r="15" spans="1:5">
      <c r="A15" t="s">
        <v>659</v>
      </c>
      <c r="B15" t="s">
        <v>1079</v>
      </c>
      <c r="C15" t="s">
        <v>1090</v>
      </c>
    </row>
    <row r="16" spans="1:5">
      <c r="A16" t="s">
        <v>452</v>
      </c>
      <c r="B16" t="s">
        <v>1077</v>
      </c>
      <c r="C16" t="s">
        <v>1088</v>
      </c>
    </row>
    <row r="17" spans="1:6">
      <c r="A17" t="s">
        <v>449</v>
      </c>
      <c r="B17" t="s">
        <v>1077</v>
      </c>
      <c r="C17" t="s">
        <v>1088</v>
      </c>
    </row>
    <row r="18" spans="1:6">
      <c r="A18" t="s">
        <v>544</v>
      </c>
      <c r="B18" t="s">
        <v>1084</v>
      </c>
      <c r="C18" t="s">
        <v>1085</v>
      </c>
    </row>
    <row r="19" spans="1:6">
      <c r="A19" t="s">
        <v>1033</v>
      </c>
      <c r="B19" t="s">
        <v>1084</v>
      </c>
      <c r="C19" t="s">
        <v>1085</v>
      </c>
    </row>
    <row r="20" spans="1:6">
      <c r="A20" t="s">
        <v>682</v>
      </c>
      <c r="B20" t="s">
        <v>1092</v>
      </c>
      <c r="C20" t="s">
        <v>1091</v>
      </c>
    </row>
    <row r="21" spans="1:6">
      <c r="A21" t="s">
        <v>822</v>
      </c>
      <c r="B21" t="s">
        <v>1092</v>
      </c>
      <c r="C21" t="s">
        <v>1091</v>
      </c>
    </row>
    <row r="22" spans="1:6">
      <c r="A22" t="s">
        <v>669</v>
      </c>
      <c r="B22" t="s">
        <v>1080</v>
      </c>
      <c r="C22" t="s">
        <v>1081</v>
      </c>
    </row>
    <row r="23" spans="1:6">
      <c r="A23" t="s">
        <v>654</v>
      </c>
      <c r="B23" t="s">
        <v>1080</v>
      </c>
      <c r="C23" t="s">
        <v>1081</v>
      </c>
    </row>
    <row r="28" spans="1:6">
      <c r="F28" s="9"/>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31EF-6649-4EE1-9F10-0DA3C2EEBDA0}">
  <dimension ref="A1:K194"/>
  <sheetViews>
    <sheetView topLeftCell="D151" zoomScale="70" zoomScaleNormal="70" workbookViewId="0">
      <selection activeCell="F196" sqref="F196"/>
    </sheetView>
  </sheetViews>
  <sheetFormatPr defaultRowHeight="15"/>
  <cols>
    <col min="1" max="1" width="22" bestFit="1" customWidth="1"/>
    <col min="2" max="2" width="7.85546875" customWidth="1"/>
    <col min="3" max="3" width="10.85546875" customWidth="1"/>
    <col min="4" max="4" width="17.7109375" bestFit="1" customWidth="1"/>
    <col min="5" max="5" width="16.42578125" customWidth="1"/>
    <col min="6" max="6" width="36.85546875" customWidth="1"/>
    <col min="7" max="7" width="14.140625" customWidth="1"/>
    <col min="8" max="8" width="17.7109375" customWidth="1"/>
    <col min="9" max="9" width="6.7109375" customWidth="1"/>
    <col min="10" max="10" width="19.28515625" customWidth="1"/>
    <col min="11" max="11" width="80.85546875" bestFit="1" customWidth="1"/>
  </cols>
  <sheetData>
    <row r="1" spans="1:11">
      <c r="A1" t="s">
        <v>20</v>
      </c>
      <c r="B1" t="s">
        <v>0</v>
      </c>
      <c r="C1" t="s">
        <v>28</v>
      </c>
      <c r="D1" t="s">
        <v>7</v>
      </c>
      <c r="E1" t="s">
        <v>5</v>
      </c>
      <c r="F1" t="s">
        <v>1</v>
      </c>
      <c r="G1" t="s">
        <v>11</v>
      </c>
      <c r="H1" t="s">
        <v>18</v>
      </c>
      <c r="I1" t="s">
        <v>16</v>
      </c>
      <c r="J1" t="s">
        <v>6</v>
      </c>
      <c r="K1" t="s">
        <v>24</v>
      </c>
    </row>
    <row r="2" spans="1:11">
      <c r="A2" t="s">
        <v>21</v>
      </c>
      <c r="B2">
        <v>18</v>
      </c>
      <c r="C2">
        <v>1</v>
      </c>
      <c r="D2" t="s">
        <v>8</v>
      </c>
      <c r="E2" t="s">
        <v>3</v>
      </c>
      <c r="F2" t="s">
        <v>2</v>
      </c>
      <c r="G2">
        <v>1</v>
      </c>
      <c r="H2" t="s">
        <v>19</v>
      </c>
      <c r="I2" t="s">
        <v>17</v>
      </c>
      <c r="J2" t="s">
        <v>12</v>
      </c>
    </row>
    <row r="3" spans="1:11">
      <c r="A3" t="s">
        <v>21</v>
      </c>
      <c r="B3">
        <v>19</v>
      </c>
      <c r="C3">
        <v>1</v>
      </c>
      <c r="D3" t="s">
        <v>9</v>
      </c>
      <c r="E3" t="s">
        <v>3</v>
      </c>
      <c r="F3" t="s">
        <v>15</v>
      </c>
      <c r="G3">
        <v>5</v>
      </c>
      <c r="H3" t="s">
        <v>19</v>
      </c>
      <c r="I3" t="s">
        <v>17</v>
      </c>
      <c r="J3" t="s">
        <v>199</v>
      </c>
    </row>
    <row r="4" spans="1:11">
      <c r="A4" t="s">
        <v>21</v>
      </c>
      <c r="B4">
        <v>19</v>
      </c>
      <c r="C4">
        <v>1</v>
      </c>
      <c r="D4" t="s">
        <v>10</v>
      </c>
      <c r="E4" t="s">
        <v>3</v>
      </c>
      <c r="F4" t="s">
        <v>14</v>
      </c>
      <c r="G4">
        <v>3</v>
      </c>
      <c r="H4" t="s">
        <v>19</v>
      </c>
      <c r="I4" t="s">
        <v>17</v>
      </c>
      <c r="J4" t="s">
        <v>13</v>
      </c>
    </row>
    <row r="5" spans="1:11">
      <c r="A5" t="s">
        <v>21</v>
      </c>
      <c r="B5">
        <v>20</v>
      </c>
      <c r="C5">
        <v>1</v>
      </c>
      <c r="D5" t="s">
        <v>22</v>
      </c>
      <c r="E5" t="s">
        <v>3</v>
      </c>
      <c r="F5" t="s">
        <v>23</v>
      </c>
      <c r="G5">
        <v>1</v>
      </c>
      <c r="H5" t="s">
        <v>19</v>
      </c>
      <c r="I5" t="s">
        <v>17</v>
      </c>
      <c r="J5" t="s">
        <v>3</v>
      </c>
      <c r="K5" t="s">
        <v>70</v>
      </c>
    </row>
    <row r="6" spans="1:11">
      <c r="A6" t="s">
        <v>21</v>
      </c>
      <c r="B6">
        <v>20</v>
      </c>
      <c r="C6">
        <v>1</v>
      </c>
      <c r="D6" t="s">
        <v>25</v>
      </c>
      <c r="E6" t="s">
        <v>4</v>
      </c>
      <c r="F6" t="s">
        <v>26</v>
      </c>
      <c r="G6">
        <v>3</v>
      </c>
      <c r="H6" t="s">
        <v>19</v>
      </c>
      <c r="I6" t="s">
        <v>27</v>
      </c>
      <c r="J6" s="1" t="s">
        <v>31</v>
      </c>
      <c r="K6" t="s">
        <v>69</v>
      </c>
    </row>
    <row r="7" spans="1:11">
      <c r="A7" t="s">
        <v>21</v>
      </c>
      <c r="B7">
        <v>20</v>
      </c>
      <c r="C7">
        <v>1</v>
      </c>
      <c r="D7" t="s">
        <v>29</v>
      </c>
      <c r="E7" t="s">
        <v>4</v>
      </c>
      <c r="F7" t="s">
        <v>32</v>
      </c>
      <c r="G7">
        <v>4</v>
      </c>
      <c r="H7" t="s">
        <v>19</v>
      </c>
      <c r="I7" t="s">
        <v>17</v>
      </c>
      <c r="J7" s="1" t="s">
        <v>31</v>
      </c>
      <c r="K7" t="s">
        <v>68</v>
      </c>
    </row>
    <row r="8" spans="1:11">
      <c r="A8" t="s">
        <v>21</v>
      </c>
      <c r="B8">
        <v>20</v>
      </c>
      <c r="C8">
        <v>2</v>
      </c>
      <c r="D8">
        <v>920602</v>
      </c>
      <c r="E8" t="s">
        <v>3</v>
      </c>
      <c r="F8" t="s">
        <v>30</v>
      </c>
      <c r="G8">
        <v>4</v>
      </c>
      <c r="H8" t="s">
        <v>19</v>
      </c>
      <c r="I8" t="s">
        <v>27</v>
      </c>
      <c r="J8" s="1" t="s">
        <v>31</v>
      </c>
    </row>
    <row r="9" spans="1:11">
      <c r="A9" t="s">
        <v>33</v>
      </c>
      <c r="B9">
        <v>20</v>
      </c>
      <c r="C9">
        <v>2</v>
      </c>
      <c r="D9" t="s">
        <v>35</v>
      </c>
      <c r="E9" t="s">
        <v>3</v>
      </c>
      <c r="F9" t="s">
        <v>34</v>
      </c>
      <c r="G9">
        <v>1</v>
      </c>
      <c r="H9" t="s">
        <v>19</v>
      </c>
      <c r="I9" t="s">
        <v>17</v>
      </c>
      <c r="J9" t="s">
        <v>3</v>
      </c>
    </row>
    <row r="10" spans="1:11">
      <c r="A10" t="s">
        <v>40</v>
      </c>
      <c r="B10">
        <v>20</v>
      </c>
      <c r="C10">
        <v>2</v>
      </c>
      <c r="D10" t="s">
        <v>41</v>
      </c>
      <c r="E10" t="s">
        <v>4</v>
      </c>
      <c r="F10" t="s">
        <v>42</v>
      </c>
      <c r="G10" s="1" t="s">
        <v>31</v>
      </c>
      <c r="H10" t="s">
        <v>19</v>
      </c>
      <c r="I10" s="1" t="s">
        <v>31</v>
      </c>
      <c r="J10" t="s">
        <v>4</v>
      </c>
      <c r="K10" t="s">
        <v>43</v>
      </c>
    </row>
    <row r="11" spans="1:11">
      <c r="A11" t="s">
        <v>21</v>
      </c>
      <c r="B11">
        <v>20</v>
      </c>
      <c r="C11">
        <v>2</v>
      </c>
      <c r="D11" t="s">
        <v>36</v>
      </c>
      <c r="E11" t="s">
        <v>4</v>
      </c>
      <c r="F11" t="s">
        <v>37</v>
      </c>
      <c r="G11">
        <v>4</v>
      </c>
      <c r="H11" t="s">
        <v>19</v>
      </c>
      <c r="I11" t="s">
        <v>27</v>
      </c>
      <c r="J11" s="1" t="s">
        <v>31</v>
      </c>
      <c r="K11" t="s">
        <v>65</v>
      </c>
    </row>
    <row r="12" spans="1:11">
      <c r="A12" t="s">
        <v>21</v>
      </c>
      <c r="B12">
        <v>20</v>
      </c>
      <c r="C12">
        <v>2</v>
      </c>
      <c r="D12" t="s">
        <v>44</v>
      </c>
      <c r="E12" t="s">
        <v>4</v>
      </c>
      <c r="F12" t="s">
        <v>38</v>
      </c>
      <c r="G12">
        <v>1</v>
      </c>
      <c r="H12" t="s">
        <v>19</v>
      </c>
      <c r="I12" t="s">
        <v>27</v>
      </c>
      <c r="J12" s="1" t="s">
        <v>31</v>
      </c>
      <c r="K12" t="s">
        <v>39</v>
      </c>
    </row>
    <row r="13" spans="1:11">
      <c r="A13" t="s">
        <v>21</v>
      </c>
      <c r="B13">
        <v>20</v>
      </c>
      <c r="C13">
        <v>2</v>
      </c>
      <c r="D13" t="s">
        <v>44</v>
      </c>
      <c r="E13" t="s">
        <v>4</v>
      </c>
      <c r="F13" t="s">
        <v>38</v>
      </c>
      <c r="G13">
        <v>1</v>
      </c>
      <c r="H13" t="s">
        <v>19</v>
      </c>
      <c r="I13" t="s">
        <v>27</v>
      </c>
      <c r="J13" s="1" t="s">
        <v>31</v>
      </c>
      <c r="K13" t="s">
        <v>45</v>
      </c>
    </row>
    <row r="14" spans="1:11">
      <c r="A14" t="s">
        <v>21</v>
      </c>
      <c r="B14">
        <v>20</v>
      </c>
      <c r="C14">
        <v>2</v>
      </c>
      <c r="D14" t="s">
        <v>46</v>
      </c>
      <c r="E14" t="s">
        <v>3</v>
      </c>
      <c r="F14" t="s">
        <v>47</v>
      </c>
      <c r="G14">
        <v>3</v>
      </c>
      <c r="H14" t="s">
        <v>19</v>
      </c>
      <c r="I14" s="1" t="s">
        <v>31</v>
      </c>
      <c r="J14" t="s">
        <v>48</v>
      </c>
      <c r="K14" t="s">
        <v>229</v>
      </c>
    </row>
    <row r="15" spans="1:11">
      <c r="A15" t="s">
        <v>21</v>
      </c>
      <c r="B15">
        <v>20</v>
      </c>
      <c r="C15">
        <v>2</v>
      </c>
      <c r="D15" t="s">
        <v>49</v>
      </c>
      <c r="E15" t="s">
        <v>3</v>
      </c>
      <c r="F15" t="s">
        <v>50</v>
      </c>
      <c r="G15">
        <v>2</v>
      </c>
      <c r="H15" t="s">
        <v>19</v>
      </c>
      <c r="I15" t="s">
        <v>27</v>
      </c>
      <c r="J15" s="1" t="s">
        <v>31</v>
      </c>
    </row>
    <row r="16" spans="1:11">
      <c r="A16" t="s">
        <v>21</v>
      </c>
      <c r="B16">
        <v>20</v>
      </c>
      <c r="C16">
        <v>2</v>
      </c>
      <c r="D16" t="s">
        <v>51</v>
      </c>
      <c r="E16" t="s">
        <v>3</v>
      </c>
      <c r="F16" t="s">
        <v>52</v>
      </c>
      <c r="G16">
        <v>2</v>
      </c>
      <c r="H16" t="s">
        <v>19</v>
      </c>
      <c r="I16" t="s">
        <v>27</v>
      </c>
      <c r="J16" s="1" t="s">
        <v>31</v>
      </c>
    </row>
    <row r="17" spans="1:11">
      <c r="A17" t="s">
        <v>21</v>
      </c>
      <c r="B17">
        <v>20</v>
      </c>
      <c r="C17">
        <v>2</v>
      </c>
      <c r="D17" t="s">
        <v>53</v>
      </c>
      <c r="E17" t="s">
        <v>4</v>
      </c>
      <c r="F17" t="s">
        <v>54</v>
      </c>
      <c r="G17">
        <v>1</v>
      </c>
      <c r="H17" t="s">
        <v>19</v>
      </c>
      <c r="I17" t="s">
        <v>27</v>
      </c>
      <c r="J17" s="1" t="s">
        <v>31</v>
      </c>
      <c r="K17" t="s">
        <v>39</v>
      </c>
    </row>
    <row r="18" spans="1:11">
      <c r="A18" t="s">
        <v>21</v>
      </c>
      <c r="B18">
        <v>20</v>
      </c>
      <c r="C18">
        <v>2</v>
      </c>
      <c r="D18" t="s">
        <v>53</v>
      </c>
      <c r="E18" t="s">
        <v>4</v>
      </c>
      <c r="F18" t="s">
        <v>58</v>
      </c>
      <c r="G18">
        <v>3</v>
      </c>
      <c r="H18" t="s">
        <v>19</v>
      </c>
      <c r="I18" t="s">
        <v>27</v>
      </c>
      <c r="J18" s="1" t="s">
        <v>31</v>
      </c>
      <c r="K18" t="s">
        <v>45</v>
      </c>
    </row>
    <row r="19" spans="1:11">
      <c r="A19" t="s">
        <v>21</v>
      </c>
      <c r="B19">
        <v>20</v>
      </c>
      <c r="C19">
        <v>2</v>
      </c>
      <c r="D19" t="s">
        <v>55</v>
      </c>
      <c r="E19" t="s">
        <v>3</v>
      </c>
      <c r="F19" t="s">
        <v>56</v>
      </c>
      <c r="G19">
        <v>3</v>
      </c>
      <c r="H19" t="s">
        <v>19</v>
      </c>
      <c r="I19" t="s">
        <v>57</v>
      </c>
      <c r="J19" s="1" t="s">
        <v>31</v>
      </c>
      <c r="K19" t="s">
        <v>39</v>
      </c>
    </row>
    <row r="20" spans="1:11">
      <c r="A20" t="s">
        <v>61</v>
      </c>
      <c r="B20">
        <v>20</v>
      </c>
      <c r="C20">
        <v>2</v>
      </c>
      <c r="D20" t="s">
        <v>49</v>
      </c>
      <c r="E20" t="s">
        <v>3</v>
      </c>
      <c r="F20" t="s">
        <v>64</v>
      </c>
      <c r="G20">
        <v>4</v>
      </c>
      <c r="H20" t="s">
        <v>59</v>
      </c>
      <c r="I20" t="s">
        <v>27</v>
      </c>
      <c r="J20" s="1" t="s">
        <v>31</v>
      </c>
      <c r="K20" t="s">
        <v>60</v>
      </c>
    </row>
    <row r="21" spans="1:11">
      <c r="A21" t="s">
        <v>61</v>
      </c>
      <c r="B21">
        <v>20</v>
      </c>
      <c r="C21">
        <v>2</v>
      </c>
      <c r="D21" t="s">
        <v>53</v>
      </c>
      <c r="E21" s="1" t="s">
        <v>31</v>
      </c>
      <c r="F21" s="1" t="s">
        <v>31</v>
      </c>
      <c r="G21" s="1" t="s">
        <v>31</v>
      </c>
      <c r="H21" t="s">
        <v>19</v>
      </c>
      <c r="I21" t="s">
        <v>27</v>
      </c>
      <c r="J21" s="1" t="s">
        <v>31</v>
      </c>
      <c r="K21" t="s">
        <v>62</v>
      </c>
    </row>
    <row r="22" spans="1:11">
      <c r="A22" t="s">
        <v>21</v>
      </c>
      <c r="B22">
        <v>20</v>
      </c>
      <c r="C22">
        <v>2</v>
      </c>
      <c r="D22" t="s">
        <v>53</v>
      </c>
      <c r="E22" t="s">
        <v>4</v>
      </c>
      <c r="F22" t="s">
        <v>58</v>
      </c>
      <c r="G22">
        <v>3</v>
      </c>
      <c r="H22" t="s">
        <v>19</v>
      </c>
      <c r="I22" t="s">
        <v>17</v>
      </c>
      <c r="J22" s="1" t="s">
        <v>48</v>
      </c>
      <c r="K22" t="s">
        <v>45</v>
      </c>
    </row>
    <row r="23" spans="1:11">
      <c r="A23" t="s">
        <v>63</v>
      </c>
      <c r="B23">
        <v>21</v>
      </c>
      <c r="C23">
        <v>2</v>
      </c>
      <c r="D23" t="s">
        <v>49</v>
      </c>
      <c r="E23" t="s">
        <v>3</v>
      </c>
      <c r="F23" t="s">
        <v>66</v>
      </c>
      <c r="G23">
        <v>1</v>
      </c>
      <c r="H23" t="s">
        <v>19</v>
      </c>
      <c r="I23" t="s">
        <v>57</v>
      </c>
      <c r="J23" s="1" t="s">
        <v>31</v>
      </c>
      <c r="K23" t="s">
        <v>67</v>
      </c>
    </row>
    <row r="24" spans="1:11">
      <c r="A24" t="s">
        <v>71</v>
      </c>
      <c r="B24">
        <v>23</v>
      </c>
      <c r="C24">
        <v>2</v>
      </c>
      <c r="D24" t="s">
        <v>72</v>
      </c>
      <c r="E24" t="s">
        <v>3</v>
      </c>
      <c r="F24" t="s">
        <v>73</v>
      </c>
      <c r="G24">
        <v>4</v>
      </c>
      <c r="H24" t="s">
        <v>59</v>
      </c>
      <c r="I24" t="s">
        <v>17</v>
      </c>
      <c r="J24" s="1" t="s">
        <v>3</v>
      </c>
    </row>
    <row r="25" spans="1:11">
      <c r="A25" t="s">
        <v>76</v>
      </c>
      <c r="B25">
        <v>25</v>
      </c>
      <c r="C25">
        <v>2</v>
      </c>
      <c r="D25" t="s">
        <v>75</v>
      </c>
      <c r="E25" t="s">
        <v>3</v>
      </c>
      <c r="F25" t="s">
        <v>78</v>
      </c>
      <c r="G25">
        <v>1</v>
      </c>
      <c r="H25" t="s">
        <v>74</v>
      </c>
      <c r="I25" t="s">
        <v>27</v>
      </c>
      <c r="J25" s="1" t="s">
        <v>31</v>
      </c>
      <c r="K25" t="s">
        <v>79</v>
      </c>
    </row>
    <row r="26" spans="1:11">
      <c r="A26" t="s">
        <v>76</v>
      </c>
      <c r="B26">
        <v>25</v>
      </c>
      <c r="C26">
        <v>2</v>
      </c>
      <c r="D26" t="s">
        <v>74</v>
      </c>
      <c r="E26" s="1" t="s">
        <v>31</v>
      </c>
      <c r="F26" s="1" t="s">
        <v>31</v>
      </c>
      <c r="G26" s="1" t="s">
        <v>31</v>
      </c>
      <c r="H26" s="1" t="s">
        <v>19</v>
      </c>
      <c r="I26" s="1" t="s">
        <v>31</v>
      </c>
      <c r="J26" s="1" t="s">
        <v>31</v>
      </c>
      <c r="K26" t="s">
        <v>77</v>
      </c>
    </row>
    <row r="27" spans="1:11">
      <c r="A27" t="s">
        <v>80</v>
      </c>
      <c r="B27">
        <v>30</v>
      </c>
      <c r="C27" t="s">
        <v>86</v>
      </c>
      <c r="D27" t="s">
        <v>81</v>
      </c>
      <c r="E27" s="1" t="s">
        <v>31</v>
      </c>
      <c r="F27" s="1" t="s">
        <v>31</v>
      </c>
      <c r="G27" s="1" t="s">
        <v>31</v>
      </c>
      <c r="H27" s="1" t="s">
        <v>19</v>
      </c>
      <c r="I27" s="1" t="s">
        <v>31</v>
      </c>
      <c r="J27" s="1" t="s">
        <v>31</v>
      </c>
      <c r="K27" t="s">
        <v>82</v>
      </c>
    </row>
    <row r="28" spans="1:11">
      <c r="A28" t="s">
        <v>80</v>
      </c>
      <c r="B28">
        <v>30</v>
      </c>
      <c r="C28" t="s">
        <v>86</v>
      </c>
      <c r="D28" t="s">
        <v>81</v>
      </c>
      <c r="E28" s="1" t="s">
        <v>31</v>
      </c>
      <c r="F28" s="1" t="s">
        <v>31</v>
      </c>
      <c r="G28" s="1" t="s">
        <v>31</v>
      </c>
      <c r="H28" s="1" t="s">
        <v>19</v>
      </c>
      <c r="I28" s="1" t="s">
        <v>31</v>
      </c>
      <c r="J28" s="1" t="s">
        <v>31</v>
      </c>
      <c r="K28" t="s">
        <v>83</v>
      </c>
    </row>
    <row r="29" spans="1:11">
      <c r="A29" t="s">
        <v>80</v>
      </c>
      <c r="B29">
        <v>30</v>
      </c>
      <c r="C29" t="s">
        <v>86</v>
      </c>
      <c r="D29" t="s">
        <v>81</v>
      </c>
      <c r="E29" s="1" t="s">
        <v>31</v>
      </c>
      <c r="F29" s="1" t="s">
        <v>31</v>
      </c>
      <c r="G29" s="1" t="s">
        <v>31</v>
      </c>
      <c r="H29" s="1" t="s">
        <v>19</v>
      </c>
      <c r="I29" s="1" t="s">
        <v>31</v>
      </c>
      <c r="J29" s="1" t="s">
        <v>31</v>
      </c>
      <c r="K29" t="s">
        <v>84</v>
      </c>
    </row>
    <row r="30" spans="1:11">
      <c r="A30" t="s">
        <v>80</v>
      </c>
      <c r="B30">
        <v>30</v>
      </c>
      <c r="C30" t="s">
        <v>86</v>
      </c>
      <c r="D30" t="s">
        <v>85</v>
      </c>
      <c r="E30" s="1" t="s">
        <v>31</v>
      </c>
      <c r="F30" s="1" t="s">
        <v>31</v>
      </c>
      <c r="G30" s="1" t="s">
        <v>31</v>
      </c>
      <c r="H30" s="1" t="s">
        <v>19</v>
      </c>
      <c r="I30" s="1" t="s">
        <v>17</v>
      </c>
      <c r="J30" s="1" t="s">
        <v>31</v>
      </c>
      <c r="K30" t="s">
        <v>157</v>
      </c>
    </row>
    <row r="31" spans="1:11">
      <c r="A31" t="s">
        <v>80</v>
      </c>
      <c r="B31">
        <v>30</v>
      </c>
      <c r="C31" t="s">
        <v>86</v>
      </c>
      <c r="D31">
        <v>111</v>
      </c>
      <c r="E31" s="1" t="s">
        <v>31</v>
      </c>
      <c r="F31" s="1" t="s">
        <v>31</v>
      </c>
      <c r="G31" s="1" t="s">
        <v>31</v>
      </c>
      <c r="H31" s="1" t="s">
        <v>19</v>
      </c>
      <c r="I31" s="1" t="s">
        <v>17</v>
      </c>
      <c r="J31" s="1" t="s">
        <v>31</v>
      </c>
      <c r="K31" t="s">
        <v>157</v>
      </c>
    </row>
    <row r="32" spans="1:11">
      <c r="A32" t="s">
        <v>80</v>
      </c>
      <c r="B32">
        <v>32</v>
      </c>
      <c r="C32" t="s">
        <v>86</v>
      </c>
      <c r="D32" t="s">
        <v>87</v>
      </c>
      <c r="E32" s="1" t="s">
        <v>3</v>
      </c>
      <c r="F32" s="1" t="s">
        <v>88</v>
      </c>
      <c r="G32" s="1">
        <v>1</v>
      </c>
      <c r="H32" s="1" t="s">
        <v>19</v>
      </c>
      <c r="I32" s="1" t="s">
        <v>57</v>
      </c>
      <c r="J32" s="1" t="s">
        <v>31</v>
      </c>
      <c r="K32" t="s">
        <v>39</v>
      </c>
    </row>
    <row r="33" spans="1:11">
      <c r="A33" t="s">
        <v>80</v>
      </c>
      <c r="B33">
        <v>34</v>
      </c>
      <c r="C33" t="s">
        <v>86</v>
      </c>
      <c r="D33" t="s">
        <v>89</v>
      </c>
      <c r="E33" s="1" t="s">
        <v>31</v>
      </c>
      <c r="F33" s="1" t="s">
        <v>31</v>
      </c>
      <c r="G33" s="1" t="s">
        <v>31</v>
      </c>
      <c r="H33" s="1" t="s">
        <v>19</v>
      </c>
      <c r="I33" s="1" t="s">
        <v>31</v>
      </c>
      <c r="J33" s="1" t="s">
        <v>31</v>
      </c>
      <c r="K33" t="s">
        <v>90</v>
      </c>
    </row>
    <row r="34" spans="1:11">
      <c r="A34" t="s">
        <v>80</v>
      </c>
      <c r="B34">
        <v>34</v>
      </c>
      <c r="C34" t="s">
        <v>86</v>
      </c>
      <c r="D34" t="s">
        <v>89</v>
      </c>
      <c r="E34" s="1" t="s">
        <v>3</v>
      </c>
      <c r="F34" s="1" t="s">
        <v>91</v>
      </c>
      <c r="G34" s="1">
        <v>1</v>
      </c>
      <c r="H34" s="1" t="s">
        <v>19</v>
      </c>
      <c r="I34" s="1" t="s">
        <v>27</v>
      </c>
      <c r="J34" s="1" t="s">
        <v>31</v>
      </c>
      <c r="K34" t="s">
        <v>92</v>
      </c>
    </row>
    <row r="35" spans="1:11">
      <c r="A35" t="s">
        <v>80</v>
      </c>
      <c r="B35">
        <v>34</v>
      </c>
      <c r="C35" t="s">
        <v>86</v>
      </c>
      <c r="D35" t="s">
        <v>93</v>
      </c>
      <c r="E35" s="1" t="s">
        <v>4</v>
      </c>
      <c r="F35" s="1" t="s">
        <v>31</v>
      </c>
      <c r="G35" s="1" t="s">
        <v>31</v>
      </c>
      <c r="H35" s="1" t="s">
        <v>19</v>
      </c>
      <c r="I35" s="1" t="s">
        <v>31</v>
      </c>
      <c r="J35" s="1" t="s">
        <v>31</v>
      </c>
      <c r="K35" t="s">
        <v>94</v>
      </c>
    </row>
    <row r="36" spans="1:11">
      <c r="A36" t="s">
        <v>80</v>
      </c>
      <c r="B36">
        <v>34</v>
      </c>
      <c r="C36" t="s">
        <v>86</v>
      </c>
      <c r="D36" t="s">
        <v>95</v>
      </c>
      <c r="E36" s="1" t="s">
        <v>4</v>
      </c>
      <c r="F36" t="s">
        <v>96</v>
      </c>
      <c r="G36">
        <v>1</v>
      </c>
      <c r="H36" s="1" t="s">
        <v>19</v>
      </c>
      <c r="I36" t="s">
        <v>27</v>
      </c>
      <c r="J36" s="1" t="s">
        <v>31</v>
      </c>
      <c r="K36" t="s">
        <v>39</v>
      </c>
    </row>
    <row r="37" spans="1:11">
      <c r="A37" t="s">
        <v>80</v>
      </c>
      <c r="B37">
        <v>34</v>
      </c>
      <c r="C37" t="s">
        <v>86</v>
      </c>
      <c r="D37" t="s">
        <v>95</v>
      </c>
      <c r="E37" s="1" t="s">
        <v>4</v>
      </c>
      <c r="F37" t="s">
        <v>96</v>
      </c>
      <c r="G37">
        <v>1</v>
      </c>
      <c r="H37" s="1" t="s">
        <v>19</v>
      </c>
      <c r="I37" t="s">
        <v>27</v>
      </c>
      <c r="J37" s="1" t="s">
        <v>31</v>
      </c>
      <c r="K37" t="s">
        <v>45</v>
      </c>
    </row>
    <row r="38" spans="1:11">
      <c r="A38" t="s">
        <v>80</v>
      </c>
      <c r="B38">
        <v>34</v>
      </c>
      <c r="C38" t="s">
        <v>86</v>
      </c>
      <c r="D38" t="s">
        <v>97</v>
      </c>
      <c r="E38" s="1" t="s">
        <v>4</v>
      </c>
      <c r="F38" t="s">
        <v>98</v>
      </c>
      <c r="G38">
        <v>1</v>
      </c>
      <c r="H38" s="1" t="s">
        <v>19</v>
      </c>
      <c r="I38" t="s">
        <v>27</v>
      </c>
      <c r="J38" s="1" t="s">
        <v>31</v>
      </c>
    </row>
    <row r="39" spans="1:11">
      <c r="A39" t="s">
        <v>80</v>
      </c>
      <c r="B39">
        <v>34</v>
      </c>
      <c r="C39" t="s">
        <v>86</v>
      </c>
      <c r="D39" t="s">
        <v>95</v>
      </c>
      <c r="E39" s="1" t="s">
        <v>4</v>
      </c>
      <c r="F39" t="s">
        <v>96</v>
      </c>
      <c r="G39">
        <v>1</v>
      </c>
      <c r="H39" s="1" t="s">
        <v>19</v>
      </c>
      <c r="I39" t="s">
        <v>27</v>
      </c>
      <c r="J39" s="1" t="s">
        <v>31</v>
      </c>
      <c r="K39" t="s">
        <v>45</v>
      </c>
    </row>
    <row r="40" spans="1:11">
      <c r="A40" t="s">
        <v>80</v>
      </c>
      <c r="B40">
        <v>34</v>
      </c>
      <c r="C40" t="s">
        <v>86</v>
      </c>
      <c r="D40" t="s">
        <v>97</v>
      </c>
      <c r="E40" s="1" t="s">
        <v>4</v>
      </c>
      <c r="F40" t="s">
        <v>98</v>
      </c>
      <c r="G40">
        <v>1</v>
      </c>
      <c r="H40" s="1" t="s">
        <v>19</v>
      </c>
      <c r="I40" t="s">
        <v>27</v>
      </c>
      <c r="J40" s="1" t="s">
        <v>31</v>
      </c>
      <c r="K40" t="s">
        <v>99</v>
      </c>
    </row>
    <row r="41" spans="1:11">
      <c r="A41" t="s">
        <v>100</v>
      </c>
      <c r="B41">
        <v>36</v>
      </c>
      <c r="C41" t="s">
        <v>86</v>
      </c>
      <c r="D41">
        <v>666</v>
      </c>
      <c r="E41" t="s">
        <v>3</v>
      </c>
      <c r="F41" t="s">
        <v>101</v>
      </c>
      <c r="G41">
        <v>1</v>
      </c>
      <c r="H41" t="s">
        <v>19</v>
      </c>
      <c r="I41" t="s">
        <v>17</v>
      </c>
      <c r="J41" s="1" t="s">
        <v>3</v>
      </c>
      <c r="K41" t="s">
        <v>92</v>
      </c>
    </row>
    <row r="42" spans="1:11">
      <c r="A42" t="s">
        <v>100</v>
      </c>
      <c r="B42">
        <v>36</v>
      </c>
      <c r="C42" t="s">
        <v>86</v>
      </c>
      <c r="D42" t="s">
        <v>102</v>
      </c>
      <c r="E42" s="1" t="s">
        <v>31</v>
      </c>
      <c r="F42" s="1" t="s">
        <v>31</v>
      </c>
      <c r="G42" s="1" t="s">
        <v>31</v>
      </c>
      <c r="H42" s="1" t="s">
        <v>19</v>
      </c>
      <c r="I42" s="1" t="s">
        <v>31</v>
      </c>
      <c r="J42" s="1" t="s">
        <v>31</v>
      </c>
      <c r="K42" t="s">
        <v>103</v>
      </c>
    </row>
    <row r="43" spans="1:11">
      <c r="A43" t="s">
        <v>80</v>
      </c>
      <c r="B43">
        <v>36</v>
      </c>
      <c r="C43" t="s">
        <v>86</v>
      </c>
      <c r="D43" t="s">
        <v>104</v>
      </c>
      <c r="E43" t="s">
        <v>3</v>
      </c>
      <c r="F43" t="s">
        <v>91</v>
      </c>
      <c r="G43">
        <v>1</v>
      </c>
      <c r="H43" t="s">
        <v>19</v>
      </c>
      <c r="I43" t="s">
        <v>27</v>
      </c>
      <c r="J43" s="1" t="s">
        <v>31</v>
      </c>
    </row>
    <row r="44" spans="1:11">
      <c r="A44" t="s">
        <v>80</v>
      </c>
      <c r="B44">
        <v>36</v>
      </c>
      <c r="C44" t="s">
        <v>86</v>
      </c>
      <c r="D44" t="s">
        <v>104</v>
      </c>
      <c r="E44" t="s">
        <v>3</v>
      </c>
      <c r="F44" t="s">
        <v>91</v>
      </c>
      <c r="G44">
        <v>1</v>
      </c>
      <c r="H44" t="s">
        <v>19</v>
      </c>
      <c r="I44" t="s">
        <v>27</v>
      </c>
      <c r="J44" s="1" t="s">
        <v>31</v>
      </c>
      <c r="K44" t="s">
        <v>105</v>
      </c>
    </row>
    <row r="45" spans="1:11">
      <c r="A45" t="s">
        <v>80</v>
      </c>
      <c r="B45">
        <v>38</v>
      </c>
      <c r="C45" t="s">
        <v>86</v>
      </c>
      <c r="D45" t="s">
        <v>106</v>
      </c>
      <c r="E45" t="s">
        <v>3</v>
      </c>
      <c r="F45" t="s">
        <v>107</v>
      </c>
      <c r="G45">
        <v>1</v>
      </c>
      <c r="H45" t="s">
        <v>19</v>
      </c>
      <c r="I45" t="s">
        <v>17</v>
      </c>
      <c r="J45" s="1" t="s">
        <v>108</v>
      </c>
    </row>
    <row r="46" spans="1:11">
      <c r="A46" t="s">
        <v>80</v>
      </c>
      <c r="B46">
        <v>38</v>
      </c>
      <c r="C46" t="s">
        <v>86</v>
      </c>
      <c r="D46" t="s">
        <v>109</v>
      </c>
      <c r="E46" t="s">
        <v>4</v>
      </c>
      <c r="F46" t="s">
        <v>110</v>
      </c>
      <c r="G46">
        <v>1</v>
      </c>
      <c r="H46" t="s">
        <v>19</v>
      </c>
      <c r="I46" t="s">
        <v>17</v>
      </c>
      <c r="J46" s="1" t="s">
        <v>108</v>
      </c>
      <c r="K46" t="s">
        <v>39</v>
      </c>
    </row>
    <row r="47" spans="1:11">
      <c r="A47" t="s">
        <v>80</v>
      </c>
      <c r="B47">
        <v>38</v>
      </c>
      <c r="C47" t="s">
        <v>86</v>
      </c>
      <c r="D47" t="s">
        <v>111</v>
      </c>
      <c r="E47" s="1" t="s">
        <v>31</v>
      </c>
      <c r="F47" s="1" t="s">
        <v>31</v>
      </c>
      <c r="G47" s="1" t="s">
        <v>31</v>
      </c>
      <c r="H47" s="1" t="s">
        <v>19</v>
      </c>
      <c r="I47" s="1" t="s">
        <v>31</v>
      </c>
      <c r="J47" s="1" t="s">
        <v>31</v>
      </c>
      <c r="K47" t="s">
        <v>82</v>
      </c>
    </row>
    <row r="48" spans="1:11">
      <c r="A48" t="s">
        <v>80</v>
      </c>
      <c r="B48">
        <v>39</v>
      </c>
      <c r="C48" t="s">
        <v>86</v>
      </c>
      <c r="D48" t="s">
        <v>112</v>
      </c>
      <c r="E48" t="s">
        <v>3</v>
      </c>
      <c r="F48" t="s">
        <v>110</v>
      </c>
      <c r="G48">
        <v>1</v>
      </c>
      <c r="H48" t="s">
        <v>19</v>
      </c>
      <c r="I48" t="s">
        <v>17</v>
      </c>
      <c r="J48" t="s">
        <v>48</v>
      </c>
      <c r="K48" t="s">
        <v>113</v>
      </c>
    </row>
    <row r="49" spans="1:11">
      <c r="A49" t="s">
        <v>80</v>
      </c>
      <c r="B49">
        <v>39</v>
      </c>
      <c r="C49" t="s">
        <v>86</v>
      </c>
      <c r="D49" t="s">
        <v>114</v>
      </c>
      <c r="E49" t="s">
        <v>3</v>
      </c>
      <c r="F49" t="s">
        <v>115</v>
      </c>
      <c r="G49">
        <v>4</v>
      </c>
      <c r="H49" t="s">
        <v>19</v>
      </c>
      <c r="I49" t="s">
        <v>17</v>
      </c>
      <c r="J49" t="s">
        <v>116</v>
      </c>
      <c r="K49" t="s">
        <v>117</v>
      </c>
    </row>
    <row r="50" spans="1:11">
      <c r="A50" t="s">
        <v>80</v>
      </c>
      <c r="B50">
        <v>39</v>
      </c>
      <c r="C50" t="s">
        <v>86</v>
      </c>
      <c r="D50" t="s">
        <v>112</v>
      </c>
      <c r="E50" t="s">
        <v>4</v>
      </c>
      <c r="F50" t="s">
        <v>110</v>
      </c>
      <c r="G50">
        <v>1</v>
      </c>
      <c r="H50" t="s">
        <v>19</v>
      </c>
      <c r="I50" t="s">
        <v>17</v>
      </c>
      <c r="J50" t="s">
        <v>48</v>
      </c>
      <c r="K50" t="s">
        <v>45</v>
      </c>
    </row>
    <row r="51" spans="1:11">
      <c r="A51" t="s">
        <v>80</v>
      </c>
      <c r="B51">
        <v>39</v>
      </c>
      <c r="C51" t="s">
        <v>86</v>
      </c>
      <c r="D51" t="s">
        <v>112</v>
      </c>
      <c r="E51" s="1" t="s">
        <v>31</v>
      </c>
      <c r="F51" s="1" t="s">
        <v>31</v>
      </c>
      <c r="G51" s="1" t="s">
        <v>31</v>
      </c>
      <c r="H51" t="s">
        <v>19</v>
      </c>
      <c r="I51" t="s">
        <v>17</v>
      </c>
      <c r="J51" t="s">
        <v>48</v>
      </c>
      <c r="K51" t="s">
        <v>158</v>
      </c>
    </row>
    <row r="52" spans="1:11">
      <c r="A52" t="s">
        <v>80</v>
      </c>
      <c r="B52">
        <v>41</v>
      </c>
      <c r="C52" t="s">
        <v>118</v>
      </c>
      <c r="D52" t="s">
        <v>119</v>
      </c>
      <c r="E52" t="s">
        <v>4</v>
      </c>
      <c r="F52" t="s">
        <v>120</v>
      </c>
      <c r="G52">
        <v>1</v>
      </c>
      <c r="H52" t="s">
        <v>19</v>
      </c>
      <c r="I52" t="s">
        <v>27</v>
      </c>
      <c r="J52" s="1" t="s">
        <v>31</v>
      </c>
    </row>
    <row r="53" spans="1:11">
      <c r="A53" t="s">
        <v>80</v>
      </c>
      <c r="B53">
        <v>41</v>
      </c>
      <c r="C53" t="s">
        <v>118</v>
      </c>
      <c r="D53" t="s">
        <v>121</v>
      </c>
      <c r="E53" t="s">
        <v>3</v>
      </c>
      <c r="F53" t="s">
        <v>122</v>
      </c>
      <c r="G53">
        <v>1</v>
      </c>
      <c r="H53" t="s">
        <v>19</v>
      </c>
      <c r="I53" t="s">
        <v>27</v>
      </c>
      <c r="J53" s="1" t="s">
        <v>31</v>
      </c>
    </row>
    <row r="54" spans="1:11">
      <c r="A54" t="s">
        <v>80</v>
      </c>
      <c r="B54">
        <v>41</v>
      </c>
      <c r="C54" t="s">
        <v>118</v>
      </c>
      <c r="D54" t="s">
        <v>121</v>
      </c>
      <c r="E54" t="s">
        <v>4</v>
      </c>
      <c r="F54" t="s">
        <v>123</v>
      </c>
      <c r="G54">
        <v>1</v>
      </c>
      <c r="H54" t="s">
        <v>19</v>
      </c>
      <c r="I54" t="s">
        <v>27</v>
      </c>
      <c r="J54" s="1" t="s">
        <v>31</v>
      </c>
      <c r="K54" t="s">
        <v>39</v>
      </c>
    </row>
    <row r="55" spans="1:11">
      <c r="A55" t="s">
        <v>80</v>
      </c>
      <c r="B55">
        <v>41</v>
      </c>
      <c r="C55" t="s">
        <v>118</v>
      </c>
      <c r="D55" t="s">
        <v>124</v>
      </c>
      <c r="E55" s="1" t="s">
        <v>31</v>
      </c>
      <c r="F55" s="1" t="s">
        <v>31</v>
      </c>
      <c r="G55" s="1" t="s">
        <v>31</v>
      </c>
      <c r="H55" s="1" t="s">
        <v>19</v>
      </c>
      <c r="I55" s="1" t="s">
        <v>31</v>
      </c>
      <c r="J55" s="1" t="s">
        <v>31</v>
      </c>
      <c r="K55" t="s">
        <v>82</v>
      </c>
    </row>
    <row r="56" spans="1:11">
      <c r="A56" t="s">
        <v>129</v>
      </c>
      <c r="B56">
        <v>41</v>
      </c>
      <c r="C56" t="s">
        <v>118</v>
      </c>
      <c r="D56" t="s">
        <v>125</v>
      </c>
      <c r="E56" t="s">
        <v>4</v>
      </c>
      <c r="F56" t="s">
        <v>126</v>
      </c>
      <c r="G56">
        <v>1</v>
      </c>
      <c r="H56" t="s">
        <v>19</v>
      </c>
      <c r="I56" t="s">
        <v>17</v>
      </c>
      <c r="J56" t="s">
        <v>127</v>
      </c>
      <c r="K56" t="s">
        <v>128</v>
      </c>
    </row>
    <row r="57" spans="1:11">
      <c r="A57" t="s">
        <v>129</v>
      </c>
      <c r="B57">
        <v>41</v>
      </c>
      <c r="C57" t="s">
        <v>118</v>
      </c>
      <c r="D57" t="s">
        <v>125</v>
      </c>
      <c r="E57" t="s">
        <v>4</v>
      </c>
      <c r="F57" t="s">
        <v>126</v>
      </c>
      <c r="G57">
        <v>1</v>
      </c>
      <c r="H57" t="s">
        <v>297</v>
      </c>
      <c r="I57" t="s">
        <v>27</v>
      </c>
      <c r="J57" s="1" t="s">
        <v>31</v>
      </c>
      <c r="K57" t="s">
        <v>130</v>
      </c>
    </row>
    <row r="58" spans="1:11">
      <c r="A58" t="s">
        <v>80</v>
      </c>
      <c r="B58">
        <v>42</v>
      </c>
      <c r="C58" t="s">
        <v>118</v>
      </c>
      <c r="D58" t="s">
        <v>131</v>
      </c>
      <c r="E58" t="s">
        <v>3</v>
      </c>
      <c r="F58" s="1" t="s">
        <v>31</v>
      </c>
      <c r="G58">
        <v>1</v>
      </c>
      <c r="H58" t="s">
        <v>19</v>
      </c>
      <c r="I58" s="1" t="s">
        <v>31</v>
      </c>
      <c r="J58" s="1" t="s">
        <v>31</v>
      </c>
      <c r="K58" t="s">
        <v>132</v>
      </c>
    </row>
    <row r="59" spans="1:11">
      <c r="A59" t="s">
        <v>80</v>
      </c>
      <c r="B59">
        <v>42</v>
      </c>
      <c r="C59" t="s">
        <v>118</v>
      </c>
      <c r="D59" t="s">
        <v>133</v>
      </c>
      <c r="E59" s="1" t="s">
        <v>31</v>
      </c>
      <c r="F59" s="1" t="s">
        <v>31</v>
      </c>
      <c r="G59" s="1" t="s">
        <v>31</v>
      </c>
      <c r="H59" s="1" t="s">
        <v>19</v>
      </c>
      <c r="I59" s="1" t="s">
        <v>31</v>
      </c>
      <c r="J59" s="1" t="s">
        <v>31</v>
      </c>
      <c r="K59" t="s">
        <v>82</v>
      </c>
    </row>
    <row r="60" spans="1:11">
      <c r="A60" t="s">
        <v>80</v>
      </c>
      <c r="B60">
        <v>42</v>
      </c>
      <c r="C60" t="s">
        <v>118</v>
      </c>
      <c r="D60" t="s">
        <v>134</v>
      </c>
      <c r="E60" t="s">
        <v>3</v>
      </c>
      <c r="F60" s="1" t="s">
        <v>139</v>
      </c>
      <c r="G60">
        <v>1</v>
      </c>
      <c r="H60" t="s">
        <v>19</v>
      </c>
      <c r="I60" s="1" t="s">
        <v>27</v>
      </c>
      <c r="J60" s="1" t="s">
        <v>31</v>
      </c>
      <c r="K60" t="s">
        <v>138</v>
      </c>
    </row>
    <row r="61" spans="1:11">
      <c r="A61" t="s">
        <v>80</v>
      </c>
      <c r="B61">
        <v>42</v>
      </c>
      <c r="C61" t="s">
        <v>118</v>
      </c>
      <c r="D61" t="s">
        <v>136</v>
      </c>
      <c r="E61" t="s">
        <v>3</v>
      </c>
      <c r="F61" s="1" t="s">
        <v>135</v>
      </c>
      <c r="G61">
        <v>1</v>
      </c>
      <c r="H61" s="1" t="s">
        <v>19</v>
      </c>
      <c r="I61" s="1" t="s">
        <v>27</v>
      </c>
      <c r="J61" s="1" t="s">
        <v>31</v>
      </c>
      <c r="K61" t="s">
        <v>137</v>
      </c>
    </row>
    <row r="62" spans="1:11">
      <c r="A62" t="s">
        <v>80</v>
      </c>
      <c r="B62">
        <v>42</v>
      </c>
      <c r="C62" t="s">
        <v>118</v>
      </c>
      <c r="D62" t="s">
        <v>133</v>
      </c>
      <c r="E62" s="1" t="s">
        <v>31</v>
      </c>
      <c r="F62" s="1" t="s">
        <v>31</v>
      </c>
      <c r="G62" s="1" t="s">
        <v>31</v>
      </c>
      <c r="H62" s="1" t="s">
        <v>19</v>
      </c>
      <c r="I62" s="1" t="s">
        <v>31</v>
      </c>
      <c r="J62" s="1" t="s">
        <v>31</v>
      </c>
      <c r="K62" t="s">
        <v>82</v>
      </c>
    </row>
    <row r="63" spans="1:11">
      <c r="A63" t="s">
        <v>80</v>
      </c>
      <c r="B63">
        <v>42</v>
      </c>
      <c r="C63" t="s">
        <v>118</v>
      </c>
      <c r="D63" t="s">
        <v>141</v>
      </c>
      <c r="E63" t="s">
        <v>4</v>
      </c>
      <c r="F63" t="s">
        <v>142</v>
      </c>
      <c r="G63">
        <v>1</v>
      </c>
      <c r="H63" t="s">
        <v>19</v>
      </c>
      <c r="I63" s="1" t="s">
        <v>31</v>
      </c>
      <c r="J63" s="1" t="s">
        <v>31</v>
      </c>
      <c r="K63" t="s">
        <v>143</v>
      </c>
    </row>
    <row r="64" spans="1:11">
      <c r="A64" t="s">
        <v>80</v>
      </c>
      <c r="B64">
        <v>42</v>
      </c>
      <c r="C64" t="s">
        <v>118</v>
      </c>
      <c r="D64" t="s">
        <v>134</v>
      </c>
      <c r="E64" t="s">
        <v>3</v>
      </c>
      <c r="F64" s="1" t="s">
        <v>139</v>
      </c>
      <c r="H64" t="s">
        <v>19</v>
      </c>
      <c r="I64" s="1" t="s">
        <v>27</v>
      </c>
      <c r="J64" s="1" t="s">
        <v>31</v>
      </c>
      <c r="K64" t="s">
        <v>140</v>
      </c>
    </row>
    <row r="65" spans="1:11">
      <c r="A65" t="s">
        <v>80</v>
      </c>
      <c r="B65">
        <v>42</v>
      </c>
      <c r="C65" t="s">
        <v>118</v>
      </c>
      <c r="D65" t="s">
        <v>144</v>
      </c>
      <c r="E65" t="s">
        <v>4</v>
      </c>
      <c r="F65" s="1" t="s">
        <v>135</v>
      </c>
      <c r="G65">
        <v>1</v>
      </c>
      <c r="H65" s="1" t="s">
        <v>19</v>
      </c>
      <c r="I65" s="1" t="s">
        <v>17</v>
      </c>
      <c r="J65" s="1" t="s">
        <v>48</v>
      </c>
      <c r="K65" t="s">
        <v>39</v>
      </c>
    </row>
    <row r="66" spans="1:11">
      <c r="A66" t="s">
        <v>80</v>
      </c>
      <c r="B66">
        <v>42</v>
      </c>
      <c r="C66" t="s">
        <v>118</v>
      </c>
      <c r="D66" t="s">
        <v>145</v>
      </c>
      <c r="E66" t="s">
        <v>3</v>
      </c>
      <c r="F66" t="s">
        <v>147</v>
      </c>
      <c r="G66">
        <v>1</v>
      </c>
      <c r="H66" t="s">
        <v>19</v>
      </c>
      <c r="I66" t="s">
        <v>27</v>
      </c>
      <c r="J66" s="1" t="s">
        <v>31</v>
      </c>
      <c r="K66" t="s">
        <v>146</v>
      </c>
    </row>
    <row r="67" spans="1:11">
      <c r="A67" t="s">
        <v>80</v>
      </c>
      <c r="B67">
        <v>42</v>
      </c>
      <c r="C67" t="s">
        <v>118</v>
      </c>
      <c r="D67" t="s">
        <v>148</v>
      </c>
      <c r="E67" t="s">
        <v>3</v>
      </c>
      <c r="F67" t="s">
        <v>149</v>
      </c>
      <c r="G67">
        <v>1</v>
      </c>
      <c r="H67" t="s">
        <v>19</v>
      </c>
      <c r="I67" t="s">
        <v>27</v>
      </c>
      <c r="J67" s="1" t="s">
        <v>31</v>
      </c>
    </row>
    <row r="68" spans="1:11">
      <c r="A68" t="s">
        <v>80</v>
      </c>
      <c r="B68">
        <v>42</v>
      </c>
      <c r="C68" t="s">
        <v>118</v>
      </c>
      <c r="D68" t="s">
        <v>150</v>
      </c>
      <c r="E68" t="s">
        <v>3</v>
      </c>
      <c r="F68" t="s">
        <v>151</v>
      </c>
      <c r="G68">
        <v>1</v>
      </c>
      <c r="H68" t="s">
        <v>19</v>
      </c>
      <c r="I68" t="s">
        <v>27</v>
      </c>
      <c r="J68" s="1" t="s">
        <v>31</v>
      </c>
    </row>
    <row r="69" spans="1:11">
      <c r="A69" t="s">
        <v>80</v>
      </c>
      <c r="B69">
        <v>43</v>
      </c>
      <c r="C69" t="s">
        <v>118</v>
      </c>
      <c r="D69" t="s">
        <v>152</v>
      </c>
      <c r="E69" t="s">
        <v>3</v>
      </c>
      <c r="F69" t="s">
        <v>153</v>
      </c>
      <c r="G69">
        <v>1</v>
      </c>
      <c r="H69" t="s">
        <v>19</v>
      </c>
      <c r="I69" t="s">
        <v>27</v>
      </c>
      <c r="J69" s="1" t="s">
        <v>31</v>
      </c>
      <c r="K69" t="s">
        <v>154</v>
      </c>
    </row>
    <row r="70" spans="1:11">
      <c r="A70" t="s">
        <v>80</v>
      </c>
      <c r="B70">
        <v>43</v>
      </c>
      <c r="C70" t="s">
        <v>118</v>
      </c>
      <c r="D70" t="s">
        <v>150</v>
      </c>
      <c r="E70" s="1" t="s">
        <v>31</v>
      </c>
      <c r="F70" s="1" t="s">
        <v>31</v>
      </c>
      <c r="G70" s="1" t="s">
        <v>31</v>
      </c>
      <c r="H70" s="1" t="s">
        <v>19</v>
      </c>
      <c r="I70" s="1" t="s">
        <v>31</v>
      </c>
      <c r="J70" s="1" t="s">
        <v>31</v>
      </c>
      <c r="K70" t="s">
        <v>82</v>
      </c>
    </row>
    <row r="71" spans="1:11">
      <c r="A71" t="s">
        <v>80</v>
      </c>
      <c r="B71">
        <v>43</v>
      </c>
      <c r="C71" t="s">
        <v>118</v>
      </c>
      <c r="D71" t="s">
        <v>155</v>
      </c>
      <c r="E71" t="s">
        <v>4</v>
      </c>
      <c r="F71" t="s">
        <v>156</v>
      </c>
      <c r="G71">
        <v>1</v>
      </c>
      <c r="H71" t="s">
        <v>19</v>
      </c>
      <c r="I71" t="s">
        <v>27</v>
      </c>
      <c r="J71" s="1" t="s">
        <v>31</v>
      </c>
    </row>
    <row r="72" spans="1:11">
      <c r="A72" t="s">
        <v>80</v>
      </c>
      <c r="B72">
        <v>43</v>
      </c>
      <c r="C72" t="s">
        <v>118</v>
      </c>
      <c r="D72" t="s">
        <v>159</v>
      </c>
      <c r="E72" t="s">
        <v>4</v>
      </c>
      <c r="F72" t="s">
        <v>160</v>
      </c>
      <c r="G72">
        <v>4</v>
      </c>
      <c r="H72" t="s">
        <v>19</v>
      </c>
      <c r="I72" t="s">
        <v>27</v>
      </c>
      <c r="J72" s="1" t="s">
        <v>31</v>
      </c>
      <c r="K72" t="s">
        <v>161</v>
      </c>
    </row>
    <row r="73" spans="1:11">
      <c r="A73" t="s">
        <v>80</v>
      </c>
      <c r="B73">
        <v>43</v>
      </c>
      <c r="C73" t="s">
        <v>118</v>
      </c>
      <c r="D73" t="s">
        <v>162</v>
      </c>
      <c r="E73" t="s">
        <v>3</v>
      </c>
      <c r="F73" t="s">
        <v>163</v>
      </c>
      <c r="G73">
        <v>1</v>
      </c>
      <c r="H73" t="s">
        <v>296</v>
      </c>
      <c r="I73" t="s">
        <v>27</v>
      </c>
      <c r="J73" s="1" t="s">
        <v>31</v>
      </c>
      <c r="K73" t="s">
        <v>164</v>
      </c>
    </row>
    <row r="74" spans="1:11">
      <c r="A74" t="s">
        <v>80</v>
      </c>
      <c r="B74">
        <v>45</v>
      </c>
      <c r="C74" t="s">
        <v>118</v>
      </c>
      <c r="D74" t="s">
        <v>165</v>
      </c>
      <c r="E74" t="s">
        <v>4</v>
      </c>
      <c r="F74" t="s">
        <v>166</v>
      </c>
      <c r="G74">
        <v>1</v>
      </c>
      <c r="H74" t="s">
        <v>19</v>
      </c>
      <c r="I74" t="s">
        <v>27</v>
      </c>
      <c r="J74" s="1" t="s">
        <v>31</v>
      </c>
    </row>
    <row r="75" spans="1:11">
      <c r="A75" t="s">
        <v>80</v>
      </c>
      <c r="B75">
        <v>45</v>
      </c>
      <c r="C75" t="s">
        <v>118</v>
      </c>
      <c r="D75" t="s">
        <v>165</v>
      </c>
      <c r="E75" t="s">
        <v>3</v>
      </c>
      <c r="F75" t="s">
        <v>166</v>
      </c>
      <c r="G75">
        <v>1</v>
      </c>
      <c r="H75" t="s">
        <v>19</v>
      </c>
      <c r="I75" t="s">
        <v>17</v>
      </c>
      <c r="J75" s="1" t="s">
        <v>167</v>
      </c>
      <c r="K75" t="s">
        <v>168</v>
      </c>
    </row>
    <row r="76" spans="1:11">
      <c r="A76" t="s">
        <v>169</v>
      </c>
      <c r="B76">
        <v>45</v>
      </c>
      <c r="C76" t="s">
        <v>118</v>
      </c>
      <c r="D76" t="s">
        <v>170</v>
      </c>
      <c r="E76" s="1" t="s">
        <v>31</v>
      </c>
      <c r="F76" s="1" t="s">
        <v>31</v>
      </c>
      <c r="G76" s="1" t="s">
        <v>31</v>
      </c>
      <c r="H76" s="1" t="s">
        <v>19</v>
      </c>
      <c r="I76" t="s">
        <v>17</v>
      </c>
      <c r="J76" s="1" t="s">
        <v>31</v>
      </c>
      <c r="K76" t="s">
        <v>171</v>
      </c>
    </row>
    <row r="77" spans="1:11">
      <c r="A77" t="s">
        <v>80</v>
      </c>
      <c r="B77">
        <v>45</v>
      </c>
      <c r="C77" t="s">
        <v>118</v>
      </c>
      <c r="D77" t="s">
        <v>172</v>
      </c>
      <c r="E77" t="s">
        <v>4</v>
      </c>
      <c r="F77" t="s">
        <v>173</v>
      </c>
      <c r="G77">
        <v>1</v>
      </c>
      <c r="H77" t="s">
        <v>19</v>
      </c>
      <c r="I77" t="s">
        <v>17</v>
      </c>
      <c r="J77" t="s">
        <v>174</v>
      </c>
    </row>
    <row r="78" spans="1:11">
      <c r="A78" t="s">
        <v>80</v>
      </c>
      <c r="B78">
        <v>45</v>
      </c>
      <c r="C78" t="s">
        <v>118</v>
      </c>
      <c r="D78" t="s">
        <v>172</v>
      </c>
      <c r="E78" t="s">
        <v>3</v>
      </c>
      <c r="F78" t="s">
        <v>173</v>
      </c>
      <c r="G78">
        <v>1</v>
      </c>
      <c r="H78" t="s">
        <v>19</v>
      </c>
      <c r="I78" t="s">
        <v>17</v>
      </c>
      <c r="J78" t="s">
        <v>3</v>
      </c>
      <c r="K78" t="s">
        <v>175</v>
      </c>
    </row>
    <row r="79" spans="1:11">
      <c r="A79" t="s">
        <v>80</v>
      </c>
      <c r="B79">
        <v>45</v>
      </c>
      <c r="C79" t="s">
        <v>118</v>
      </c>
      <c r="D79" t="s">
        <v>176</v>
      </c>
      <c r="E79" t="s">
        <v>4</v>
      </c>
      <c r="F79" t="s">
        <v>177</v>
      </c>
      <c r="G79">
        <v>1</v>
      </c>
      <c r="H79" t="s">
        <v>19</v>
      </c>
      <c r="I79" t="s">
        <v>27</v>
      </c>
      <c r="J79" s="1" t="s">
        <v>31</v>
      </c>
      <c r="K79" t="s">
        <v>39</v>
      </c>
    </row>
    <row r="80" spans="1:11">
      <c r="A80" t="s">
        <v>178</v>
      </c>
      <c r="B80">
        <v>45</v>
      </c>
      <c r="C80" t="s">
        <v>118</v>
      </c>
      <c r="D80" t="s">
        <v>179</v>
      </c>
      <c r="E80" t="s">
        <v>3</v>
      </c>
      <c r="F80" t="s">
        <v>180</v>
      </c>
      <c r="G80">
        <v>1</v>
      </c>
      <c r="H80" t="s">
        <v>19</v>
      </c>
      <c r="I80" t="s">
        <v>27</v>
      </c>
      <c r="J80" s="1" t="s">
        <v>31</v>
      </c>
    </row>
    <row r="81" spans="1:11">
      <c r="A81" t="s">
        <v>178</v>
      </c>
      <c r="B81">
        <v>45</v>
      </c>
      <c r="C81" t="s">
        <v>118</v>
      </c>
      <c r="D81" t="s">
        <v>181</v>
      </c>
      <c r="E81" t="s">
        <v>4</v>
      </c>
      <c r="F81" t="s">
        <v>182</v>
      </c>
      <c r="G81">
        <v>1</v>
      </c>
      <c r="H81" t="s">
        <v>19</v>
      </c>
      <c r="I81" t="s">
        <v>27</v>
      </c>
      <c r="J81" s="1" t="s">
        <v>31</v>
      </c>
    </row>
    <row r="82" spans="1:11">
      <c r="A82" t="s">
        <v>80</v>
      </c>
      <c r="B82">
        <v>45</v>
      </c>
      <c r="C82" t="s">
        <v>118</v>
      </c>
      <c r="D82" t="s">
        <v>183</v>
      </c>
      <c r="E82" s="1" t="s">
        <v>31</v>
      </c>
      <c r="F82" s="1" t="s">
        <v>31</v>
      </c>
      <c r="G82" s="1" t="s">
        <v>31</v>
      </c>
      <c r="H82" s="1" t="s">
        <v>19</v>
      </c>
      <c r="I82" t="s">
        <v>17</v>
      </c>
      <c r="J82" s="1" t="s">
        <v>31</v>
      </c>
      <c r="K82" t="s">
        <v>185</v>
      </c>
    </row>
    <row r="83" spans="1:11">
      <c r="A83" t="s">
        <v>80</v>
      </c>
      <c r="B83">
        <v>45</v>
      </c>
      <c r="C83" t="s">
        <v>118</v>
      </c>
      <c r="D83" t="s">
        <v>184</v>
      </c>
      <c r="E83" s="1" t="s">
        <v>31</v>
      </c>
      <c r="F83" s="1" t="s">
        <v>31</v>
      </c>
      <c r="G83" s="1" t="s">
        <v>31</v>
      </c>
      <c r="H83" s="1" t="s">
        <v>19</v>
      </c>
      <c r="I83" t="s">
        <v>17</v>
      </c>
      <c r="J83" s="1" t="s">
        <v>31</v>
      </c>
      <c r="K83" t="s">
        <v>186</v>
      </c>
    </row>
    <row r="84" spans="1:11">
      <c r="A84" t="s">
        <v>80</v>
      </c>
      <c r="B84">
        <v>45</v>
      </c>
      <c r="C84" t="s">
        <v>118</v>
      </c>
      <c r="D84" t="s">
        <v>194</v>
      </c>
      <c r="E84" t="s">
        <v>3</v>
      </c>
      <c r="F84" t="s">
        <v>187</v>
      </c>
      <c r="G84">
        <v>1</v>
      </c>
      <c r="H84" t="s">
        <v>19</v>
      </c>
      <c r="I84" t="s">
        <v>17</v>
      </c>
      <c r="J84" t="s">
        <v>3</v>
      </c>
    </row>
    <row r="85" spans="1:11">
      <c r="A85" t="s">
        <v>80</v>
      </c>
      <c r="B85">
        <v>45</v>
      </c>
      <c r="C85" t="s">
        <v>118</v>
      </c>
      <c r="D85" t="s">
        <v>188</v>
      </c>
      <c r="E85" t="s">
        <v>3</v>
      </c>
      <c r="F85" s="1" t="s">
        <v>135</v>
      </c>
      <c r="G85">
        <v>1</v>
      </c>
      <c r="H85" s="1" t="s">
        <v>19</v>
      </c>
      <c r="I85" s="1" t="s">
        <v>27</v>
      </c>
      <c r="J85" s="1" t="s">
        <v>31</v>
      </c>
      <c r="K85" t="s">
        <v>189</v>
      </c>
    </row>
    <row r="86" spans="1:11">
      <c r="A86" t="s">
        <v>80</v>
      </c>
      <c r="B86">
        <v>45</v>
      </c>
      <c r="C86" t="s">
        <v>118</v>
      </c>
      <c r="D86" t="s">
        <v>188</v>
      </c>
      <c r="E86" t="s">
        <v>3</v>
      </c>
      <c r="F86" s="1" t="s">
        <v>135</v>
      </c>
      <c r="G86">
        <v>1</v>
      </c>
      <c r="H86" s="1" t="s">
        <v>19</v>
      </c>
      <c r="I86" s="1" t="s">
        <v>27</v>
      </c>
      <c r="J86" s="1" t="s">
        <v>31</v>
      </c>
      <c r="K86" t="s">
        <v>190</v>
      </c>
    </row>
    <row r="87" spans="1:11">
      <c r="A87" t="s">
        <v>80</v>
      </c>
      <c r="B87">
        <v>45</v>
      </c>
      <c r="C87" t="s">
        <v>118</v>
      </c>
      <c r="D87" t="s">
        <v>188</v>
      </c>
      <c r="E87" t="s">
        <v>3</v>
      </c>
      <c r="F87" s="1" t="s">
        <v>135</v>
      </c>
      <c r="G87">
        <v>1</v>
      </c>
      <c r="H87" s="1" t="s">
        <v>19</v>
      </c>
      <c r="I87" s="1" t="s">
        <v>27</v>
      </c>
      <c r="J87" s="1" t="s">
        <v>31</v>
      </c>
      <c r="K87" t="s">
        <v>191</v>
      </c>
    </row>
    <row r="88" spans="1:11">
      <c r="A88" t="s">
        <v>80</v>
      </c>
      <c r="B88">
        <v>45</v>
      </c>
      <c r="C88" t="s">
        <v>118</v>
      </c>
      <c r="D88" t="s">
        <v>193</v>
      </c>
      <c r="E88" t="s">
        <v>4</v>
      </c>
      <c r="F88" t="s">
        <v>192</v>
      </c>
      <c r="G88">
        <v>1</v>
      </c>
      <c r="H88" s="1" t="s">
        <v>19</v>
      </c>
      <c r="I88" t="s">
        <v>17</v>
      </c>
      <c r="J88" t="s">
        <v>48</v>
      </c>
    </row>
    <row r="89" spans="1:11">
      <c r="A89" t="s">
        <v>80</v>
      </c>
      <c r="B89">
        <v>45</v>
      </c>
      <c r="C89" t="s">
        <v>118</v>
      </c>
      <c r="D89" t="s">
        <v>194</v>
      </c>
      <c r="E89" t="s">
        <v>3</v>
      </c>
      <c r="F89" t="s">
        <v>187</v>
      </c>
      <c r="G89">
        <v>1</v>
      </c>
      <c r="H89" t="s">
        <v>19</v>
      </c>
      <c r="I89" t="s">
        <v>27</v>
      </c>
      <c r="J89" s="1" t="s">
        <v>31</v>
      </c>
    </row>
    <row r="90" spans="1:11">
      <c r="A90" t="s">
        <v>80</v>
      </c>
      <c r="B90">
        <v>45</v>
      </c>
      <c r="C90" t="s">
        <v>118</v>
      </c>
      <c r="D90" t="s">
        <v>195</v>
      </c>
      <c r="E90" t="s">
        <v>3</v>
      </c>
      <c r="F90" t="s">
        <v>107</v>
      </c>
      <c r="G90">
        <v>1</v>
      </c>
      <c r="H90" t="s">
        <v>19</v>
      </c>
      <c r="I90" t="s">
        <v>17</v>
      </c>
      <c r="J90" t="s">
        <v>196</v>
      </c>
    </row>
    <row r="91" spans="1:11">
      <c r="A91" t="s">
        <v>80</v>
      </c>
      <c r="B91">
        <v>45</v>
      </c>
      <c r="C91" t="s">
        <v>118</v>
      </c>
      <c r="D91" t="s">
        <v>195</v>
      </c>
      <c r="E91" t="s">
        <v>3</v>
      </c>
      <c r="F91" t="s">
        <v>107</v>
      </c>
      <c r="G91">
        <v>1</v>
      </c>
      <c r="H91" t="s">
        <v>19</v>
      </c>
      <c r="I91" t="s">
        <v>27</v>
      </c>
      <c r="J91" s="1" t="s">
        <v>31</v>
      </c>
    </row>
    <row r="92" spans="1:11">
      <c r="A92" t="s">
        <v>212</v>
      </c>
      <c r="B92">
        <v>45</v>
      </c>
      <c r="C92" t="s">
        <v>118</v>
      </c>
      <c r="D92" t="s">
        <v>197</v>
      </c>
      <c r="E92" t="s">
        <v>3</v>
      </c>
      <c r="F92" t="s">
        <v>198</v>
      </c>
      <c r="G92">
        <v>1</v>
      </c>
      <c r="H92" t="s">
        <v>19</v>
      </c>
      <c r="I92" t="s">
        <v>17</v>
      </c>
      <c r="J92" t="s">
        <v>199</v>
      </c>
    </row>
    <row r="93" spans="1:11">
      <c r="A93" t="s">
        <v>212</v>
      </c>
      <c r="B93">
        <v>45</v>
      </c>
      <c r="C93" t="s">
        <v>118</v>
      </c>
      <c r="D93" t="s">
        <v>200</v>
      </c>
      <c r="E93" s="1" t="s">
        <v>31</v>
      </c>
      <c r="F93" s="1" t="s">
        <v>31</v>
      </c>
      <c r="G93" s="1" t="s">
        <v>31</v>
      </c>
      <c r="H93" s="1" t="s">
        <v>19</v>
      </c>
      <c r="I93" s="1" t="s">
        <v>31</v>
      </c>
      <c r="J93" s="1" t="s">
        <v>31</v>
      </c>
      <c r="K93" t="s">
        <v>201</v>
      </c>
    </row>
    <row r="94" spans="1:11">
      <c r="A94" t="s">
        <v>212</v>
      </c>
      <c r="B94">
        <v>45</v>
      </c>
      <c r="C94" t="s">
        <v>118</v>
      </c>
      <c r="D94" t="s">
        <v>202</v>
      </c>
      <c r="E94" t="s">
        <v>4</v>
      </c>
      <c r="F94" t="s">
        <v>107</v>
      </c>
      <c r="G94">
        <v>1</v>
      </c>
      <c r="H94" t="s">
        <v>19</v>
      </c>
      <c r="I94" t="s">
        <v>27</v>
      </c>
      <c r="J94" s="1" t="s">
        <v>31</v>
      </c>
    </row>
    <row r="95" spans="1:11">
      <c r="A95" t="s">
        <v>212</v>
      </c>
      <c r="B95">
        <v>45</v>
      </c>
      <c r="C95" t="s">
        <v>118</v>
      </c>
      <c r="D95" t="s">
        <v>203</v>
      </c>
      <c r="E95" t="s">
        <v>3</v>
      </c>
      <c r="F95" t="s">
        <v>204</v>
      </c>
      <c r="G95">
        <v>1</v>
      </c>
      <c r="H95" t="s">
        <v>19</v>
      </c>
      <c r="I95" t="s">
        <v>27</v>
      </c>
      <c r="J95" s="1" t="s">
        <v>31</v>
      </c>
      <c r="K95" t="s">
        <v>39</v>
      </c>
    </row>
    <row r="96" spans="1:11">
      <c r="A96" t="s">
        <v>212</v>
      </c>
      <c r="B96">
        <v>45</v>
      </c>
      <c r="C96" t="s">
        <v>118</v>
      </c>
      <c r="D96" t="s">
        <v>205</v>
      </c>
      <c r="E96" t="s">
        <v>3</v>
      </c>
      <c r="F96" t="s">
        <v>206</v>
      </c>
      <c r="G96">
        <v>2</v>
      </c>
      <c r="H96" t="s">
        <v>19</v>
      </c>
      <c r="I96" t="s">
        <v>27</v>
      </c>
      <c r="J96" s="1" t="s">
        <v>31</v>
      </c>
    </row>
    <row r="97" spans="1:11">
      <c r="A97" t="s">
        <v>212</v>
      </c>
      <c r="B97">
        <v>45</v>
      </c>
      <c r="C97" t="s">
        <v>118</v>
      </c>
      <c r="D97" t="s">
        <v>207</v>
      </c>
      <c r="E97" t="s">
        <v>3</v>
      </c>
      <c r="F97" t="s">
        <v>110</v>
      </c>
      <c r="G97">
        <v>2</v>
      </c>
      <c r="H97" t="s">
        <v>295</v>
      </c>
      <c r="I97" t="s">
        <v>17</v>
      </c>
      <c r="J97" t="s">
        <v>127</v>
      </c>
      <c r="K97" t="s">
        <v>211</v>
      </c>
    </row>
    <row r="98" spans="1:11">
      <c r="A98" t="s">
        <v>212</v>
      </c>
      <c r="B98">
        <v>45</v>
      </c>
      <c r="C98" t="s">
        <v>118</v>
      </c>
      <c r="D98" t="s">
        <v>208</v>
      </c>
      <c r="E98" t="s">
        <v>3</v>
      </c>
      <c r="F98" t="s">
        <v>209</v>
      </c>
      <c r="G98">
        <v>4</v>
      </c>
      <c r="H98" t="s">
        <v>19</v>
      </c>
      <c r="I98" t="s">
        <v>27</v>
      </c>
      <c r="J98" s="1" t="s">
        <v>31</v>
      </c>
      <c r="K98" t="s">
        <v>210</v>
      </c>
    </row>
    <row r="99" spans="1:11">
      <c r="A99" t="s">
        <v>212</v>
      </c>
      <c r="B99">
        <v>45</v>
      </c>
      <c r="C99" t="s">
        <v>118</v>
      </c>
      <c r="D99" t="s">
        <v>213</v>
      </c>
      <c r="E99" t="s">
        <v>4</v>
      </c>
      <c r="F99" t="s">
        <v>214</v>
      </c>
      <c r="G99">
        <v>1</v>
      </c>
      <c r="H99" t="s">
        <v>294</v>
      </c>
      <c r="I99" t="s">
        <v>27</v>
      </c>
      <c r="J99" s="1" t="s">
        <v>31</v>
      </c>
      <c r="K99" t="s">
        <v>215</v>
      </c>
    </row>
    <row r="100" spans="1:11">
      <c r="A100" t="s">
        <v>80</v>
      </c>
      <c r="B100">
        <v>45</v>
      </c>
      <c r="C100" t="s">
        <v>118</v>
      </c>
      <c r="D100" t="s">
        <v>216</v>
      </c>
      <c r="E100" t="s">
        <v>4</v>
      </c>
      <c r="F100" t="s">
        <v>217</v>
      </c>
      <c r="G100">
        <v>1</v>
      </c>
      <c r="H100" t="s">
        <v>19</v>
      </c>
      <c r="I100" t="s">
        <v>27</v>
      </c>
      <c r="J100" s="1" t="s">
        <v>31</v>
      </c>
      <c r="K100" t="s">
        <v>39</v>
      </c>
    </row>
    <row r="101" spans="1:11">
      <c r="A101" t="s">
        <v>80</v>
      </c>
      <c r="B101">
        <v>45</v>
      </c>
      <c r="C101" t="s">
        <v>118</v>
      </c>
      <c r="D101" t="s">
        <v>218</v>
      </c>
      <c r="E101" t="s">
        <v>3</v>
      </c>
      <c r="F101" t="s">
        <v>219</v>
      </c>
      <c r="G101">
        <v>1</v>
      </c>
      <c r="H101" t="s">
        <v>19</v>
      </c>
      <c r="I101" t="s">
        <v>27</v>
      </c>
      <c r="J101" s="1" t="s">
        <v>31</v>
      </c>
      <c r="K101" t="s">
        <v>220</v>
      </c>
    </row>
    <row r="102" spans="1:11">
      <c r="A102" t="s">
        <v>80</v>
      </c>
      <c r="B102">
        <v>45</v>
      </c>
      <c r="C102" t="s">
        <v>118</v>
      </c>
      <c r="D102" t="s">
        <v>221</v>
      </c>
      <c r="E102" s="1" t="s">
        <v>31</v>
      </c>
      <c r="F102" s="1" t="s">
        <v>31</v>
      </c>
      <c r="G102" s="1" t="s">
        <v>31</v>
      </c>
      <c r="H102" s="1" t="s">
        <v>19</v>
      </c>
      <c r="I102" s="1" t="s">
        <v>17</v>
      </c>
      <c r="J102" s="1" t="s">
        <v>31</v>
      </c>
      <c r="K102" t="s">
        <v>222</v>
      </c>
    </row>
    <row r="103" spans="1:11">
      <c r="A103" t="s">
        <v>80</v>
      </c>
      <c r="B103">
        <v>45</v>
      </c>
      <c r="C103" t="s">
        <v>118</v>
      </c>
      <c r="D103" t="s">
        <v>224</v>
      </c>
      <c r="E103" t="s">
        <v>3</v>
      </c>
      <c r="F103" t="s">
        <v>311</v>
      </c>
      <c r="G103">
        <v>1</v>
      </c>
      <c r="H103" t="s">
        <v>19</v>
      </c>
      <c r="I103" s="1" t="s">
        <v>31</v>
      </c>
      <c r="J103" s="1" t="s">
        <v>31</v>
      </c>
      <c r="K103" t="s">
        <v>237</v>
      </c>
    </row>
    <row r="104" spans="1:11">
      <c r="A104" t="s">
        <v>80</v>
      </c>
      <c r="B104">
        <v>45</v>
      </c>
      <c r="C104" t="s">
        <v>118</v>
      </c>
      <c r="D104" t="s">
        <v>225</v>
      </c>
      <c r="E104" t="s">
        <v>3</v>
      </c>
      <c r="F104" t="s">
        <v>47</v>
      </c>
      <c r="G104">
        <v>1</v>
      </c>
      <c r="H104" t="s">
        <v>19</v>
      </c>
      <c r="I104" t="s">
        <v>17</v>
      </c>
      <c r="J104" s="1" t="s">
        <v>48</v>
      </c>
      <c r="K104" t="s">
        <v>226</v>
      </c>
    </row>
    <row r="105" spans="1:11">
      <c r="A105" t="s">
        <v>223</v>
      </c>
      <c r="B105">
        <v>45</v>
      </c>
      <c r="C105" t="s">
        <v>118</v>
      </c>
      <c r="D105" t="s">
        <v>224</v>
      </c>
      <c r="E105" t="s">
        <v>3</v>
      </c>
      <c r="F105" t="s">
        <v>230</v>
      </c>
      <c r="G105">
        <v>4</v>
      </c>
      <c r="H105" t="s">
        <v>19</v>
      </c>
      <c r="I105" t="s">
        <v>27</v>
      </c>
      <c r="J105" s="1" t="s">
        <v>31</v>
      </c>
      <c r="K105" t="s">
        <v>92</v>
      </c>
    </row>
    <row r="106" spans="1:11">
      <c r="A106" t="s">
        <v>231</v>
      </c>
      <c r="B106">
        <v>47</v>
      </c>
      <c r="C106" t="s">
        <v>118</v>
      </c>
      <c r="D106" t="s">
        <v>232</v>
      </c>
      <c r="E106" t="s">
        <v>233</v>
      </c>
      <c r="F106" t="s">
        <v>234</v>
      </c>
      <c r="G106">
        <v>5</v>
      </c>
      <c r="H106" t="s">
        <v>19</v>
      </c>
      <c r="I106" t="s">
        <v>17</v>
      </c>
      <c r="J106" t="s">
        <v>235</v>
      </c>
      <c r="K106" t="s">
        <v>39</v>
      </c>
    </row>
    <row r="107" spans="1:11">
      <c r="A107" t="s">
        <v>231</v>
      </c>
      <c r="B107">
        <v>47</v>
      </c>
      <c r="C107" t="s">
        <v>118</v>
      </c>
      <c r="D107" t="s">
        <v>236</v>
      </c>
      <c r="E107" t="s">
        <v>233</v>
      </c>
      <c r="F107" t="s">
        <v>153</v>
      </c>
      <c r="G107">
        <v>1</v>
      </c>
      <c r="H107" t="s">
        <v>19</v>
      </c>
      <c r="I107" s="1" t="s">
        <v>31</v>
      </c>
      <c r="J107" s="1" t="s">
        <v>31</v>
      </c>
      <c r="K107" t="s">
        <v>237</v>
      </c>
    </row>
    <row r="108" spans="1:11">
      <c r="A108" s="2" t="s">
        <v>240</v>
      </c>
      <c r="B108">
        <v>48</v>
      </c>
      <c r="C108" t="s">
        <v>241</v>
      </c>
      <c r="D108" t="s">
        <v>239</v>
      </c>
      <c r="E108" t="s">
        <v>3</v>
      </c>
      <c r="F108" t="s">
        <v>238</v>
      </c>
      <c r="G108">
        <v>4</v>
      </c>
      <c r="H108" t="s">
        <v>59</v>
      </c>
      <c r="I108" t="s">
        <v>17</v>
      </c>
      <c r="J108" t="s">
        <v>48</v>
      </c>
      <c r="K108" t="s">
        <v>440</v>
      </c>
    </row>
    <row r="109" spans="1:11">
      <c r="A109" t="s">
        <v>242</v>
      </c>
      <c r="B109">
        <v>49</v>
      </c>
      <c r="C109" t="s">
        <v>241</v>
      </c>
      <c r="D109" t="s">
        <v>243</v>
      </c>
      <c r="E109" t="s">
        <v>233</v>
      </c>
      <c r="F109" t="s">
        <v>244</v>
      </c>
      <c r="G109">
        <v>1</v>
      </c>
      <c r="H109" t="s">
        <v>19</v>
      </c>
      <c r="I109" t="s">
        <v>27</v>
      </c>
      <c r="J109" s="1" t="s">
        <v>31</v>
      </c>
      <c r="K109" t="s">
        <v>245</v>
      </c>
    </row>
    <row r="110" spans="1:11">
      <c r="A110" t="s">
        <v>242</v>
      </c>
      <c r="B110">
        <v>49</v>
      </c>
      <c r="C110" t="s">
        <v>241</v>
      </c>
      <c r="D110" t="s">
        <v>246</v>
      </c>
      <c r="E110" t="s">
        <v>3</v>
      </c>
      <c r="F110" t="s">
        <v>247</v>
      </c>
      <c r="G110">
        <v>1</v>
      </c>
      <c r="H110" t="s">
        <v>19</v>
      </c>
      <c r="I110" t="s">
        <v>27</v>
      </c>
      <c r="J110" s="1" t="s">
        <v>31</v>
      </c>
      <c r="K110" t="s">
        <v>248</v>
      </c>
    </row>
    <row r="111" spans="1:11">
      <c r="A111" t="s">
        <v>231</v>
      </c>
      <c r="B111">
        <v>50</v>
      </c>
      <c r="C111" t="s">
        <v>241</v>
      </c>
      <c r="D111" t="s">
        <v>249</v>
      </c>
      <c r="E111" t="s">
        <v>4</v>
      </c>
      <c r="F111" t="s">
        <v>250</v>
      </c>
      <c r="G111">
        <v>3</v>
      </c>
    </row>
    <row r="112" spans="1:11">
      <c r="A112" t="s">
        <v>231</v>
      </c>
      <c r="B112">
        <v>50</v>
      </c>
      <c r="C112" t="s">
        <v>241</v>
      </c>
      <c r="D112" t="s">
        <v>251</v>
      </c>
      <c r="E112" t="s">
        <v>3</v>
      </c>
      <c r="F112" t="s">
        <v>253</v>
      </c>
      <c r="G112">
        <v>1</v>
      </c>
      <c r="H112" t="s">
        <v>19</v>
      </c>
      <c r="I112" t="s">
        <v>27</v>
      </c>
      <c r="J112" s="1" t="s">
        <v>31</v>
      </c>
      <c r="K112" t="s">
        <v>252</v>
      </c>
    </row>
    <row r="113" spans="1:11">
      <c r="A113" t="s">
        <v>231</v>
      </c>
      <c r="B113">
        <v>50</v>
      </c>
      <c r="C113" t="s">
        <v>241</v>
      </c>
      <c r="D113" t="s">
        <v>254</v>
      </c>
      <c r="E113" t="s">
        <v>4</v>
      </c>
      <c r="F113" t="s">
        <v>255</v>
      </c>
      <c r="H113" t="s">
        <v>19</v>
      </c>
      <c r="I113" t="s">
        <v>17</v>
      </c>
      <c r="J113" s="1" t="s">
        <v>12</v>
      </c>
      <c r="K113" t="s">
        <v>256</v>
      </c>
    </row>
    <row r="114" spans="1:11">
      <c r="A114" t="s">
        <v>231</v>
      </c>
      <c r="B114">
        <v>50</v>
      </c>
      <c r="C114" t="s">
        <v>241</v>
      </c>
      <c r="D114" t="s">
        <v>257</v>
      </c>
      <c r="E114" t="s">
        <v>4</v>
      </c>
      <c r="F114" t="s">
        <v>110</v>
      </c>
      <c r="G114">
        <v>1</v>
      </c>
      <c r="H114" t="s">
        <v>19</v>
      </c>
      <c r="I114" t="s">
        <v>17</v>
      </c>
      <c r="J114" s="1" t="s">
        <v>258</v>
      </c>
    </row>
    <row r="115" spans="1:11">
      <c r="A115" t="s">
        <v>231</v>
      </c>
      <c r="B115">
        <v>51</v>
      </c>
      <c r="C115" t="s">
        <v>241</v>
      </c>
      <c r="D115" t="s">
        <v>259</v>
      </c>
      <c r="E115" t="s">
        <v>4</v>
      </c>
      <c r="F115" t="s">
        <v>260</v>
      </c>
      <c r="G115">
        <v>1</v>
      </c>
      <c r="H115" t="s">
        <v>19</v>
      </c>
      <c r="I115" t="s">
        <v>17</v>
      </c>
      <c r="J115" t="s">
        <v>12</v>
      </c>
      <c r="K115" t="s">
        <v>39</v>
      </c>
    </row>
    <row r="116" spans="1:11">
      <c r="A116" t="s">
        <v>231</v>
      </c>
      <c r="B116">
        <v>51</v>
      </c>
      <c r="C116" t="s">
        <v>241</v>
      </c>
      <c r="D116" t="s">
        <v>259</v>
      </c>
      <c r="E116" t="s">
        <v>4</v>
      </c>
      <c r="F116" t="s">
        <v>264</v>
      </c>
      <c r="G116">
        <v>1</v>
      </c>
      <c r="H116" t="s">
        <v>19</v>
      </c>
      <c r="I116" t="s">
        <v>27</v>
      </c>
      <c r="J116" s="1" t="s">
        <v>31</v>
      </c>
    </row>
    <row r="117" spans="1:11">
      <c r="A117" t="s">
        <v>231</v>
      </c>
      <c r="B117">
        <v>51</v>
      </c>
      <c r="C117" t="s">
        <v>241</v>
      </c>
      <c r="D117" s="1" t="s">
        <v>261</v>
      </c>
      <c r="E117" t="s">
        <v>3</v>
      </c>
      <c r="F117" t="s">
        <v>262</v>
      </c>
      <c r="H117" t="s">
        <v>19</v>
      </c>
      <c r="I117" t="s">
        <v>27</v>
      </c>
      <c r="J117" s="1" t="s">
        <v>31</v>
      </c>
      <c r="K117" t="s">
        <v>263</v>
      </c>
    </row>
    <row r="118" spans="1:11">
      <c r="A118" t="s">
        <v>266</v>
      </c>
      <c r="B118">
        <v>54</v>
      </c>
      <c r="C118" t="s">
        <v>241</v>
      </c>
      <c r="D118" t="s">
        <v>254</v>
      </c>
      <c r="E118" t="s">
        <v>4</v>
      </c>
      <c r="F118" s="1" t="s">
        <v>31</v>
      </c>
      <c r="G118" s="1" t="s">
        <v>31</v>
      </c>
      <c r="H118" t="s">
        <v>19</v>
      </c>
      <c r="I118" t="s">
        <v>17</v>
      </c>
      <c r="J118" s="1" t="s">
        <v>12</v>
      </c>
      <c r="K118" t="s">
        <v>265</v>
      </c>
    </row>
    <row r="119" spans="1:11">
      <c r="A119" t="s">
        <v>242</v>
      </c>
      <c r="B119">
        <v>54</v>
      </c>
      <c r="C119" t="s">
        <v>267</v>
      </c>
      <c r="D119" t="s">
        <v>268</v>
      </c>
      <c r="E119" t="s">
        <v>3</v>
      </c>
      <c r="F119" t="s">
        <v>269</v>
      </c>
      <c r="G119">
        <v>1</v>
      </c>
      <c r="H119" t="s">
        <v>19</v>
      </c>
      <c r="I119" t="s">
        <v>27</v>
      </c>
      <c r="J119" s="1" t="s">
        <v>31</v>
      </c>
    </row>
    <row r="120" spans="1:11">
      <c r="A120" t="s">
        <v>242</v>
      </c>
      <c r="B120">
        <v>54</v>
      </c>
      <c r="C120" t="s">
        <v>267</v>
      </c>
      <c r="D120" t="s">
        <v>270</v>
      </c>
      <c r="E120" t="s">
        <v>4</v>
      </c>
      <c r="F120" t="s">
        <v>107</v>
      </c>
      <c r="G120">
        <v>1</v>
      </c>
      <c r="H120" t="s">
        <v>19</v>
      </c>
      <c r="I120" t="s">
        <v>27</v>
      </c>
      <c r="J120" s="1" t="s">
        <v>31</v>
      </c>
    </row>
    <row r="121" spans="1:11">
      <c r="A121" t="s">
        <v>242</v>
      </c>
      <c r="B121">
        <v>54</v>
      </c>
      <c r="C121" t="s">
        <v>267</v>
      </c>
      <c r="D121" t="s">
        <v>271</v>
      </c>
      <c r="E121" t="s">
        <v>3</v>
      </c>
      <c r="F121" t="s">
        <v>273</v>
      </c>
      <c r="H121" t="s">
        <v>292</v>
      </c>
      <c r="I121" t="s">
        <v>17</v>
      </c>
      <c r="J121" s="1" t="s">
        <v>31</v>
      </c>
      <c r="K121" t="s">
        <v>278</v>
      </c>
    </row>
    <row r="122" spans="1:11">
      <c r="A122" t="s">
        <v>242</v>
      </c>
      <c r="B122">
        <v>54</v>
      </c>
      <c r="C122" t="s">
        <v>267</v>
      </c>
      <c r="D122" t="s">
        <v>272</v>
      </c>
      <c r="E122" t="s">
        <v>3</v>
      </c>
      <c r="F122" t="s">
        <v>58</v>
      </c>
      <c r="G122">
        <v>5</v>
      </c>
      <c r="H122" t="s">
        <v>292</v>
      </c>
      <c r="I122" t="s">
        <v>17</v>
      </c>
      <c r="J122" s="1" t="s">
        <v>3</v>
      </c>
      <c r="K122" t="s">
        <v>352</v>
      </c>
    </row>
    <row r="123" spans="1:11">
      <c r="A123" t="s">
        <v>242</v>
      </c>
      <c r="B123">
        <v>54</v>
      </c>
      <c r="C123" t="s">
        <v>267</v>
      </c>
      <c r="D123" t="s">
        <v>274</v>
      </c>
      <c r="E123" s="1" t="s">
        <v>31</v>
      </c>
      <c r="F123" s="1" t="s">
        <v>31</v>
      </c>
      <c r="G123" s="1" t="s">
        <v>31</v>
      </c>
      <c r="H123" t="s">
        <v>292</v>
      </c>
      <c r="I123" t="s">
        <v>17</v>
      </c>
      <c r="J123" s="1" t="s">
        <v>31</v>
      </c>
      <c r="K123" t="s">
        <v>275</v>
      </c>
    </row>
    <row r="124" spans="1:11">
      <c r="A124" t="s">
        <v>242</v>
      </c>
      <c r="B124">
        <v>54</v>
      </c>
      <c r="C124" t="s">
        <v>267</v>
      </c>
      <c r="D124" t="s">
        <v>271</v>
      </c>
      <c r="E124" t="s">
        <v>3</v>
      </c>
      <c r="F124" t="s">
        <v>273</v>
      </c>
      <c r="H124" t="s">
        <v>293</v>
      </c>
      <c r="I124" t="s">
        <v>27</v>
      </c>
      <c r="J124" s="1" t="s">
        <v>31</v>
      </c>
      <c r="K124" t="s">
        <v>277</v>
      </c>
    </row>
    <row r="125" spans="1:11">
      <c r="A125" t="s">
        <v>242</v>
      </c>
      <c r="B125">
        <v>54</v>
      </c>
      <c r="C125" t="s">
        <v>267</v>
      </c>
      <c r="D125" t="s">
        <v>276</v>
      </c>
      <c r="E125" s="1" t="s">
        <v>31</v>
      </c>
      <c r="F125" s="1" t="s">
        <v>31</v>
      </c>
      <c r="H125" t="s">
        <v>293</v>
      </c>
      <c r="I125" s="1" t="s">
        <v>31</v>
      </c>
      <c r="J125" s="1" t="s">
        <v>31</v>
      </c>
      <c r="K125" t="s">
        <v>82</v>
      </c>
    </row>
    <row r="126" spans="1:11">
      <c r="A126" t="s">
        <v>242</v>
      </c>
      <c r="B126">
        <v>54</v>
      </c>
      <c r="C126" t="s">
        <v>267</v>
      </c>
      <c r="D126" t="s">
        <v>279</v>
      </c>
      <c r="E126" t="s">
        <v>3</v>
      </c>
      <c r="F126" t="s">
        <v>280</v>
      </c>
      <c r="G126">
        <v>1</v>
      </c>
      <c r="H126" t="s">
        <v>19</v>
      </c>
      <c r="I126" t="s">
        <v>17</v>
      </c>
      <c r="J126" s="1" t="s">
        <v>31</v>
      </c>
      <c r="K126" t="s">
        <v>281</v>
      </c>
    </row>
    <row r="127" spans="1:11">
      <c r="A127" t="s">
        <v>242</v>
      </c>
      <c r="B127">
        <v>54</v>
      </c>
      <c r="C127" t="s">
        <v>267</v>
      </c>
      <c r="D127" t="s">
        <v>282</v>
      </c>
      <c r="E127" t="s">
        <v>3</v>
      </c>
      <c r="F127" t="s">
        <v>287</v>
      </c>
      <c r="G127">
        <v>1</v>
      </c>
      <c r="H127" t="s">
        <v>291</v>
      </c>
      <c r="I127" t="s">
        <v>27</v>
      </c>
      <c r="J127" s="1" t="s">
        <v>31</v>
      </c>
      <c r="K127" t="s">
        <v>288</v>
      </c>
    </row>
    <row r="128" spans="1:11">
      <c r="A128" t="s">
        <v>242</v>
      </c>
      <c r="B128">
        <v>54</v>
      </c>
      <c r="C128" t="s">
        <v>267</v>
      </c>
      <c r="D128" t="s">
        <v>283</v>
      </c>
      <c r="E128" t="s">
        <v>3</v>
      </c>
      <c r="F128" t="s">
        <v>153</v>
      </c>
      <c r="G128">
        <v>1</v>
      </c>
      <c r="H128" t="s">
        <v>291</v>
      </c>
      <c r="I128" t="s">
        <v>27</v>
      </c>
      <c r="J128" s="1" t="s">
        <v>31</v>
      </c>
      <c r="K128" t="s">
        <v>288</v>
      </c>
    </row>
    <row r="129" spans="1:11">
      <c r="A129" t="s">
        <v>242</v>
      </c>
      <c r="B129">
        <v>54</v>
      </c>
      <c r="C129" t="s">
        <v>267</v>
      </c>
      <c r="D129" t="s">
        <v>284</v>
      </c>
      <c r="E129" t="s">
        <v>3</v>
      </c>
      <c r="F129" t="s">
        <v>286</v>
      </c>
      <c r="G129">
        <v>1</v>
      </c>
      <c r="H129" t="s">
        <v>291</v>
      </c>
      <c r="I129" t="s">
        <v>27</v>
      </c>
      <c r="J129" s="1" t="s">
        <v>31</v>
      </c>
      <c r="K129" t="s">
        <v>289</v>
      </c>
    </row>
    <row r="130" spans="1:11">
      <c r="A130" t="s">
        <v>242</v>
      </c>
      <c r="B130">
        <v>54</v>
      </c>
      <c r="C130" t="s">
        <v>267</v>
      </c>
      <c r="D130" t="s">
        <v>284</v>
      </c>
      <c r="E130" t="s">
        <v>3</v>
      </c>
      <c r="F130" t="s">
        <v>286</v>
      </c>
      <c r="G130">
        <v>1</v>
      </c>
      <c r="H130" t="s">
        <v>291</v>
      </c>
      <c r="I130" t="s">
        <v>27</v>
      </c>
      <c r="J130" s="1" t="s">
        <v>31</v>
      </c>
      <c r="K130" t="s">
        <v>289</v>
      </c>
    </row>
    <row r="131" spans="1:11">
      <c r="A131" t="s">
        <v>242</v>
      </c>
      <c r="B131">
        <v>54</v>
      </c>
      <c r="C131" t="s">
        <v>267</v>
      </c>
      <c r="D131" t="s">
        <v>285</v>
      </c>
      <c r="E131" t="s">
        <v>3</v>
      </c>
      <c r="F131" t="s">
        <v>286</v>
      </c>
      <c r="G131">
        <v>1</v>
      </c>
      <c r="H131" t="s">
        <v>291</v>
      </c>
      <c r="I131" t="s">
        <v>17</v>
      </c>
      <c r="J131" t="s">
        <v>3</v>
      </c>
      <c r="K131" t="s">
        <v>290</v>
      </c>
    </row>
    <row r="132" spans="1:11">
      <c r="A132" t="s">
        <v>242</v>
      </c>
      <c r="B132">
        <v>56</v>
      </c>
      <c r="C132" t="s">
        <v>267</v>
      </c>
      <c r="D132" t="s">
        <v>298</v>
      </c>
      <c r="E132" t="s">
        <v>4</v>
      </c>
      <c r="F132" t="s">
        <v>299</v>
      </c>
      <c r="G132">
        <v>1</v>
      </c>
      <c r="H132" t="s">
        <v>19</v>
      </c>
      <c r="I132" t="s">
        <v>27</v>
      </c>
      <c r="J132" s="1" t="s">
        <v>31</v>
      </c>
      <c r="K132" t="s">
        <v>39</v>
      </c>
    </row>
    <row r="133" spans="1:11">
      <c r="A133" t="s">
        <v>242</v>
      </c>
      <c r="B133">
        <v>56</v>
      </c>
      <c r="C133" t="s">
        <v>267</v>
      </c>
      <c r="D133" t="s">
        <v>300</v>
      </c>
      <c r="E133" t="s">
        <v>4</v>
      </c>
      <c r="F133" s="1" t="s">
        <v>31</v>
      </c>
      <c r="G133" s="1" t="s">
        <v>31</v>
      </c>
      <c r="H133" s="1" t="s">
        <v>19</v>
      </c>
      <c r="I133" s="1" t="s">
        <v>31</v>
      </c>
      <c r="J133" s="1" t="s">
        <v>31</v>
      </c>
      <c r="K133" t="s">
        <v>82</v>
      </c>
    </row>
    <row r="134" spans="1:11">
      <c r="A134" t="s">
        <v>242</v>
      </c>
      <c r="B134">
        <v>56</v>
      </c>
      <c r="C134" t="s">
        <v>267</v>
      </c>
      <c r="D134" t="s">
        <v>302</v>
      </c>
      <c r="E134" t="s">
        <v>3</v>
      </c>
      <c r="F134" t="s">
        <v>303</v>
      </c>
      <c r="G134">
        <v>1</v>
      </c>
      <c r="H134" t="s">
        <v>301</v>
      </c>
      <c r="K134" t="s">
        <v>309</v>
      </c>
    </row>
    <row r="135" spans="1:11">
      <c r="A135" t="s">
        <v>242</v>
      </c>
      <c r="B135">
        <v>56</v>
      </c>
      <c r="C135" t="s">
        <v>267</v>
      </c>
      <c r="D135" t="s">
        <v>305</v>
      </c>
      <c r="E135" t="s">
        <v>4</v>
      </c>
      <c r="F135" t="s">
        <v>306</v>
      </c>
      <c r="G135">
        <v>1</v>
      </c>
      <c r="H135" t="s">
        <v>301</v>
      </c>
      <c r="K135" t="s">
        <v>310</v>
      </c>
    </row>
    <row r="136" spans="1:11">
      <c r="A136" t="s">
        <v>242</v>
      </c>
      <c r="B136">
        <v>56</v>
      </c>
      <c r="C136" t="s">
        <v>267</v>
      </c>
      <c r="D136" t="s">
        <v>304</v>
      </c>
      <c r="E136" s="1" t="s">
        <v>31</v>
      </c>
      <c r="F136" s="1" t="s">
        <v>31</v>
      </c>
      <c r="G136" s="1" t="s">
        <v>31</v>
      </c>
      <c r="H136" t="s">
        <v>301</v>
      </c>
      <c r="I136" s="1" t="s">
        <v>31</v>
      </c>
      <c r="J136" s="1" t="s">
        <v>31</v>
      </c>
      <c r="K136" t="s">
        <v>308</v>
      </c>
    </row>
    <row r="137" spans="1:11">
      <c r="A137" t="s">
        <v>242</v>
      </c>
      <c r="B137">
        <v>56</v>
      </c>
      <c r="C137" t="s">
        <v>267</v>
      </c>
      <c r="D137" t="s">
        <v>307</v>
      </c>
      <c r="E137" t="s">
        <v>3</v>
      </c>
      <c r="F137" t="s">
        <v>166</v>
      </c>
      <c r="G137">
        <v>1</v>
      </c>
      <c r="H137" t="s">
        <v>19</v>
      </c>
      <c r="I137" t="s">
        <v>27</v>
      </c>
      <c r="J137" s="1" t="s">
        <v>31</v>
      </c>
    </row>
    <row r="138" spans="1:11">
      <c r="A138" t="s">
        <v>242</v>
      </c>
      <c r="B138">
        <v>57</v>
      </c>
      <c r="C138" t="s">
        <v>267</v>
      </c>
      <c r="D138" t="s">
        <v>313</v>
      </c>
      <c r="E138" t="s">
        <v>3</v>
      </c>
      <c r="F138" t="s">
        <v>312</v>
      </c>
      <c r="G138">
        <v>1</v>
      </c>
      <c r="H138" t="s">
        <v>19</v>
      </c>
      <c r="I138" t="s">
        <v>17</v>
      </c>
      <c r="J138" t="s">
        <v>314</v>
      </c>
    </row>
    <row r="139" spans="1:11">
      <c r="A139" t="s">
        <v>242</v>
      </c>
      <c r="B139">
        <v>57</v>
      </c>
      <c r="C139" t="s">
        <v>267</v>
      </c>
      <c r="D139" t="s">
        <v>315</v>
      </c>
      <c r="E139" t="s">
        <v>4</v>
      </c>
      <c r="F139" t="s">
        <v>316</v>
      </c>
      <c r="G139">
        <v>1</v>
      </c>
      <c r="H139" t="s">
        <v>19</v>
      </c>
      <c r="I139" t="s">
        <v>27</v>
      </c>
      <c r="J139" s="1" t="s">
        <v>31</v>
      </c>
      <c r="K139" t="s">
        <v>39</v>
      </c>
    </row>
    <row r="140" spans="1:11">
      <c r="A140" t="s">
        <v>242</v>
      </c>
      <c r="B140">
        <v>57</v>
      </c>
      <c r="C140" t="s">
        <v>267</v>
      </c>
      <c r="D140" t="s">
        <v>317</v>
      </c>
      <c r="E140" t="s">
        <v>4</v>
      </c>
      <c r="F140" t="s">
        <v>110</v>
      </c>
      <c r="G140">
        <v>1</v>
      </c>
      <c r="H140" t="s">
        <v>318</v>
      </c>
      <c r="I140" t="s">
        <v>27</v>
      </c>
      <c r="J140" s="1" t="s">
        <v>31</v>
      </c>
      <c r="K140" t="s">
        <v>309</v>
      </c>
    </row>
    <row r="141" spans="1:11">
      <c r="A141" t="s">
        <v>242</v>
      </c>
      <c r="B141">
        <v>57</v>
      </c>
      <c r="C141" t="s">
        <v>267</v>
      </c>
      <c r="D141" t="s">
        <v>319</v>
      </c>
      <c r="E141" t="s">
        <v>3</v>
      </c>
      <c r="F141" t="s">
        <v>354</v>
      </c>
      <c r="G141">
        <v>1</v>
      </c>
      <c r="H141" t="s">
        <v>318</v>
      </c>
      <c r="I141" t="s">
        <v>27</v>
      </c>
      <c r="J141" s="1" t="s">
        <v>31</v>
      </c>
      <c r="K141" t="s">
        <v>309</v>
      </c>
    </row>
    <row r="142" spans="1:11">
      <c r="A142" t="s">
        <v>242</v>
      </c>
      <c r="B142">
        <v>57</v>
      </c>
      <c r="C142" t="s">
        <v>267</v>
      </c>
      <c r="D142" t="s">
        <v>320</v>
      </c>
      <c r="E142" t="s">
        <v>3</v>
      </c>
      <c r="F142" t="s">
        <v>353</v>
      </c>
      <c r="G142">
        <v>1</v>
      </c>
      <c r="H142" t="s">
        <v>318</v>
      </c>
      <c r="I142" t="s">
        <v>27</v>
      </c>
      <c r="J142" s="1" t="s">
        <v>31</v>
      </c>
      <c r="K142" t="s">
        <v>309</v>
      </c>
    </row>
    <row r="143" spans="1:11">
      <c r="A143" t="s">
        <v>242</v>
      </c>
      <c r="B143">
        <v>57</v>
      </c>
      <c r="C143" t="s">
        <v>267</v>
      </c>
      <c r="D143" t="s">
        <v>321</v>
      </c>
      <c r="E143" t="s">
        <v>4</v>
      </c>
      <c r="F143" t="s">
        <v>110</v>
      </c>
      <c r="G143">
        <v>1</v>
      </c>
      <c r="H143" t="s">
        <v>318</v>
      </c>
      <c r="I143" t="s">
        <v>27</v>
      </c>
      <c r="J143" s="1" t="s">
        <v>31</v>
      </c>
      <c r="K143" t="s">
        <v>309</v>
      </c>
    </row>
    <row r="144" spans="1:11">
      <c r="A144" t="s">
        <v>242</v>
      </c>
      <c r="B144">
        <v>57</v>
      </c>
      <c r="C144" t="s">
        <v>267</v>
      </c>
      <c r="D144">
        <v>12345</v>
      </c>
      <c r="E144" t="s">
        <v>4</v>
      </c>
      <c r="F144" t="s">
        <v>323</v>
      </c>
      <c r="G144">
        <v>1</v>
      </c>
      <c r="H144" t="s">
        <v>318</v>
      </c>
      <c r="I144" t="s">
        <v>17</v>
      </c>
      <c r="J144" t="s">
        <v>325</v>
      </c>
      <c r="K144" t="s">
        <v>369</v>
      </c>
    </row>
    <row r="145" spans="1:11">
      <c r="A145" t="s">
        <v>242</v>
      </c>
      <c r="B145">
        <v>57</v>
      </c>
      <c r="C145" t="s">
        <v>267</v>
      </c>
      <c r="D145" t="s">
        <v>322</v>
      </c>
      <c r="E145" t="s">
        <v>3</v>
      </c>
      <c r="F145" t="s">
        <v>324</v>
      </c>
      <c r="G145">
        <v>3</v>
      </c>
      <c r="H145" t="s">
        <v>318</v>
      </c>
      <c r="I145" t="s">
        <v>17</v>
      </c>
      <c r="J145" t="s">
        <v>48</v>
      </c>
      <c r="K145" t="s">
        <v>370</v>
      </c>
    </row>
    <row r="146" spans="1:11">
      <c r="A146" t="s">
        <v>242</v>
      </c>
      <c r="B146">
        <v>57</v>
      </c>
      <c r="C146" t="s">
        <v>267</v>
      </c>
      <c r="D146" t="s">
        <v>326</v>
      </c>
      <c r="E146" t="s">
        <v>3</v>
      </c>
      <c r="F146" t="s">
        <v>332</v>
      </c>
      <c r="G146">
        <v>1</v>
      </c>
      <c r="H146" s="1" t="s">
        <v>333</v>
      </c>
      <c r="I146" t="s">
        <v>27</v>
      </c>
      <c r="J146" s="1" t="s">
        <v>31</v>
      </c>
      <c r="K146" t="s">
        <v>334</v>
      </c>
    </row>
    <row r="147" spans="1:11">
      <c r="A147" t="s">
        <v>242</v>
      </c>
      <c r="B147">
        <v>57</v>
      </c>
      <c r="C147" t="s">
        <v>267</v>
      </c>
      <c r="D147" t="s">
        <v>327</v>
      </c>
      <c r="E147" t="s">
        <v>3</v>
      </c>
      <c r="F147" t="s">
        <v>341</v>
      </c>
      <c r="G147">
        <v>1</v>
      </c>
      <c r="H147" s="1" t="s">
        <v>333</v>
      </c>
      <c r="I147" t="s">
        <v>27</v>
      </c>
      <c r="J147" s="1" t="s">
        <v>31</v>
      </c>
      <c r="K147" t="s">
        <v>371</v>
      </c>
    </row>
    <row r="148" spans="1:11">
      <c r="A148" t="s">
        <v>242</v>
      </c>
      <c r="B148">
        <v>57</v>
      </c>
      <c r="C148" t="s">
        <v>267</v>
      </c>
      <c r="D148" t="s">
        <v>328</v>
      </c>
      <c r="E148" t="s">
        <v>3</v>
      </c>
      <c r="F148" t="s">
        <v>335</v>
      </c>
      <c r="G148">
        <v>1</v>
      </c>
      <c r="H148" s="1" t="s">
        <v>333</v>
      </c>
      <c r="I148" t="s">
        <v>27</v>
      </c>
      <c r="J148" s="1" t="s">
        <v>31</v>
      </c>
      <c r="K148" t="s">
        <v>372</v>
      </c>
    </row>
    <row r="149" spans="1:11">
      <c r="A149" t="s">
        <v>242</v>
      </c>
      <c r="B149">
        <v>57</v>
      </c>
      <c r="C149" t="s">
        <v>267</v>
      </c>
      <c r="D149" t="s">
        <v>329</v>
      </c>
      <c r="E149" s="1" t="s">
        <v>31</v>
      </c>
      <c r="F149" s="1" t="s">
        <v>31</v>
      </c>
      <c r="G149" s="1" t="s">
        <v>31</v>
      </c>
      <c r="H149" s="1" t="s">
        <v>333</v>
      </c>
      <c r="I149" s="1" t="s">
        <v>31</v>
      </c>
      <c r="J149" s="1" t="s">
        <v>31</v>
      </c>
      <c r="K149" t="s">
        <v>308</v>
      </c>
    </row>
    <row r="150" spans="1:11">
      <c r="A150" t="s">
        <v>242</v>
      </c>
      <c r="B150">
        <v>57</v>
      </c>
      <c r="C150" t="s">
        <v>267</v>
      </c>
      <c r="D150" t="s">
        <v>330</v>
      </c>
      <c r="E150" s="1" t="s">
        <v>31</v>
      </c>
      <c r="F150" s="1" t="s">
        <v>31</v>
      </c>
      <c r="G150" s="1" t="s">
        <v>31</v>
      </c>
      <c r="H150" s="1" t="s">
        <v>333</v>
      </c>
      <c r="I150" s="1" t="s">
        <v>17</v>
      </c>
      <c r="J150" s="1" t="s">
        <v>31</v>
      </c>
      <c r="K150" t="s">
        <v>336</v>
      </c>
    </row>
    <row r="151" spans="1:11">
      <c r="A151" t="s">
        <v>242</v>
      </c>
      <c r="B151">
        <v>57</v>
      </c>
      <c r="C151" t="s">
        <v>267</v>
      </c>
      <c r="D151" t="s">
        <v>331</v>
      </c>
      <c r="E151" s="1" t="s">
        <v>31</v>
      </c>
      <c r="F151" s="1" t="s">
        <v>31</v>
      </c>
      <c r="G151" s="1" t="s">
        <v>31</v>
      </c>
      <c r="H151" s="1" t="s">
        <v>333</v>
      </c>
      <c r="I151" s="1" t="s">
        <v>17</v>
      </c>
      <c r="J151" s="1" t="s">
        <v>31</v>
      </c>
      <c r="K151" t="s">
        <v>336</v>
      </c>
    </row>
    <row r="152" spans="1:11">
      <c r="A152" t="s">
        <v>242</v>
      </c>
      <c r="B152">
        <v>57</v>
      </c>
      <c r="C152" t="s">
        <v>267</v>
      </c>
      <c r="D152" t="s">
        <v>327</v>
      </c>
      <c r="E152" t="s">
        <v>3</v>
      </c>
      <c r="F152" t="s">
        <v>341</v>
      </c>
      <c r="G152">
        <v>1</v>
      </c>
      <c r="H152" t="s">
        <v>337</v>
      </c>
      <c r="I152" t="s">
        <v>27</v>
      </c>
      <c r="J152" s="1" t="s">
        <v>31</v>
      </c>
      <c r="K152" t="s">
        <v>309</v>
      </c>
    </row>
    <row r="153" spans="1:11">
      <c r="A153" t="s">
        <v>242</v>
      </c>
      <c r="B153">
        <v>57</v>
      </c>
      <c r="C153" t="s">
        <v>267</v>
      </c>
      <c r="D153" t="s">
        <v>338</v>
      </c>
      <c r="E153" t="s">
        <v>3</v>
      </c>
      <c r="F153" t="s">
        <v>340</v>
      </c>
      <c r="G153">
        <v>1</v>
      </c>
      <c r="H153" t="s">
        <v>337</v>
      </c>
      <c r="I153" t="s">
        <v>17</v>
      </c>
      <c r="J153" t="s">
        <v>12</v>
      </c>
      <c r="K153" t="s">
        <v>373</v>
      </c>
    </row>
    <row r="154" spans="1:11">
      <c r="A154" t="s">
        <v>242</v>
      </c>
      <c r="B154">
        <v>57</v>
      </c>
      <c r="C154" t="s">
        <v>267</v>
      </c>
      <c r="D154" t="s">
        <v>339</v>
      </c>
      <c r="E154" t="s">
        <v>3</v>
      </c>
      <c r="F154" t="s">
        <v>342</v>
      </c>
      <c r="G154">
        <v>1</v>
      </c>
      <c r="H154" t="s">
        <v>337</v>
      </c>
      <c r="I154" t="s">
        <v>17</v>
      </c>
      <c r="J154" t="s">
        <v>343</v>
      </c>
      <c r="K154" t="s">
        <v>374</v>
      </c>
    </row>
    <row r="155" spans="1:11">
      <c r="A155" t="s">
        <v>242</v>
      </c>
      <c r="B155">
        <v>57</v>
      </c>
      <c r="C155" t="s">
        <v>267</v>
      </c>
      <c r="D155" t="s">
        <v>344</v>
      </c>
      <c r="E155" t="s">
        <v>3</v>
      </c>
      <c r="F155" t="s">
        <v>345</v>
      </c>
      <c r="G155">
        <v>1</v>
      </c>
      <c r="H155" t="s">
        <v>19</v>
      </c>
      <c r="I155" t="s">
        <v>27</v>
      </c>
      <c r="J155" s="1" t="s">
        <v>31</v>
      </c>
    </row>
    <row r="156" spans="1:11">
      <c r="A156" t="s">
        <v>242</v>
      </c>
      <c r="B156">
        <v>57</v>
      </c>
      <c r="C156" t="s">
        <v>267</v>
      </c>
      <c r="D156" t="s">
        <v>347</v>
      </c>
      <c r="E156" t="s">
        <v>4</v>
      </c>
      <c r="F156" t="s">
        <v>349</v>
      </c>
      <c r="G156">
        <v>2</v>
      </c>
      <c r="H156" t="s">
        <v>346</v>
      </c>
      <c r="I156" t="s">
        <v>27</v>
      </c>
      <c r="J156" s="1" t="s">
        <v>31</v>
      </c>
    </row>
    <row r="157" spans="1:11">
      <c r="A157" t="s">
        <v>242</v>
      </c>
      <c r="B157">
        <v>57</v>
      </c>
      <c r="C157" t="s">
        <v>267</v>
      </c>
      <c r="D157" t="s">
        <v>328</v>
      </c>
      <c r="E157" t="s">
        <v>4</v>
      </c>
      <c r="F157" t="s">
        <v>182</v>
      </c>
      <c r="G157">
        <v>1</v>
      </c>
      <c r="H157" t="s">
        <v>346</v>
      </c>
      <c r="I157" t="s">
        <v>27</v>
      </c>
      <c r="J157" s="1" t="s">
        <v>31</v>
      </c>
    </row>
    <row r="158" spans="1:11">
      <c r="A158" t="s">
        <v>242</v>
      </c>
      <c r="B158">
        <v>57</v>
      </c>
      <c r="C158" t="s">
        <v>267</v>
      </c>
      <c r="D158" t="s">
        <v>348</v>
      </c>
      <c r="E158" t="s">
        <v>3</v>
      </c>
      <c r="F158" t="s">
        <v>350</v>
      </c>
      <c r="G158">
        <v>5</v>
      </c>
      <c r="H158" t="s">
        <v>19</v>
      </c>
      <c r="I158" t="s">
        <v>17</v>
      </c>
      <c r="J158" t="s">
        <v>3</v>
      </c>
      <c r="K158" t="s">
        <v>351</v>
      </c>
    </row>
    <row r="159" spans="1:11">
      <c r="A159" t="s">
        <v>242</v>
      </c>
      <c r="B159">
        <v>57</v>
      </c>
      <c r="C159" t="s">
        <v>267</v>
      </c>
      <c r="D159" t="s">
        <v>355</v>
      </c>
      <c r="E159" t="s">
        <v>4</v>
      </c>
      <c r="F159" t="s">
        <v>356</v>
      </c>
      <c r="G159">
        <v>1</v>
      </c>
      <c r="H159" t="s">
        <v>19</v>
      </c>
      <c r="I159" t="s">
        <v>57</v>
      </c>
      <c r="J159" s="1" t="s">
        <v>31</v>
      </c>
    </row>
    <row r="160" spans="1:11">
      <c r="A160" t="s">
        <v>242</v>
      </c>
      <c r="B160">
        <v>57</v>
      </c>
      <c r="C160" t="s">
        <v>267</v>
      </c>
      <c r="D160" t="s">
        <v>357</v>
      </c>
      <c r="E160" t="s">
        <v>4</v>
      </c>
      <c r="F160" t="s">
        <v>358</v>
      </c>
      <c r="G160">
        <v>2</v>
      </c>
      <c r="H160" t="s">
        <v>19</v>
      </c>
      <c r="I160" t="s">
        <v>27</v>
      </c>
      <c r="J160" s="1" t="s">
        <v>31</v>
      </c>
    </row>
    <row r="161" spans="1:11">
      <c r="A161" t="s">
        <v>242</v>
      </c>
      <c r="B161">
        <v>57</v>
      </c>
      <c r="C161" t="s">
        <v>267</v>
      </c>
      <c r="D161" t="s">
        <v>357</v>
      </c>
      <c r="E161" t="s">
        <v>4</v>
      </c>
      <c r="F161" t="s">
        <v>358</v>
      </c>
      <c r="G161">
        <v>2</v>
      </c>
      <c r="H161" t="s">
        <v>19</v>
      </c>
      <c r="I161" t="s">
        <v>27</v>
      </c>
      <c r="J161" s="1" t="s">
        <v>31</v>
      </c>
    </row>
    <row r="162" spans="1:11">
      <c r="A162" t="s">
        <v>242</v>
      </c>
      <c r="B162">
        <v>57</v>
      </c>
      <c r="C162" t="s">
        <v>267</v>
      </c>
      <c r="D162" t="s">
        <v>359</v>
      </c>
      <c r="E162" s="1" t="s">
        <v>31</v>
      </c>
      <c r="F162" s="1" t="s">
        <v>31</v>
      </c>
      <c r="G162" s="1" t="s">
        <v>31</v>
      </c>
      <c r="H162" s="1" t="s">
        <v>19</v>
      </c>
      <c r="I162" s="1" t="s">
        <v>31</v>
      </c>
      <c r="J162" s="1" t="s">
        <v>31</v>
      </c>
      <c r="K162" t="s">
        <v>82</v>
      </c>
    </row>
    <row r="163" spans="1:11">
      <c r="A163" t="s">
        <v>242</v>
      </c>
      <c r="B163">
        <v>59</v>
      </c>
      <c r="C163" t="s">
        <v>267</v>
      </c>
      <c r="D163" t="s">
        <v>360</v>
      </c>
      <c r="E163" s="1" t="s">
        <v>31</v>
      </c>
      <c r="F163" s="1" t="s">
        <v>31</v>
      </c>
      <c r="G163" s="1" t="s">
        <v>31</v>
      </c>
      <c r="H163" s="1" t="s">
        <v>19</v>
      </c>
      <c r="I163" s="1" t="s">
        <v>27</v>
      </c>
      <c r="J163" s="1" t="s">
        <v>31</v>
      </c>
      <c r="K163" t="s">
        <v>361</v>
      </c>
    </row>
    <row r="164" spans="1:11">
      <c r="A164" t="s">
        <v>242</v>
      </c>
      <c r="B164">
        <v>59</v>
      </c>
      <c r="C164" t="s">
        <v>267</v>
      </c>
      <c r="D164" t="s">
        <v>355</v>
      </c>
      <c r="E164" t="s">
        <v>4</v>
      </c>
      <c r="F164" t="s">
        <v>356</v>
      </c>
      <c r="G164">
        <v>1</v>
      </c>
      <c r="H164" t="s">
        <v>19</v>
      </c>
      <c r="I164" t="s">
        <v>27</v>
      </c>
      <c r="J164" s="1" t="s">
        <v>31</v>
      </c>
    </row>
    <row r="165" spans="1:11">
      <c r="A165" t="s">
        <v>365</v>
      </c>
      <c r="B165">
        <v>59</v>
      </c>
      <c r="C165" t="s">
        <v>267</v>
      </c>
      <c r="D165" t="s">
        <v>357</v>
      </c>
      <c r="E165" t="s">
        <v>3</v>
      </c>
      <c r="F165" t="s">
        <v>358</v>
      </c>
      <c r="G165">
        <v>2</v>
      </c>
      <c r="H165" t="s">
        <v>362</v>
      </c>
      <c r="I165" t="s">
        <v>27</v>
      </c>
      <c r="J165" s="1" t="s">
        <v>31</v>
      </c>
      <c r="K165" t="s">
        <v>366</v>
      </c>
    </row>
    <row r="166" spans="1:11">
      <c r="A166" t="s">
        <v>365</v>
      </c>
      <c r="B166">
        <v>59</v>
      </c>
      <c r="C166" t="s">
        <v>267</v>
      </c>
      <c r="D166" t="s">
        <v>355</v>
      </c>
      <c r="E166" t="s">
        <v>3</v>
      </c>
      <c r="F166" t="s">
        <v>356</v>
      </c>
      <c r="G166">
        <v>1</v>
      </c>
      <c r="H166" t="s">
        <v>362</v>
      </c>
      <c r="I166" t="s">
        <v>27</v>
      </c>
      <c r="J166" s="1" t="s">
        <v>31</v>
      </c>
      <c r="K166" t="s">
        <v>367</v>
      </c>
    </row>
    <row r="167" spans="1:11">
      <c r="A167" t="s">
        <v>365</v>
      </c>
      <c r="B167">
        <v>59</v>
      </c>
      <c r="C167" t="s">
        <v>267</v>
      </c>
      <c r="D167" t="s">
        <v>357</v>
      </c>
      <c r="E167" t="s">
        <v>3</v>
      </c>
      <c r="F167" t="s">
        <v>358</v>
      </c>
      <c r="G167">
        <v>2</v>
      </c>
      <c r="H167" t="s">
        <v>362</v>
      </c>
      <c r="I167" t="s">
        <v>27</v>
      </c>
      <c r="J167" s="1" t="s">
        <v>31</v>
      </c>
      <c r="K167" t="s">
        <v>375</v>
      </c>
    </row>
    <row r="168" spans="1:11">
      <c r="A168" t="s">
        <v>365</v>
      </c>
      <c r="B168">
        <v>59</v>
      </c>
      <c r="C168" t="s">
        <v>267</v>
      </c>
      <c r="D168" t="s">
        <v>363</v>
      </c>
      <c r="E168" t="s">
        <v>3</v>
      </c>
      <c r="F168" t="s">
        <v>364</v>
      </c>
      <c r="G168">
        <v>1</v>
      </c>
      <c r="H168" t="s">
        <v>362</v>
      </c>
      <c r="I168" t="s">
        <v>27</v>
      </c>
      <c r="J168" s="1" t="s">
        <v>31</v>
      </c>
      <c r="K168" t="s">
        <v>376</v>
      </c>
    </row>
    <row r="169" spans="1:11">
      <c r="A169" t="s">
        <v>80</v>
      </c>
      <c r="B169">
        <v>60</v>
      </c>
      <c r="C169" t="s">
        <v>368</v>
      </c>
      <c r="D169" t="s">
        <v>378</v>
      </c>
      <c r="E169" t="s">
        <v>4</v>
      </c>
      <c r="F169" t="s">
        <v>356</v>
      </c>
      <c r="G169">
        <v>1</v>
      </c>
      <c r="H169" t="s">
        <v>19</v>
      </c>
      <c r="I169" t="s">
        <v>27</v>
      </c>
      <c r="J169" s="1" t="s">
        <v>31</v>
      </c>
    </row>
    <row r="170" spans="1:11">
      <c r="A170" t="s">
        <v>80</v>
      </c>
      <c r="B170">
        <v>60</v>
      </c>
      <c r="C170" t="s">
        <v>368</v>
      </c>
      <c r="D170" t="s">
        <v>379</v>
      </c>
      <c r="E170" t="s">
        <v>3</v>
      </c>
      <c r="F170" t="s">
        <v>380</v>
      </c>
      <c r="G170">
        <v>1</v>
      </c>
      <c r="H170" t="s">
        <v>19</v>
      </c>
      <c r="I170" t="s">
        <v>27</v>
      </c>
      <c r="J170" s="1" t="s">
        <v>31</v>
      </c>
      <c r="K170" t="s">
        <v>381</v>
      </c>
    </row>
    <row r="171" spans="1:11">
      <c r="A171" t="s">
        <v>80</v>
      </c>
      <c r="B171">
        <v>60</v>
      </c>
      <c r="C171" t="s">
        <v>368</v>
      </c>
      <c r="D171" t="s">
        <v>382</v>
      </c>
      <c r="E171" t="s">
        <v>3</v>
      </c>
      <c r="F171" t="s">
        <v>384</v>
      </c>
      <c r="G171">
        <v>1</v>
      </c>
      <c r="H171" t="s">
        <v>386</v>
      </c>
      <c r="I171" t="s">
        <v>17</v>
      </c>
      <c r="J171" t="s">
        <v>12</v>
      </c>
      <c r="K171" t="s">
        <v>387</v>
      </c>
    </row>
    <row r="172" spans="1:11">
      <c r="A172" t="s">
        <v>80</v>
      </c>
      <c r="B172">
        <v>60</v>
      </c>
      <c r="C172" t="s">
        <v>368</v>
      </c>
      <c r="D172" t="s">
        <v>383</v>
      </c>
      <c r="E172" t="s">
        <v>3</v>
      </c>
      <c r="F172" t="s">
        <v>385</v>
      </c>
      <c r="G172">
        <v>1</v>
      </c>
      <c r="H172" t="s">
        <v>386</v>
      </c>
      <c r="I172" t="s">
        <v>17</v>
      </c>
      <c r="J172" t="s">
        <v>196</v>
      </c>
      <c r="K172" t="s">
        <v>388</v>
      </c>
    </row>
    <row r="173" spans="1:11">
      <c r="A173" t="s">
        <v>390</v>
      </c>
      <c r="B173">
        <v>60</v>
      </c>
      <c r="C173" t="s">
        <v>368</v>
      </c>
      <c r="D173" t="s">
        <v>391</v>
      </c>
      <c r="E173" t="s">
        <v>3</v>
      </c>
      <c r="F173" t="s">
        <v>392</v>
      </c>
      <c r="G173">
        <v>1</v>
      </c>
      <c r="H173" t="s">
        <v>396</v>
      </c>
      <c r="I173" t="s">
        <v>27</v>
      </c>
      <c r="J173" s="1" t="s">
        <v>31</v>
      </c>
      <c r="K173" t="s">
        <v>394</v>
      </c>
    </row>
    <row r="174" spans="1:11">
      <c r="A174" t="s">
        <v>390</v>
      </c>
      <c r="B174">
        <v>60</v>
      </c>
      <c r="C174" t="s">
        <v>368</v>
      </c>
      <c r="D174" t="s">
        <v>389</v>
      </c>
      <c r="E174" t="s">
        <v>3</v>
      </c>
      <c r="F174" t="s">
        <v>393</v>
      </c>
      <c r="G174">
        <v>1</v>
      </c>
      <c r="H174" t="s">
        <v>396</v>
      </c>
      <c r="I174" t="s">
        <v>27</v>
      </c>
      <c r="J174" s="1" t="s">
        <v>31</v>
      </c>
      <c r="K174" t="s">
        <v>395</v>
      </c>
    </row>
    <row r="175" spans="1:11">
      <c r="A175" t="s">
        <v>390</v>
      </c>
      <c r="B175">
        <v>60</v>
      </c>
      <c r="C175" t="s">
        <v>368</v>
      </c>
      <c r="D175" t="s">
        <v>397</v>
      </c>
      <c r="E175" t="s">
        <v>3</v>
      </c>
      <c r="F175" t="s">
        <v>398</v>
      </c>
      <c r="G175">
        <v>1</v>
      </c>
      <c r="H175" t="s">
        <v>19</v>
      </c>
      <c r="I175" t="s">
        <v>27</v>
      </c>
      <c r="J175" s="1" t="s">
        <v>31</v>
      </c>
    </row>
    <row r="176" spans="1:11">
      <c r="A176" t="s">
        <v>390</v>
      </c>
      <c r="B176">
        <v>60</v>
      </c>
      <c r="C176" t="s">
        <v>368</v>
      </c>
      <c r="D176" t="s">
        <v>399</v>
      </c>
      <c r="E176" t="s">
        <v>3</v>
      </c>
      <c r="F176" t="s">
        <v>173</v>
      </c>
      <c r="G176">
        <v>1</v>
      </c>
      <c r="H176" t="s">
        <v>400</v>
      </c>
      <c r="I176" t="s">
        <v>27</v>
      </c>
      <c r="J176" s="1" t="s">
        <v>31</v>
      </c>
      <c r="K176" t="s">
        <v>309</v>
      </c>
    </row>
    <row r="177" spans="1:11">
      <c r="A177" t="s">
        <v>390</v>
      </c>
      <c r="B177">
        <v>60</v>
      </c>
      <c r="C177" t="s">
        <v>368</v>
      </c>
      <c r="D177" t="s">
        <v>399</v>
      </c>
      <c r="E177" t="s">
        <v>3</v>
      </c>
      <c r="F177" t="s">
        <v>173</v>
      </c>
      <c r="G177">
        <v>1</v>
      </c>
      <c r="H177" t="s">
        <v>400</v>
      </c>
      <c r="I177" t="s">
        <v>27</v>
      </c>
      <c r="J177" s="1" t="s">
        <v>31</v>
      </c>
      <c r="K177" t="s">
        <v>406</v>
      </c>
    </row>
    <row r="178" spans="1:11">
      <c r="A178" t="s">
        <v>390</v>
      </c>
      <c r="B178">
        <v>60</v>
      </c>
      <c r="C178" t="s">
        <v>368</v>
      </c>
      <c r="D178" t="s">
        <v>401</v>
      </c>
      <c r="E178" t="s">
        <v>3</v>
      </c>
      <c r="F178" t="s">
        <v>404</v>
      </c>
      <c r="G178">
        <v>1</v>
      </c>
      <c r="H178" t="s">
        <v>400</v>
      </c>
      <c r="I178" t="s">
        <v>27</v>
      </c>
      <c r="J178" s="1" t="s">
        <v>31</v>
      </c>
      <c r="K178" t="s">
        <v>407</v>
      </c>
    </row>
    <row r="179" spans="1:11">
      <c r="A179" t="s">
        <v>390</v>
      </c>
      <c r="B179">
        <v>60</v>
      </c>
      <c r="C179" t="s">
        <v>368</v>
      </c>
      <c r="D179" t="s">
        <v>402</v>
      </c>
      <c r="E179" t="s">
        <v>4</v>
      </c>
      <c r="F179" t="s">
        <v>238</v>
      </c>
      <c r="G179">
        <v>1</v>
      </c>
      <c r="H179" t="s">
        <v>19</v>
      </c>
      <c r="I179" t="s">
        <v>17</v>
      </c>
      <c r="J179" t="s">
        <v>48</v>
      </c>
      <c r="K179" t="s">
        <v>403</v>
      </c>
    </row>
    <row r="180" spans="1:11">
      <c r="A180" t="s">
        <v>390</v>
      </c>
      <c r="B180">
        <v>60</v>
      </c>
      <c r="C180" t="s">
        <v>368</v>
      </c>
      <c r="D180" t="s">
        <v>402</v>
      </c>
      <c r="E180" t="s">
        <v>4</v>
      </c>
      <c r="F180" t="s">
        <v>238</v>
      </c>
      <c r="G180">
        <v>1</v>
      </c>
      <c r="H180" t="s">
        <v>19</v>
      </c>
      <c r="I180" t="s">
        <v>17</v>
      </c>
      <c r="J180" t="s">
        <v>48</v>
      </c>
      <c r="K180" t="s">
        <v>408</v>
      </c>
    </row>
    <row r="181" spans="1:11">
      <c r="A181" t="s">
        <v>390</v>
      </c>
      <c r="B181">
        <v>60</v>
      </c>
      <c r="C181" t="s">
        <v>368</v>
      </c>
      <c r="D181" t="s">
        <v>405</v>
      </c>
      <c r="E181" t="s">
        <v>4</v>
      </c>
      <c r="F181" s="1" t="s">
        <v>31</v>
      </c>
      <c r="G181" s="1" t="s">
        <v>31</v>
      </c>
      <c r="H181" s="1" t="s">
        <v>31</v>
      </c>
      <c r="I181" s="1" t="s">
        <v>31</v>
      </c>
      <c r="J181" s="1" t="s">
        <v>31</v>
      </c>
      <c r="K181" t="s">
        <v>94</v>
      </c>
    </row>
    <row r="182" spans="1:11">
      <c r="A182" t="s">
        <v>390</v>
      </c>
      <c r="B182">
        <v>60</v>
      </c>
      <c r="C182" t="s">
        <v>368</v>
      </c>
      <c r="D182" t="s">
        <v>401</v>
      </c>
      <c r="E182" t="s">
        <v>3</v>
      </c>
      <c r="F182" t="s">
        <v>404</v>
      </c>
      <c r="G182">
        <v>1</v>
      </c>
      <c r="H182" t="s">
        <v>409</v>
      </c>
      <c r="I182" t="s">
        <v>27</v>
      </c>
      <c r="J182" s="1" t="s">
        <v>31</v>
      </c>
      <c r="K182" t="s">
        <v>410</v>
      </c>
    </row>
    <row r="183" spans="1:11">
      <c r="A183" t="s">
        <v>390</v>
      </c>
      <c r="B183">
        <v>60</v>
      </c>
      <c r="C183" t="s">
        <v>368</v>
      </c>
      <c r="D183" t="s">
        <v>411</v>
      </c>
      <c r="E183" t="s">
        <v>3</v>
      </c>
      <c r="F183" t="s">
        <v>340</v>
      </c>
      <c r="G183">
        <v>3</v>
      </c>
      <c r="H183" t="s">
        <v>19</v>
      </c>
      <c r="I183" t="s">
        <v>17</v>
      </c>
      <c r="J183" t="s">
        <v>412</v>
      </c>
      <c r="K183" t="s">
        <v>413</v>
      </c>
    </row>
    <row r="184" spans="1:11">
      <c r="A184" t="s">
        <v>242</v>
      </c>
      <c r="B184">
        <v>60</v>
      </c>
      <c r="C184" t="s">
        <v>368</v>
      </c>
      <c r="D184" t="s">
        <v>427</v>
      </c>
      <c r="E184" s="1" t="s">
        <v>31</v>
      </c>
      <c r="F184" s="1" t="s">
        <v>31</v>
      </c>
      <c r="G184" s="1" t="s">
        <v>31</v>
      </c>
      <c r="H184" s="1" t="s">
        <v>19</v>
      </c>
      <c r="I184" s="1" t="s">
        <v>27</v>
      </c>
      <c r="J184" s="1" t="s">
        <v>31</v>
      </c>
      <c r="K184" t="s">
        <v>428</v>
      </c>
    </row>
    <row r="185" spans="1:11">
      <c r="A185" t="s">
        <v>417</v>
      </c>
      <c r="B185">
        <v>60</v>
      </c>
      <c r="C185" t="s">
        <v>368</v>
      </c>
      <c r="D185" t="s">
        <v>414</v>
      </c>
      <c r="E185" t="s">
        <v>4</v>
      </c>
      <c r="F185" t="s">
        <v>415</v>
      </c>
      <c r="G185">
        <v>1</v>
      </c>
      <c r="H185" t="s">
        <v>19</v>
      </c>
      <c r="I185" s="1" t="s">
        <v>31</v>
      </c>
      <c r="J185" s="1" t="s">
        <v>31</v>
      </c>
      <c r="K185" t="s">
        <v>416</v>
      </c>
    </row>
    <row r="186" spans="1:11">
      <c r="A186" t="s">
        <v>417</v>
      </c>
      <c r="B186">
        <v>60</v>
      </c>
      <c r="C186" t="s">
        <v>368</v>
      </c>
      <c r="D186" t="s">
        <v>419</v>
      </c>
      <c r="E186" t="s">
        <v>3</v>
      </c>
      <c r="F186" t="s">
        <v>420</v>
      </c>
      <c r="G186">
        <v>1</v>
      </c>
      <c r="H186" t="s">
        <v>421</v>
      </c>
      <c r="I186" t="s">
        <v>27</v>
      </c>
      <c r="J186" s="1" t="s">
        <v>31</v>
      </c>
      <c r="K186" t="s">
        <v>422</v>
      </c>
    </row>
    <row r="187" spans="1:11">
      <c r="A187" t="s">
        <v>417</v>
      </c>
      <c r="B187">
        <v>60</v>
      </c>
      <c r="C187" t="s">
        <v>368</v>
      </c>
      <c r="D187" t="s">
        <v>418</v>
      </c>
      <c r="E187" t="s">
        <v>3</v>
      </c>
      <c r="F187" t="s">
        <v>173</v>
      </c>
      <c r="G187">
        <v>1</v>
      </c>
      <c r="H187" t="s">
        <v>421</v>
      </c>
      <c r="I187" t="s">
        <v>27</v>
      </c>
      <c r="J187" s="1" t="s">
        <v>31</v>
      </c>
      <c r="K187" t="s">
        <v>423</v>
      </c>
    </row>
    <row r="188" spans="1:11">
      <c r="A188" t="s">
        <v>417</v>
      </c>
      <c r="B188">
        <v>60</v>
      </c>
      <c r="C188" t="s">
        <v>368</v>
      </c>
      <c r="D188" t="s">
        <v>418</v>
      </c>
      <c r="E188" t="s">
        <v>3</v>
      </c>
      <c r="F188" t="s">
        <v>173</v>
      </c>
      <c r="G188">
        <v>1</v>
      </c>
      <c r="H188" t="s">
        <v>421</v>
      </c>
      <c r="I188" t="s">
        <v>27</v>
      </c>
      <c r="J188" s="1" t="s">
        <v>31</v>
      </c>
      <c r="K188" t="s">
        <v>424</v>
      </c>
    </row>
    <row r="189" spans="1:11">
      <c r="A189" t="s">
        <v>417</v>
      </c>
      <c r="B189">
        <v>60</v>
      </c>
      <c r="C189" t="s">
        <v>368</v>
      </c>
      <c r="D189" t="s">
        <v>425</v>
      </c>
      <c r="E189" t="s">
        <v>4</v>
      </c>
      <c r="F189" t="s">
        <v>415</v>
      </c>
      <c r="G189">
        <v>1</v>
      </c>
      <c r="H189" t="s">
        <v>421</v>
      </c>
      <c r="I189" s="1" t="s">
        <v>31</v>
      </c>
      <c r="J189" s="1" t="s">
        <v>31</v>
      </c>
      <c r="K189" t="s">
        <v>426</v>
      </c>
    </row>
    <row r="190" spans="1:11">
      <c r="A190" t="s">
        <v>242</v>
      </c>
      <c r="B190">
        <v>60</v>
      </c>
      <c r="C190" t="s">
        <v>368</v>
      </c>
      <c r="D190" t="s">
        <v>429</v>
      </c>
      <c r="E190" t="s">
        <v>3</v>
      </c>
      <c r="F190" t="s">
        <v>260</v>
      </c>
      <c r="G190">
        <v>1</v>
      </c>
      <c r="H190" t="s">
        <v>19</v>
      </c>
      <c r="I190" t="s">
        <v>17</v>
      </c>
      <c r="J190" t="s">
        <v>48</v>
      </c>
      <c r="K190" t="s">
        <v>439</v>
      </c>
    </row>
    <row r="191" spans="1:11">
      <c r="A191" t="s">
        <v>242</v>
      </c>
      <c r="B191">
        <v>60</v>
      </c>
      <c r="C191" t="s">
        <v>368</v>
      </c>
      <c r="D191" t="s">
        <v>430</v>
      </c>
      <c r="E191" t="s">
        <v>4</v>
      </c>
      <c r="F191" t="s">
        <v>431</v>
      </c>
      <c r="G191">
        <v>1</v>
      </c>
      <c r="H191" t="s">
        <v>19</v>
      </c>
      <c r="I191" t="s">
        <v>27</v>
      </c>
      <c r="J191" s="1" t="s">
        <v>31</v>
      </c>
      <c r="K191" t="s">
        <v>432</v>
      </c>
    </row>
    <row r="192" spans="1:11">
      <c r="A192" t="s">
        <v>242</v>
      </c>
      <c r="B192">
        <v>60</v>
      </c>
      <c r="C192" t="s">
        <v>368</v>
      </c>
      <c r="D192" t="s">
        <v>433</v>
      </c>
      <c r="E192" t="s">
        <v>3</v>
      </c>
      <c r="F192" t="s">
        <v>434</v>
      </c>
      <c r="G192">
        <v>1</v>
      </c>
      <c r="H192" t="s">
        <v>19</v>
      </c>
      <c r="I192" t="s">
        <v>17</v>
      </c>
      <c r="J192" t="s">
        <v>3</v>
      </c>
      <c r="K192" t="s">
        <v>435</v>
      </c>
    </row>
    <row r="193" spans="1:10">
      <c r="A193" t="s">
        <v>242</v>
      </c>
      <c r="B193">
        <v>60</v>
      </c>
      <c r="C193" t="s">
        <v>368</v>
      </c>
      <c r="D193" t="s">
        <v>436</v>
      </c>
      <c r="E193" t="s">
        <v>4</v>
      </c>
      <c r="F193" t="s">
        <v>437</v>
      </c>
      <c r="G193">
        <v>1</v>
      </c>
      <c r="H193" t="s">
        <v>19</v>
      </c>
      <c r="I193" t="s">
        <v>27</v>
      </c>
      <c r="J193" s="1" t="s">
        <v>31</v>
      </c>
    </row>
    <row r="194" spans="1:10">
      <c r="A194" t="s">
        <v>438</v>
      </c>
      <c r="B194">
        <v>60</v>
      </c>
      <c r="C194" t="s">
        <v>368</v>
      </c>
      <c r="D194" t="s">
        <v>441</v>
      </c>
      <c r="E194" t="s">
        <v>3</v>
      </c>
      <c r="F194" t="s">
        <v>443</v>
      </c>
      <c r="G194">
        <v>2</v>
      </c>
      <c r="H194" t="s">
        <v>442</v>
      </c>
      <c r="I194" t="s">
        <v>27</v>
      </c>
      <c r="J194" s="1" t="s">
        <v>31</v>
      </c>
    </row>
  </sheetData>
  <phoneticPr fontId="2" type="noConversion"/>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F4947-0A3D-450F-B3BD-5C7BAE1AA27F}">
  <dimension ref="A3:O75"/>
  <sheetViews>
    <sheetView topLeftCell="A61" zoomScale="80" zoomScaleNormal="80" workbookViewId="0">
      <selection activeCell="C71" sqref="C71"/>
    </sheetView>
  </sheetViews>
  <sheetFormatPr defaultRowHeight="15"/>
  <cols>
    <col min="1" max="1" width="14.140625" bestFit="1" customWidth="1"/>
    <col min="2" max="2" width="13.42578125" bestFit="1" customWidth="1"/>
    <col min="15" max="15" width="14.140625" bestFit="1" customWidth="1"/>
    <col min="16" max="16" width="14.5703125" bestFit="1" customWidth="1"/>
  </cols>
  <sheetData>
    <row r="3" spans="1:3">
      <c r="A3" s="13"/>
      <c r="B3" s="14"/>
      <c r="C3" s="15"/>
    </row>
    <row r="4" spans="1:3">
      <c r="A4" s="16"/>
      <c r="B4" s="17"/>
      <c r="C4" s="18"/>
    </row>
    <row r="5" spans="1:3">
      <c r="A5" s="16"/>
      <c r="B5" s="17"/>
      <c r="C5" s="18"/>
    </row>
    <row r="6" spans="1:3">
      <c r="A6" s="16"/>
      <c r="B6" s="17"/>
      <c r="C6" s="18"/>
    </row>
    <row r="7" spans="1:3">
      <c r="A7" s="16"/>
      <c r="B7" s="17"/>
      <c r="C7" s="18"/>
    </row>
    <row r="8" spans="1:3">
      <c r="A8" s="16"/>
      <c r="B8" s="17"/>
      <c r="C8" s="18"/>
    </row>
    <row r="9" spans="1:3">
      <c r="A9" s="16"/>
      <c r="B9" s="17"/>
      <c r="C9" s="18"/>
    </row>
    <row r="10" spans="1:3">
      <c r="A10" s="16"/>
      <c r="B10" s="17"/>
      <c r="C10" s="18"/>
    </row>
    <row r="11" spans="1:3">
      <c r="A11" s="16"/>
      <c r="B11" s="17"/>
      <c r="C11" s="18"/>
    </row>
    <row r="12" spans="1:3">
      <c r="A12" s="16"/>
      <c r="B12" s="17"/>
      <c r="C12" s="18"/>
    </row>
    <row r="13" spans="1:3">
      <c r="A13" s="16"/>
      <c r="B13" s="17"/>
      <c r="C13" s="18"/>
    </row>
    <row r="14" spans="1:3">
      <c r="A14" s="16"/>
      <c r="B14" s="17"/>
      <c r="C14" s="18"/>
    </row>
    <row r="15" spans="1:3">
      <c r="A15" s="16"/>
      <c r="B15" s="17"/>
      <c r="C15" s="18"/>
    </row>
    <row r="16" spans="1:3">
      <c r="A16" s="16"/>
      <c r="B16" s="17"/>
      <c r="C16" s="18"/>
    </row>
    <row r="17" spans="1:3">
      <c r="A17" s="16"/>
      <c r="B17" s="17"/>
      <c r="C17" s="18"/>
    </row>
    <row r="18" spans="1:3">
      <c r="A18" s="16"/>
      <c r="B18" s="17"/>
      <c r="C18" s="18"/>
    </row>
    <row r="19" spans="1:3">
      <c r="A19" s="16"/>
      <c r="B19" s="17"/>
      <c r="C19" s="18"/>
    </row>
    <row r="20" spans="1:3">
      <c r="A20" s="19"/>
      <c r="B20" s="20"/>
      <c r="C20" s="21"/>
    </row>
    <row r="28" spans="1:3">
      <c r="A28" s="3" t="s">
        <v>1037</v>
      </c>
      <c r="B28" t="s">
        <v>1516</v>
      </c>
    </row>
    <row r="63" spans="1:15">
      <c r="A63" s="3" t="s">
        <v>227</v>
      </c>
      <c r="B63" t="s">
        <v>820</v>
      </c>
      <c r="O63" s="3" t="s">
        <v>227</v>
      </c>
    </row>
    <row r="64" spans="1:15">
      <c r="A64" s="4" t="s">
        <v>539</v>
      </c>
      <c r="B64">
        <v>15</v>
      </c>
      <c r="O64" s="4">
        <v>61</v>
      </c>
    </row>
    <row r="65" spans="1:15">
      <c r="A65" s="4" t="s">
        <v>553</v>
      </c>
      <c r="B65">
        <v>55</v>
      </c>
      <c r="O65" s="4">
        <v>80</v>
      </c>
    </row>
    <row r="66" spans="1:15">
      <c r="A66" s="4" t="s">
        <v>39</v>
      </c>
      <c r="B66">
        <v>58</v>
      </c>
      <c r="O66" s="4">
        <v>138</v>
      </c>
    </row>
    <row r="67" spans="1:15">
      <c r="A67" s="4" t="s">
        <v>546</v>
      </c>
      <c r="B67">
        <v>10</v>
      </c>
      <c r="O67" s="4" t="s">
        <v>377</v>
      </c>
    </row>
    <row r="68" spans="1:15">
      <c r="A68" s="4" t="s">
        <v>466</v>
      </c>
      <c r="B68">
        <v>53</v>
      </c>
      <c r="O68" s="4">
        <v>20</v>
      </c>
    </row>
    <row r="69" spans="1:15">
      <c r="A69" s="4" t="s">
        <v>752</v>
      </c>
      <c r="B69">
        <v>19</v>
      </c>
      <c r="O69" s="4">
        <v>40</v>
      </c>
    </row>
    <row r="70" spans="1:15">
      <c r="A70" s="4" t="s">
        <v>42</v>
      </c>
      <c r="B70">
        <v>13</v>
      </c>
      <c r="O70" s="4">
        <v>95</v>
      </c>
    </row>
    <row r="71" spans="1:15">
      <c r="A71" s="4" t="s">
        <v>515</v>
      </c>
      <c r="B71">
        <v>108</v>
      </c>
      <c r="O71" s="4" t="s">
        <v>228</v>
      </c>
    </row>
    <row r="72" spans="1:15">
      <c r="A72" s="4" t="s">
        <v>464</v>
      </c>
      <c r="B72">
        <v>274</v>
      </c>
    </row>
    <row r="73" spans="1:15">
      <c r="A73" s="4" t="s">
        <v>791</v>
      </c>
      <c r="B73">
        <v>3</v>
      </c>
    </row>
    <row r="74" spans="1:15">
      <c r="A74" s="4" t="s">
        <v>377</v>
      </c>
    </row>
    <row r="75" spans="1:15">
      <c r="A75" s="4" t="s">
        <v>228</v>
      </c>
      <c r="B75">
        <v>608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Invasions</vt:lpstr>
      <vt:lpstr>Recommended Levels</vt:lpstr>
      <vt:lpstr>Map</vt:lpstr>
      <vt:lpstr>Location Order</vt:lpstr>
      <vt:lpstr>TT</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Pan</dc:creator>
  <cp:lastModifiedBy>Alex Pan</cp:lastModifiedBy>
  <dcterms:created xsi:type="dcterms:W3CDTF">2023-04-16T20:05:56Z</dcterms:created>
  <dcterms:modified xsi:type="dcterms:W3CDTF">2023-10-01T20:55:43Z</dcterms:modified>
</cp:coreProperties>
</file>