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hu\lessons\StatikiMatrices\jupyters\example3\"/>
    </mc:Choice>
  </mc:AlternateContent>
  <bookViews>
    <workbookView xWindow="0" yWindow="0" windowWidth="17250" windowHeight="9510"/>
  </bookViews>
  <sheets>
    <sheet name="example3" sheetId="3" r:id="rId1"/>
    <sheet name="Φορτία στοιχείου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" i="3" l="1"/>
  <c r="B136" i="3"/>
  <c r="K131" i="3" a="1"/>
  <c r="K131" i="3" s="1"/>
  <c r="B131" i="3" a="1"/>
  <c r="B131" i="3" s="1"/>
  <c r="B129" i="3"/>
  <c r="O126" i="3"/>
  <c r="O125" i="3"/>
  <c r="C126" i="3"/>
  <c r="C125" i="3"/>
  <c r="B126" i="3"/>
  <c r="B125" i="3"/>
  <c r="O118" i="3"/>
  <c r="O119" i="3"/>
  <c r="O120" i="3"/>
  <c r="O121" i="3"/>
  <c r="O122" i="3"/>
  <c r="O117" i="3"/>
  <c r="F117" i="3"/>
  <c r="G117" i="3"/>
  <c r="F118" i="3"/>
  <c r="G118" i="3"/>
  <c r="C121" i="3"/>
  <c r="C122" i="3"/>
  <c r="B121" i="3"/>
  <c r="B122" i="3"/>
  <c r="B84" i="3"/>
  <c r="C95" i="3" s="1"/>
  <c r="B85" i="3"/>
  <c r="C96" i="3" s="1"/>
  <c r="D96" i="3" s="1"/>
  <c r="I96" i="3" s="1"/>
  <c r="B86" i="3"/>
  <c r="C97" i="3" s="1"/>
  <c r="D97" i="3" s="1"/>
  <c r="I97" i="3" s="1"/>
  <c r="B83" i="3"/>
  <c r="C94" i="3" s="1"/>
  <c r="I63" i="3"/>
  <c r="B70" i="3" s="1"/>
  <c r="B95" i="3" s="1"/>
  <c r="I58" i="3"/>
  <c r="B69" i="3" s="1"/>
  <c r="B94" i="3" s="1"/>
  <c r="I53" i="3"/>
  <c r="B68" i="3" s="1"/>
  <c r="B93" i="3" s="1"/>
  <c r="D93" i="3" s="1"/>
  <c r="I93" i="3" s="1"/>
  <c r="I46" i="3"/>
  <c r="I48" i="3" s="1"/>
  <c r="B67" i="3" s="1"/>
  <c r="B92" i="3" s="1"/>
  <c r="D92" i="3" s="1"/>
  <c r="I92" i="3" s="1"/>
  <c r="K4" i="1"/>
  <c r="E4" i="1"/>
  <c r="E3" i="1"/>
  <c r="E2" i="1"/>
  <c r="E1" i="1"/>
  <c r="N4" i="1"/>
  <c r="N3" i="1"/>
  <c r="N1" i="1"/>
  <c r="N2" i="1"/>
  <c r="O28" i="3"/>
  <c r="G37" i="3" s="1"/>
  <c r="G122" i="3" s="1"/>
  <c r="O27" i="3"/>
  <c r="N28" i="3" s="1"/>
  <c r="F37" i="3" s="1"/>
  <c r="F122" i="3" s="1"/>
  <c r="N27" i="3"/>
  <c r="F36" i="3" s="1"/>
  <c r="F121" i="3" s="1"/>
  <c r="O26" i="3"/>
  <c r="M28" i="3" s="1"/>
  <c r="E37" i="3" s="1"/>
  <c r="E122" i="3" s="1"/>
  <c r="N26" i="3"/>
  <c r="M27" i="3" s="1"/>
  <c r="E36" i="3" s="1"/>
  <c r="E121" i="3" s="1"/>
  <c r="M26" i="3"/>
  <c r="M25" i="3"/>
  <c r="O25" i="3" s="1"/>
  <c r="L28" i="3" s="1"/>
  <c r="D37" i="3" s="1"/>
  <c r="D122" i="3" s="1"/>
  <c r="L25" i="3"/>
  <c r="N25" i="3" s="1"/>
  <c r="E28" i="3"/>
  <c r="E27" i="3"/>
  <c r="D27" i="3"/>
  <c r="E26" i="3"/>
  <c r="E33" i="3" s="1"/>
  <c r="E118" i="3" s="1"/>
  <c r="D26" i="3"/>
  <c r="D33" i="3" s="1"/>
  <c r="D118" i="3" s="1"/>
  <c r="C26" i="3"/>
  <c r="C33" i="3" s="1"/>
  <c r="C118" i="3" s="1"/>
  <c r="C25" i="3"/>
  <c r="C32" i="3" s="1"/>
  <c r="C117" i="3" s="1"/>
  <c r="B25" i="3"/>
  <c r="D25" i="3" s="1"/>
  <c r="D32" i="3" s="1"/>
  <c r="D117" i="3" s="1"/>
  <c r="K132" i="3" l="1"/>
  <c r="C132" i="3"/>
  <c r="B132" i="3"/>
  <c r="C131" i="3"/>
  <c r="D94" i="3"/>
  <c r="I94" i="3" s="1"/>
  <c r="D95" i="3"/>
  <c r="I95" i="3" s="1"/>
  <c r="D34" i="3"/>
  <c r="D119" i="3" s="1"/>
  <c r="G36" i="3"/>
  <c r="G121" i="3" s="1"/>
  <c r="E34" i="3"/>
  <c r="E119" i="3" s="1"/>
  <c r="E35" i="3"/>
  <c r="E120" i="3" s="1"/>
  <c r="B32" i="3"/>
  <c r="B117" i="3" s="1"/>
  <c r="F34" i="3"/>
  <c r="F119" i="3" s="1"/>
  <c r="L27" i="3"/>
  <c r="D36" i="3" s="1"/>
  <c r="D121" i="3" s="1"/>
  <c r="F35" i="3"/>
  <c r="F120" i="3" s="1"/>
  <c r="G35" i="3"/>
  <c r="G120" i="3" s="1"/>
  <c r="G34" i="3"/>
  <c r="G119" i="3" s="1"/>
  <c r="L26" i="3"/>
  <c r="E156" i="3"/>
  <c r="E153" i="3"/>
  <c r="E154" i="3"/>
  <c r="C28" i="3" l="1"/>
  <c r="C35" i="3" s="1"/>
  <c r="C120" i="3" s="1"/>
  <c r="E25" i="3"/>
  <c r="E32" i="3" s="1"/>
  <c r="E117" i="3" s="1"/>
  <c r="B26" i="3"/>
  <c r="B33" i="3" s="1"/>
  <c r="B118" i="3" s="1"/>
  <c r="B27" i="3" l="1"/>
  <c r="B34" i="3" s="1"/>
  <c r="B119" i="3" s="1"/>
  <c r="E157" i="3"/>
  <c r="E155" i="3"/>
  <c r="D28" i="3"/>
  <c r="D35" i="3" s="1"/>
  <c r="D120" i="3" s="1"/>
  <c r="B28" i="3"/>
  <c r="B35" i="3" s="1"/>
  <c r="B120" i="3" s="1"/>
  <c r="C27" i="3"/>
  <c r="C34" i="3" s="1"/>
  <c r="C119" i="3" s="1"/>
  <c r="E158" i="3"/>
  <c r="B153" i="3" l="1" a="1"/>
  <c r="B158" i="3" s="1"/>
  <c r="I158" i="3" s="1"/>
  <c r="B155" i="3" l="1"/>
  <c r="I155" i="3" s="1"/>
  <c r="B156" i="3"/>
  <c r="I156" i="3" s="1"/>
  <c r="B153" i="3"/>
  <c r="I153" i="3" s="1"/>
  <c r="B154" i="3"/>
  <c r="I154" i="3" s="1"/>
  <c r="B157" i="3"/>
  <c r="I157" i="3" s="1"/>
</calcChain>
</file>

<file path=xl/sharedStrings.xml><?xml version="1.0" encoding="utf-8"?>
<sst xmlns="http://schemas.openxmlformats.org/spreadsheetml/2006/main" count="275" uniqueCount="120">
  <si>
    <t>A</t>
  </si>
  <si>
    <t>E</t>
  </si>
  <si>
    <t>I</t>
  </si>
  <si>
    <t>L</t>
  </si>
  <si>
    <t>m</t>
  </si>
  <si>
    <t>Γεωμετρία φορέα</t>
  </si>
  <si>
    <t>Δεδομένα</t>
  </si>
  <si>
    <t>Φόρτιση</t>
  </si>
  <si>
    <r>
      <t>m</t>
    </r>
    <r>
      <rPr>
        <vertAlign val="superscript"/>
        <sz val="11"/>
        <color rgb="FF000000"/>
        <rFont val="Calibri"/>
        <family val="2"/>
        <charset val="161"/>
        <scheme val="minor"/>
      </rPr>
      <t>2</t>
    </r>
  </si>
  <si>
    <r>
      <t>m</t>
    </r>
    <r>
      <rPr>
        <vertAlign val="superscript"/>
        <sz val="11"/>
        <color rgb="FF000000"/>
        <rFont val="Calibri"/>
        <family val="2"/>
        <charset val="161"/>
        <scheme val="minor"/>
      </rPr>
      <t>4</t>
    </r>
  </si>
  <si>
    <t>Μητρώο στιβαρότητας</t>
  </si>
  <si>
    <t>[P]</t>
  </si>
  <si>
    <t>Μητρώο εξωτερικών φορτίων</t>
  </si>
  <si>
    <t>Μητρώο μετατοπίσεων</t>
  </si>
  <si>
    <t>[U]</t>
  </si>
  <si>
    <t>Μητρώο αντιδράσεων</t>
  </si>
  <si>
    <r>
      <t>U</t>
    </r>
    <r>
      <rPr>
        <vertAlign val="subscript"/>
        <sz val="11"/>
        <color theme="1"/>
        <rFont val="Calibri"/>
        <family val="2"/>
        <charset val="161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</si>
  <si>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161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</si>
  <si>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</si>
  <si>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</si>
  <si>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charset val="161"/>
        <scheme val="minor"/>
      </rPr>
      <t>4</t>
    </r>
    <r>
      <rPr>
        <sz val="11"/>
        <color theme="1"/>
        <rFont val="Calibri"/>
        <family val="2"/>
        <charset val="161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</si>
  <si>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charset val="161"/>
        <scheme val="minor"/>
      </rPr>
      <t>5</t>
    </r>
    <r>
      <rPr>
        <sz val="11"/>
        <color theme="1"/>
        <rFont val="Calibri"/>
        <family val="2"/>
        <charset val="161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</si>
  <si>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charset val="161"/>
        <scheme val="minor"/>
      </rPr>
      <t>6</t>
    </r>
    <r>
      <rPr>
        <sz val="11"/>
        <color theme="1"/>
        <rFont val="Calibri"/>
        <family val="2"/>
        <charset val="161"/>
        <scheme val="minor"/>
      </rPr>
      <t/>
    </r>
  </si>
  <si>
    <r>
      <t>U</t>
    </r>
    <r>
      <rPr>
        <vertAlign val="sub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/>
    </r>
  </si>
  <si>
    <r>
      <t>U</t>
    </r>
    <r>
      <rPr>
        <vertAlign val="sub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/>
    </r>
  </si>
  <si>
    <r>
      <t>U</t>
    </r>
    <r>
      <rPr>
        <vertAlign val="subscript"/>
        <sz val="11"/>
        <color theme="1"/>
        <rFont val="Calibri"/>
        <family val="2"/>
        <charset val="161"/>
        <scheme val="minor"/>
      </rPr>
      <t>4</t>
    </r>
    <r>
      <rPr>
        <sz val="11"/>
        <color theme="1"/>
        <rFont val="Calibri"/>
        <family val="2"/>
        <charset val="161"/>
        <scheme val="minor"/>
      </rPr>
      <t/>
    </r>
  </si>
  <si>
    <r>
      <t>U</t>
    </r>
    <r>
      <rPr>
        <vertAlign val="subscript"/>
        <sz val="11"/>
        <color theme="1"/>
        <rFont val="Calibri"/>
        <family val="2"/>
        <charset val="161"/>
        <scheme val="minor"/>
      </rPr>
      <t>5</t>
    </r>
    <r>
      <rPr>
        <sz val="11"/>
        <color theme="1"/>
        <rFont val="Calibri"/>
        <family val="2"/>
        <charset val="161"/>
        <scheme val="minor"/>
      </rPr>
      <t/>
    </r>
  </si>
  <si>
    <r>
      <t>U</t>
    </r>
    <r>
      <rPr>
        <vertAlign val="subscript"/>
        <sz val="11"/>
        <color theme="1"/>
        <rFont val="Calibri"/>
        <family val="2"/>
        <charset val="161"/>
        <scheme val="minor"/>
      </rPr>
      <t>6</t>
    </r>
    <r>
      <rPr>
        <sz val="11"/>
        <color theme="1"/>
        <rFont val="Calibri"/>
        <family val="2"/>
        <charset val="161"/>
        <scheme val="minor"/>
      </rPr>
      <t/>
    </r>
  </si>
  <si>
    <t>kN</t>
  </si>
  <si>
    <t>kNm</t>
  </si>
  <si>
    <t>[R]</t>
  </si>
  <si>
    <t>Το συνολικό μητρώο παραμορφώσεων είναι πλέον:</t>
  </si>
  <si>
    <t>P</t>
  </si>
  <si>
    <t>rad</t>
  </si>
  <si>
    <t>Η λύση του μητρώου αντιδράσεων</t>
  </si>
  <si>
    <t>≠0</t>
  </si>
  <si>
    <r>
      <t>L</t>
    </r>
    <r>
      <rPr>
        <vertAlign val="subscript"/>
        <sz val="11"/>
        <color rgb="FF000000"/>
        <rFont val="Calibri"/>
        <family val="2"/>
        <charset val="161"/>
        <scheme val="minor"/>
      </rPr>
      <t>1</t>
    </r>
  </si>
  <si>
    <r>
      <t>L</t>
    </r>
    <r>
      <rPr>
        <vertAlign val="subscript"/>
        <sz val="11"/>
        <color rgb="FF000000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/>
    </r>
  </si>
  <si>
    <r>
      <t>[k</t>
    </r>
    <r>
      <rPr>
        <vertAlign val="subscript"/>
        <sz val="11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>]</t>
    </r>
  </si>
  <si>
    <r>
      <t>[k</t>
    </r>
    <r>
      <rPr>
        <vertAlign val="sub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>]</t>
    </r>
  </si>
  <si>
    <t>kPa</t>
  </si>
  <si>
    <r>
      <t>L</t>
    </r>
    <r>
      <rPr>
        <vertAlign val="subscript"/>
        <sz val="11"/>
        <color rgb="FF000000"/>
        <rFont val="Calibri"/>
        <family val="2"/>
        <charset val="161"/>
        <scheme val="minor"/>
      </rPr>
      <t>P</t>
    </r>
  </si>
  <si>
    <r>
      <t>q</t>
    </r>
    <r>
      <rPr>
        <vertAlign val="subscript"/>
        <sz val="11"/>
        <color theme="1"/>
        <rFont val="Calibri"/>
        <family val="2"/>
        <charset val="161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</si>
  <si>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charset val="161"/>
        <scheme val="minor"/>
      </rPr>
      <t>2</t>
    </r>
  </si>
  <si>
    <t>kN/m</t>
  </si>
  <si>
    <r>
      <t>[k</t>
    </r>
    <r>
      <rPr>
        <sz val="11"/>
        <color theme="1"/>
        <rFont val="Calibri"/>
        <family val="2"/>
        <charset val="161"/>
        <scheme val="minor"/>
      </rPr>
      <t>]</t>
    </r>
  </si>
  <si>
    <t>(1)</t>
  </si>
  <si>
    <t>(2)</t>
  </si>
  <si>
    <t>(3)</t>
  </si>
  <si>
    <t>(4)</t>
  </si>
  <si>
    <t>(5)</t>
  </si>
  <si>
    <t>(6)</t>
  </si>
  <si>
    <t>Το στοιχείο ΑΒ παραλαμβάνει τα φορτία του προβόλου, το σημειακό φορτίο P και το ομοιόμορφο ΑΒ</t>
  </si>
  <si>
    <t xml:space="preserve">Στη θέση Α η δύναμη από το σημειακό φορτίο P είναι: </t>
  </si>
  <si>
    <t>a</t>
  </si>
  <si>
    <t>b</t>
  </si>
  <si>
    <r>
      <t>P</t>
    </r>
    <r>
      <rPr>
        <vertAlign val="subscript"/>
        <sz val="11"/>
        <color theme="1"/>
        <rFont val="Calibri"/>
        <family val="2"/>
        <charset val="161"/>
        <scheme val="minor"/>
      </rPr>
      <t>A</t>
    </r>
  </si>
  <si>
    <r>
      <t>P</t>
    </r>
    <r>
      <rPr>
        <vertAlign val="subscript"/>
        <sz val="11"/>
        <color theme="1"/>
        <rFont val="Calibri"/>
        <family val="2"/>
        <charset val="161"/>
        <scheme val="minor"/>
      </rPr>
      <t>B</t>
    </r>
  </si>
  <si>
    <r>
      <t>M</t>
    </r>
    <r>
      <rPr>
        <vertAlign val="subscript"/>
        <sz val="11"/>
        <color theme="1"/>
        <rFont val="Calibri"/>
        <family val="2"/>
        <charset val="161"/>
        <scheme val="minor"/>
      </rPr>
      <t>A</t>
    </r>
  </si>
  <si>
    <r>
      <t>M</t>
    </r>
    <r>
      <rPr>
        <vertAlign val="subscript"/>
        <sz val="11"/>
        <color theme="1"/>
        <rFont val="Calibri"/>
        <family val="2"/>
        <charset val="161"/>
        <scheme val="minor"/>
      </rPr>
      <t>B</t>
    </r>
  </si>
  <si>
    <t>q</t>
  </si>
  <si>
    <t>Φορτία στοιχείου'!N1</t>
  </si>
  <si>
    <t>Φορτία στοιχείου'!E1</t>
  </si>
  <si>
    <t xml:space="preserve">Στη θέση Α η ροπή από το σημειακό φορτίο P είναι: </t>
  </si>
  <si>
    <r>
      <t>P</t>
    </r>
    <r>
      <rPr>
        <vertAlign val="subscript"/>
        <sz val="11"/>
        <color theme="1"/>
        <rFont val="Calibri"/>
        <family val="2"/>
        <charset val="161"/>
        <scheme val="minor"/>
      </rPr>
      <t>1Α,πρ</t>
    </r>
  </si>
  <si>
    <r>
      <t>P</t>
    </r>
    <r>
      <rPr>
        <vertAlign val="subscript"/>
        <sz val="11"/>
        <color theme="1"/>
        <rFont val="Calibri"/>
        <family val="2"/>
        <charset val="161"/>
        <scheme val="minor"/>
      </rPr>
      <t>1Α,P</t>
    </r>
  </si>
  <si>
    <r>
      <t>P</t>
    </r>
    <r>
      <rPr>
        <vertAlign val="subscript"/>
        <sz val="11"/>
        <color theme="1"/>
        <rFont val="Calibri"/>
        <family val="2"/>
        <charset val="161"/>
        <scheme val="minor"/>
      </rPr>
      <t>1Α,q</t>
    </r>
  </si>
  <si>
    <r>
      <t>M</t>
    </r>
    <r>
      <rPr>
        <vertAlign val="subscript"/>
        <sz val="11"/>
        <color theme="1"/>
        <rFont val="Calibri"/>
        <family val="2"/>
        <charset val="161"/>
        <scheme val="minor"/>
      </rPr>
      <t>1Α,πρ</t>
    </r>
  </si>
  <si>
    <r>
      <t>M</t>
    </r>
    <r>
      <rPr>
        <vertAlign val="subscript"/>
        <sz val="11"/>
        <color theme="1"/>
        <rFont val="Calibri"/>
        <family val="2"/>
        <charset val="161"/>
        <scheme val="minor"/>
      </rPr>
      <t>1Α,P</t>
    </r>
  </si>
  <si>
    <r>
      <t>M</t>
    </r>
    <r>
      <rPr>
        <vertAlign val="subscript"/>
        <sz val="11"/>
        <color theme="1"/>
        <rFont val="Calibri"/>
        <family val="2"/>
        <charset val="161"/>
        <scheme val="minor"/>
      </rPr>
      <t>1Α,q</t>
    </r>
  </si>
  <si>
    <r>
      <t>Στη θέση Α η δύναμη που μεταφέρεται από τον πρόβολο είναι: -q</t>
    </r>
    <r>
      <rPr>
        <vertAlign val="subscript"/>
        <sz val="11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>*1m =- 40kN</t>
    </r>
  </si>
  <si>
    <r>
      <t>Στη θέση Α η ροπή που μεταφέρεται από τον πρόβολο είναι: q</t>
    </r>
    <r>
      <rPr>
        <vertAlign val="subscript"/>
        <sz val="11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>*(1m)^2/2 = 20kNm</t>
    </r>
  </si>
  <si>
    <t>Φορτία στοιχείου'!N3</t>
  </si>
  <si>
    <t>Φορτία στοιχείου'!E3</t>
  </si>
  <si>
    <t>Σύνολο</t>
  </si>
  <si>
    <t xml:space="preserve">Στη θέση B η δύναμη από το σημειακό φορτίο P είναι: </t>
  </si>
  <si>
    <t xml:space="preserve">Στη θέση B η ροπή από το σημειακό φορτίο P είναι: </t>
  </si>
  <si>
    <t>Στη θέση B η δύναμη που μεταφέρεται από τον πρόβολο είναι: 0</t>
  </si>
  <si>
    <t>Στη θέση B η ροπή που μεταφέρεται από τον πρόβολο είναι: 0</t>
  </si>
  <si>
    <t>Φορτία στοιχείου'!N2</t>
  </si>
  <si>
    <t>Φορτία στοιχείου'!E2</t>
  </si>
  <si>
    <t>Φορτία στοιχείου'!N4</t>
  </si>
  <si>
    <t>Φορτία στοιχείου'!E4</t>
  </si>
  <si>
    <t>Οπότε το μητρώο των εξωτερικών δυνάμεων για το στοιχείο ΑΒ είναι:</t>
  </si>
  <si>
    <r>
      <t>[P</t>
    </r>
    <r>
      <rPr>
        <vertAlign val="subscript"/>
        <sz val="11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>]</t>
    </r>
  </si>
  <si>
    <t>με αγνόηση των αξονικών βαθμών ελευθερίας</t>
  </si>
  <si>
    <r>
      <t>Στη θέση Α η δύναμη από το ομοιόμορφο φορτίο q</t>
    </r>
    <r>
      <rPr>
        <vertAlign val="subscript"/>
        <sz val="11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 xml:space="preserve"> είναι: </t>
    </r>
  </si>
  <si>
    <r>
      <t>Στη θέση Α η ροπή από το ομοιόμορφο φορτίο q</t>
    </r>
    <r>
      <rPr>
        <vertAlign val="subscript"/>
        <sz val="11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 xml:space="preserve"> είναι: </t>
    </r>
  </si>
  <si>
    <r>
      <t>Στη θέση B η δύναμη από το ομοιόμορφο φορτίο q</t>
    </r>
    <r>
      <rPr>
        <vertAlign val="subscript"/>
        <sz val="11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 xml:space="preserve"> είναι: </t>
    </r>
  </si>
  <si>
    <r>
      <t>Στη θέση B η ροπή από το ομοιόμορφο φορτίο q</t>
    </r>
    <r>
      <rPr>
        <vertAlign val="subscript"/>
        <sz val="11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 xml:space="preserve"> είναι: </t>
    </r>
  </si>
  <si>
    <r>
      <t>Το στοιχείο BC παραλαμβάνει μόνο το ομοιόμορφο q</t>
    </r>
    <r>
      <rPr>
        <vertAlign val="subscript"/>
        <sz val="11"/>
        <color theme="1"/>
        <rFont val="Calibri"/>
        <family val="2"/>
        <charset val="161"/>
        <scheme val="minor"/>
      </rPr>
      <t>2</t>
    </r>
  </si>
  <si>
    <t>Στοιχεία ΑΒ</t>
  </si>
  <si>
    <t>Στοιχεία ΒC</t>
  </si>
  <si>
    <r>
      <t>Στη θέση B η δύναμη από το ομοιόμορφο φορτίο q</t>
    </r>
    <r>
      <rPr>
        <vertAlign val="sub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 xml:space="preserve"> είναι: </t>
    </r>
  </si>
  <si>
    <r>
      <t>Στη θέση B η ροπή από το ομοιόμορφο φορτίο q</t>
    </r>
    <r>
      <rPr>
        <vertAlign val="sub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 xml:space="preserve"> είναι: </t>
    </r>
  </si>
  <si>
    <r>
      <t>Στη θέση C η δύναμη από το ομοιόμορφο φορτίο q</t>
    </r>
    <r>
      <rPr>
        <vertAlign val="sub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 xml:space="preserve"> είναι: </t>
    </r>
  </si>
  <si>
    <r>
      <t>Στη θέση C η ροπή από το ομοιόμορφο φορτίο q</t>
    </r>
    <r>
      <rPr>
        <vertAlign val="sub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 xml:space="preserve"> είναι: </t>
    </r>
  </si>
  <si>
    <t>Οπότε το μητρώο των εξωτερικών δυνάμεων για το στοιχείο BC είναι:</t>
  </si>
  <si>
    <r>
      <t>[P</t>
    </r>
    <r>
      <rPr>
        <vertAlign val="sub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>]</t>
    </r>
  </si>
  <si>
    <r>
      <t>P</t>
    </r>
    <r>
      <rPr>
        <vertAlign val="subscript"/>
        <sz val="11"/>
        <color theme="1"/>
        <rFont val="Calibri"/>
        <family val="2"/>
        <charset val="161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</si>
  <si>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charset val="161"/>
        <scheme val="minor"/>
      </rPr>
      <t>C</t>
    </r>
  </si>
  <si>
    <t>Έτσι, το συνολικό μητρώο των εξωτερικών δυνάμεων προκύπτει:</t>
  </si>
  <si>
    <t>Στοιχείο AB</t>
  </si>
  <si>
    <t>Στοιχείο BC</t>
  </si>
  <si>
    <t>Συνολικά</t>
  </si>
  <si>
    <t>δηλαδή</t>
  </si>
  <si>
    <t xml:space="preserve">Mητρώα παραμορφώσεων και αντιδράσεων </t>
  </si>
  <si>
    <t>Έχουν διαστάσεις 6x1</t>
  </si>
  <si>
    <t>Από τις συνθήκες στήριξης αναγνωρίζονται οι μηδενικές τιμές</t>
  </si>
  <si>
    <t>Από τη σύνθεση των δύο παραπάνω μητρώων προκύπτει το μητρώο για το σύνολο του φορέα</t>
  </si>
  <si>
    <r>
      <t>[k</t>
    </r>
    <r>
      <rPr>
        <vertAlign val="subscript"/>
        <sz val="11"/>
        <color theme="1"/>
        <rFont val="Calibri"/>
        <family val="2"/>
        <charset val="161"/>
        <scheme val="minor"/>
      </rPr>
      <t>24</t>
    </r>
    <r>
      <rPr>
        <sz val="11"/>
        <color theme="1"/>
        <rFont val="Calibri"/>
        <family val="2"/>
        <charset val="161"/>
        <scheme val="minor"/>
      </rPr>
      <t>]</t>
    </r>
  </si>
  <si>
    <t>Λύση μητρωικών εξισώσεων</t>
  </si>
  <si>
    <r>
      <t>[R</t>
    </r>
    <r>
      <rPr>
        <vertAlign val="subscript"/>
        <sz val="11"/>
        <color theme="1"/>
        <rFont val="Calibri"/>
        <family val="2"/>
        <charset val="161"/>
        <scheme val="minor"/>
      </rPr>
      <t>24</t>
    </r>
    <r>
      <rPr>
        <sz val="11"/>
        <color theme="1"/>
        <rFont val="Calibri"/>
        <family val="2"/>
        <charset val="161"/>
        <scheme val="minor"/>
      </rPr>
      <t>]</t>
    </r>
  </si>
  <si>
    <r>
      <t>[P</t>
    </r>
    <r>
      <rPr>
        <vertAlign val="subscript"/>
        <sz val="11"/>
        <color theme="1"/>
        <rFont val="Calibri"/>
        <family val="2"/>
        <charset val="161"/>
        <scheme val="minor"/>
      </rPr>
      <t>24</t>
    </r>
    <r>
      <rPr>
        <sz val="11"/>
        <color theme="1"/>
        <rFont val="Calibri"/>
        <family val="2"/>
        <charset val="161"/>
        <scheme val="minor"/>
      </rPr>
      <t>]</t>
    </r>
  </si>
  <si>
    <r>
      <t>[U</t>
    </r>
    <r>
      <rPr>
        <vertAlign val="subscript"/>
        <sz val="11"/>
        <color theme="1"/>
        <rFont val="Calibri"/>
        <family val="2"/>
        <charset val="161"/>
        <scheme val="minor"/>
      </rPr>
      <t>24</t>
    </r>
    <r>
      <rPr>
        <sz val="11"/>
        <color theme="1"/>
        <rFont val="Calibri"/>
        <family val="2"/>
        <charset val="161"/>
        <scheme val="minor"/>
      </rPr>
      <t>]</t>
    </r>
  </si>
  <si>
    <r>
      <t>[k</t>
    </r>
    <r>
      <rPr>
        <vertAlign val="subscript"/>
        <sz val="11"/>
        <color theme="1"/>
        <rFont val="Calibri"/>
        <family val="2"/>
        <charset val="161"/>
        <scheme val="minor"/>
      </rPr>
      <t>24</t>
    </r>
    <r>
      <rPr>
        <sz val="11"/>
        <color theme="1"/>
        <rFont val="Calibri"/>
        <family val="2"/>
        <charset val="161"/>
        <scheme val="minor"/>
      </rPr>
      <t>]</t>
    </r>
    <r>
      <rPr>
        <vertAlign val="superscript"/>
        <sz val="11"/>
        <color theme="1"/>
        <rFont val="Calibri"/>
        <family val="2"/>
        <charset val="161"/>
        <scheme val="minor"/>
      </rPr>
      <t>-1</t>
    </r>
  </si>
  <si>
    <r>
      <t>Το μητρώο [k</t>
    </r>
    <r>
      <rPr>
        <vertAlign val="subscript"/>
        <sz val="11"/>
        <color theme="1"/>
        <rFont val="Calibri"/>
        <family val="2"/>
        <charset val="161"/>
        <scheme val="minor"/>
      </rPr>
      <t>24</t>
    </r>
    <r>
      <rPr>
        <sz val="11"/>
        <color theme="1"/>
        <rFont val="Calibri"/>
        <family val="2"/>
        <charset val="161"/>
        <scheme val="minor"/>
      </rPr>
      <t>] έχει μη μηδενική ορίζουσα και μπορεί να αντιστραφεί</t>
    </r>
  </si>
  <si>
    <r>
      <t>|[k</t>
    </r>
    <r>
      <rPr>
        <vertAlign val="subscript"/>
        <sz val="11"/>
        <color theme="1"/>
        <rFont val="Calibri"/>
        <family val="2"/>
        <charset val="161"/>
        <scheme val="minor"/>
      </rPr>
      <t>24</t>
    </r>
    <r>
      <rPr>
        <sz val="11"/>
        <color theme="1"/>
        <rFont val="Calibri"/>
        <family val="2"/>
        <charset val="161"/>
        <scheme val="minor"/>
      </rPr>
      <t>]|</t>
    </r>
  </si>
  <si>
    <t>[k]*[U]</t>
  </si>
  <si>
    <t>Λαμβάνοντας μόνο το υπομητρώο στις θέσεις 2,4 μπορεί να προκύψει η λύση της εξίσωσης ως προς το μητρώο παραμορφώσεων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</si>
</sst>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000"/>
    <numFmt numFmtId="166" formatCode="#,##0.0000"/>
    <numFmt numFmtId="167" formatCode="0.00000"/>
  </numFmts>
  <fonts count="11" x14ac:knownFonts="1">
    <font>
      <sz val="11"/>
      <color theme="1"/>
      <name val="Calibri"/>
      <family val="2"/>
      <charset val="161"/>
      <scheme val="minor"/>
    </font>
    <font>
      <vertAlign val="subscript"/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vertAlign val="superscript"/>
      <sz val="11"/>
      <color rgb="FF000000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vertAlign val="subscript"/>
      <sz val="11"/>
      <color rgb="FF000000"/>
      <name val="Calibri"/>
      <family val="2"/>
      <charset val="161"/>
      <scheme val="minor"/>
    </font>
    <font>
      <sz val="11"/>
      <color theme="0" tint="-0.249977111117893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0" fillId="2" borderId="0" xfId="0" applyNumberFormat="1" applyFill="1"/>
    <xf numFmtId="164" fontId="0" fillId="0" borderId="0" xfId="0" applyNumberFormat="1" applyFill="1"/>
    <xf numFmtId="1" fontId="0" fillId="0" borderId="0" xfId="0" applyNumberFormat="1"/>
    <xf numFmtId="165" fontId="0" fillId="6" borderId="0" xfId="0" applyNumberFormat="1" applyFill="1"/>
    <xf numFmtId="164" fontId="0" fillId="6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65" fontId="0" fillId="5" borderId="0" xfId="0" applyNumberFormat="1" applyFill="1"/>
    <xf numFmtId="165" fontId="0" fillId="4" borderId="0" xfId="0" applyNumberFormat="1" applyFill="1"/>
    <xf numFmtId="165" fontId="0" fillId="5" borderId="1" xfId="0" applyNumberFormat="1" applyFill="1" applyBorder="1"/>
    <xf numFmtId="165" fontId="0" fillId="5" borderId="2" xfId="0" applyNumberFormat="1" applyFill="1" applyBorder="1"/>
    <xf numFmtId="165" fontId="0" fillId="4" borderId="3" xfId="0" applyNumberFormat="1" applyFill="1" applyBorder="1"/>
    <xf numFmtId="165" fontId="0" fillId="5" borderId="4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7" fillId="0" borderId="0" xfId="0" quotePrefix="1" applyFont="1" applyAlignment="1">
      <alignment horizontal="center"/>
    </xf>
    <xf numFmtId="0" fontId="0" fillId="7" borderId="0" xfId="0" applyFill="1"/>
    <xf numFmtId="0" fontId="8" fillId="0" borderId="0" xfId="1" quotePrefix="1"/>
    <xf numFmtId="0" fontId="0" fillId="0" borderId="5" xfId="0" applyBorder="1"/>
    <xf numFmtId="0" fontId="9" fillId="0" borderId="0" xfId="0" applyFont="1"/>
    <xf numFmtId="0" fontId="10" fillId="0" borderId="0" xfId="0" applyFont="1"/>
    <xf numFmtId="166" fontId="0" fillId="0" borderId="0" xfId="0" applyNumberFormat="1"/>
    <xf numFmtId="166" fontId="0" fillId="2" borderId="0" xfId="0" applyNumberFormat="1" applyFill="1"/>
    <xf numFmtId="167" fontId="0" fillId="0" borderId="0" xfId="0" applyNumberFormat="1"/>
    <xf numFmtId="2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657226</xdr:colOff>
      <xdr:row>42</xdr:row>
      <xdr:rowOff>123826</xdr:rowOff>
    </xdr:from>
    <xdr:to>
      <xdr:col>19</xdr:col>
      <xdr:colOff>76200</xdr:colOff>
      <xdr:row>46</xdr:row>
      <xdr:rowOff>18408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1" y="7858126"/>
          <a:ext cx="3143249" cy="732782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111</xdr:row>
      <xdr:rowOff>104776</xdr:rowOff>
    </xdr:from>
    <xdr:to>
      <xdr:col>3</xdr:col>
      <xdr:colOff>95250</xdr:colOff>
      <xdr:row>113</xdr:row>
      <xdr:rowOff>97576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22945726"/>
          <a:ext cx="2162175" cy="3738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141</xdr:row>
      <xdr:rowOff>76200</xdr:rowOff>
    </xdr:from>
    <xdr:to>
      <xdr:col>6</xdr:col>
      <xdr:colOff>172120</xdr:colOff>
      <xdr:row>148</xdr:row>
      <xdr:rowOff>143070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29098875"/>
          <a:ext cx="4801270" cy="140037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14</xdr:row>
      <xdr:rowOff>167736</xdr:rowOff>
    </xdr:from>
    <xdr:to>
      <xdr:col>4</xdr:col>
      <xdr:colOff>219075</xdr:colOff>
      <xdr:row>21</xdr:row>
      <xdr:rowOff>169682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2777586"/>
          <a:ext cx="2352675" cy="1335446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247650</xdr:colOff>
      <xdr:row>2</xdr:row>
      <xdr:rowOff>124687</xdr:rowOff>
    </xdr:from>
    <xdr:to>
      <xdr:col>14</xdr:col>
      <xdr:colOff>8933</xdr:colOff>
      <xdr:row>8</xdr:row>
      <xdr:rowOff>37918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9400" y="505687"/>
          <a:ext cx="3895133" cy="1199106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47</xdr:row>
      <xdr:rowOff>1493</xdr:rowOff>
    </xdr:from>
    <xdr:to>
      <xdr:col>18</xdr:col>
      <xdr:colOff>456555</xdr:colOff>
      <xdr:row>52</xdr:row>
      <xdr:rowOff>114034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44175" y="8802593"/>
          <a:ext cx="2866380" cy="1179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</xdr:row>
      <xdr:rowOff>27083</xdr:rowOff>
    </xdr:from>
    <xdr:to>
      <xdr:col>6</xdr:col>
      <xdr:colOff>238125</xdr:colOff>
      <xdr:row>10</xdr:row>
      <xdr:rowOff>157745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322483"/>
          <a:ext cx="3829050" cy="892662"/>
        </a:xfrm>
        <a:prstGeom prst="rect">
          <a:avLst/>
        </a:prstGeom>
      </xdr:spPr>
    </xdr:pic>
    <xdr:clientData/>
  </xdr:twoCellAnchor>
  <xdr:twoCellAnchor editAs="oneCell">
    <xdr:from>
      <xdr:col>8</xdr:col>
      <xdr:colOff>514349</xdr:colOff>
      <xdr:row>5</xdr:row>
      <xdr:rowOff>142875</xdr:rowOff>
    </xdr:from>
    <xdr:to>
      <xdr:col>14</xdr:col>
      <xdr:colOff>306165</xdr:colOff>
      <xdr:row>13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49" y="1247775"/>
          <a:ext cx="3449416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abSelected="1" workbookViewId="0">
      <pane ySplit="11" topLeftCell="A12" activePane="bottomLeft" state="frozen"/>
      <selection pane="bottomLeft" activeCell="I17" sqref="I17"/>
    </sheetView>
  </sheetViews>
  <sheetFormatPr defaultRowHeight="15" x14ac:dyDescent="0.25"/>
  <cols>
    <col min="2" max="2" width="13.7109375" customWidth="1"/>
    <col min="3" max="3" width="11.42578125" bestFit="1" customWidth="1"/>
    <col min="4" max="4" width="12" customWidth="1"/>
    <col min="5" max="5" width="13.5703125" bestFit="1" customWidth="1"/>
    <col min="6" max="6" width="12.28515625" bestFit="1" customWidth="1"/>
    <col min="7" max="7" width="12.85546875" bestFit="1" customWidth="1"/>
    <col min="8" max="8" width="10.7109375" customWidth="1"/>
    <col min="9" max="9" width="10.28515625" customWidth="1"/>
    <col min="10" max="10" width="11.140625" bestFit="1" customWidth="1"/>
    <col min="13" max="13" width="12.140625" customWidth="1"/>
    <col min="14" max="14" width="10.140625" customWidth="1"/>
  </cols>
  <sheetData>
    <row r="1" spans="1:7" x14ac:dyDescent="0.25">
      <c r="A1" t="s">
        <v>6</v>
      </c>
    </row>
    <row r="3" spans="1:7" x14ac:dyDescent="0.25">
      <c r="A3" t="s">
        <v>5</v>
      </c>
      <c r="E3" t="s">
        <v>7</v>
      </c>
    </row>
    <row r="5" spans="1:7" ht="17.25" x14ac:dyDescent="0.25">
      <c r="A5" s="4" t="s">
        <v>0</v>
      </c>
      <c r="B5" s="5"/>
      <c r="C5" s="4" t="s">
        <v>8</v>
      </c>
      <c r="E5" s="2" t="s">
        <v>32</v>
      </c>
      <c r="F5" s="2">
        <v>270</v>
      </c>
      <c r="G5" s="2" t="s">
        <v>28</v>
      </c>
    </row>
    <row r="6" spans="1:7" ht="18" x14ac:dyDescent="0.35">
      <c r="A6" s="4" t="s">
        <v>1</v>
      </c>
      <c r="B6" s="5">
        <v>1</v>
      </c>
      <c r="C6" s="4" t="s">
        <v>40</v>
      </c>
      <c r="E6" s="2" t="s">
        <v>42</v>
      </c>
      <c r="F6" s="2">
        <v>40</v>
      </c>
      <c r="G6" s="2" t="s">
        <v>44</v>
      </c>
    </row>
    <row r="7" spans="1:7" ht="18" x14ac:dyDescent="0.35">
      <c r="A7" s="4" t="s">
        <v>2</v>
      </c>
      <c r="B7" s="5">
        <v>1</v>
      </c>
      <c r="C7" s="4" t="s">
        <v>9</v>
      </c>
      <c r="E7" s="2" t="s">
        <v>43</v>
      </c>
      <c r="F7" s="2">
        <v>30</v>
      </c>
      <c r="G7" s="2" t="s">
        <v>44</v>
      </c>
    </row>
    <row r="8" spans="1:7" ht="18" x14ac:dyDescent="0.25">
      <c r="A8" s="4" t="s">
        <v>36</v>
      </c>
      <c r="B8" s="5">
        <v>6</v>
      </c>
      <c r="C8" s="4" t="s">
        <v>4</v>
      </c>
    </row>
    <row r="9" spans="1:7" ht="18" x14ac:dyDescent="0.25">
      <c r="A9" s="4" t="s">
        <v>37</v>
      </c>
      <c r="B9" s="5">
        <v>8</v>
      </c>
      <c r="C9" s="4" t="s">
        <v>4</v>
      </c>
      <c r="E9" s="14"/>
    </row>
    <row r="10" spans="1:7" ht="18" x14ac:dyDescent="0.25">
      <c r="A10" s="4" t="s">
        <v>41</v>
      </c>
      <c r="B10" s="5">
        <v>2</v>
      </c>
      <c r="C10" s="4" t="s">
        <v>4</v>
      </c>
    </row>
    <row r="13" spans="1:7" ht="18.75" x14ac:dyDescent="0.3">
      <c r="A13" s="30" t="s">
        <v>10</v>
      </c>
    </row>
    <row r="14" spans="1:7" x14ac:dyDescent="0.25">
      <c r="A14" t="s">
        <v>85</v>
      </c>
    </row>
    <row r="24" spans="1:16" ht="15.75" thickBot="1" x14ac:dyDescent="0.3">
      <c r="B24" s="26" t="s">
        <v>46</v>
      </c>
      <c r="C24" s="26" t="s">
        <v>47</v>
      </c>
      <c r="D24" s="26" t="s">
        <v>48</v>
      </c>
      <c r="E24" s="26" t="s">
        <v>49</v>
      </c>
      <c r="L24" s="26" t="s">
        <v>48</v>
      </c>
      <c r="M24" s="26" t="s">
        <v>49</v>
      </c>
      <c r="N24" s="26" t="s">
        <v>50</v>
      </c>
      <c r="O24" s="26" t="s">
        <v>51</v>
      </c>
    </row>
    <row r="25" spans="1:16" x14ac:dyDescent="0.25">
      <c r="B25" s="15">
        <f>12*$B6*$B7/$B8^3</f>
        <v>5.5555555555555552E-2</v>
      </c>
      <c r="C25" s="15">
        <f>6*$B6*$B7/$B8^2</f>
        <v>0.16666666666666666</v>
      </c>
      <c r="D25" s="15">
        <f>-$B25</f>
        <v>-5.5555555555555552E-2</v>
      </c>
      <c r="E25" s="15">
        <f>C25</f>
        <v>0.16666666666666666</v>
      </c>
      <c r="F25" s="26" t="s">
        <v>46</v>
      </c>
      <c r="L25" s="17">
        <f>12*$B6*2*$B7/$B9^3</f>
        <v>4.6875E-2</v>
      </c>
      <c r="M25" s="18">
        <f>6*$B6*2*$B7/$B9^2</f>
        <v>0.1875</v>
      </c>
      <c r="N25" s="15">
        <f>L25</f>
        <v>4.6875E-2</v>
      </c>
      <c r="O25" s="15">
        <f>M25</f>
        <v>0.1875</v>
      </c>
      <c r="P25" s="26" t="s">
        <v>48</v>
      </c>
    </row>
    <row r="26" spans="1:16" ht="18.75" thickBot="1" x14ac:dyDescent="0.4">
      <c r="A26" t="s">
        <v>38</v>
      </c>
      <c r="B26" s="16">
        <f>C25</f>
        <v>0.16666666666666666</v>
      </c>
      <c r="C26" s="15">
        <f>4*$B6*$B7/$B8</f>
        <v>0.66666666666666663</v>
      </c>
      <c r="D26" s="15">
        <f>-6*$B6*$B7/$B8^2</f>
        <v>-0.16666666666666666</v>
      </c>
      <c r="E26" s="15">
        <f>2*$B6*$B7/$B8</f>
        <v>0.33333333333333331</v>
      </c>
      <c r="F26" s="26" t="s">
        <v>47</v>
      </c>
      <c r="K26" t="s">
        <v>39</v>
      </c>
      <c r="L26" s="19">
        <f>M25</f>
        <v>0.1875</v>
      </c>
      <c r="M26" s="20">
        <f>4*$B6*2*$B7/$B9</f>
        <v>1</v>
      </c>
      <c r="N26" s="15">
        <f>-6*$B6*2*$B7/$B9^2</f>
        <v>-0.1875</v>
      </c>
      <c r="O26" s="15">
        <f>2*$B6*2*$B7/$B9</f>
        <v>0.5</v>
      </c>
      <c r="P26" s="26" t="s">
        <v>49</v>
      </c>
    </row>
    <row r="27" spans="1:16" x14ac:dyDescent="0.25">
      <c r="B27" s="16">
        <f>D25</f>
        <v>-5.5555555555555552E-2</v>
      </c>
      <c r="C27" s="16">
        <f>D26</f>
        <v>-0.16666666666666666</v>
      </c>
      <c r="D27" s="17">
        <f>12*$B6*$B7/$B8^3</f>
        <v>5.5555555555555552E-2</v>
      </c>
      <c r="E27" s="18">
        <f>-6*$B6*$B7/$B8^2</f>
        <v>-0.16666666666666666</v>
      </c>
      <c r="F27" s="26" t="s">
        <v>48</v>
      </c>
      <c r="L27" s="16">
        <f>N25</f>
        <v>4.6875E-2</v>
      </c>
      <c r="M27" s="16">
        <f>N26</f>
        <v>-0.1875</v>
      </c>
      <c r="N27" s="15">
        <f>12*$B6*2*$B7/$B9^3</f>
        <v>4.6875E-2</v>
      </c>
      <c r="O27" s="15">
        <f>-6*$B6*2*$B7/$B9^2</f>
        <v>-0.1875</v>
      </c>
      <c r="P27" s="26" t="s">
        <v>50</v>
      </c>
    </row>
    <row r="28" spans="1:16" ht="15.75" thickBot="1" x14ac:dyDescent="0.3">
      <c r="B28" s="16">
        <f>E25</f>
        <v>0.16666666666666666</v>
      </c>
      <c r="C28" s="16">
        <f>E26</f>
        <v>0.33333333333333331</v>
      </c>
      <c r="D28" s="19">
        <f>E27</f>
        <v>-0.16666666666666666</v>
      </c>
      <c r="E28" s="20">
        <f>4*$B6*$B7/$B8</f>
        <v>0.66666666666666663</v>
      </c>
      <c r="F28" s="26" t="s">
        <v>49</v>
      </c>
      <c r="L28" s="16">
        <f>O25</f>
        <v>0.1875</v>
      </c>
      <c r="M28" s="16">
        <f>O26</f>
        <v>0.5</v>
      </c>
      <c r="N28" s="16">
        <f>O27</f>
        <v>-0.1875</v>
      </c>
      <c r="O28" s="15">
        <f>4*$B6*2*$B7/$B9</f>
        <v>1</v>
      </c>
      <c r="P28" s="26" t="s">
        <v>51</v>
      </c>
    </row>
    <row r="30" spans="1:16" x14ac:dyDescent="0.25">
      <c r="A30" t="s">
        <v>109</v>
      </c>
    </row>
    <row r="31" spans="1:16" x14ac:dyDescent="0.25">
      <c r="B31" s="26" t="s">
        <v>46</v>
      </c>
      <c r="C31" s="26" t="s">
        <v>47</v>
      </c>
      <c r="D31" s="26" t="s">
        <v>48</v>
      </c>
      <c r="E31" s="26" t="s">
        <v>49</v>
      </c>
      <c r="F31" s="26" t="s">
        <v>50</v>
      </c>
      <c r="G31" s="26" t="s">
        <v>51</v>
      </c>
    </row>
    <row r="32" spans="1:16" x14ac:dyDescent="0.25">
      <c r="B32" s="21">
        <f t="shared" ref="B32:E33" si="0">B25</f>
        <v>5.5555555555555552E-2</v>
      </c>
      <c r="C32" s="21">
        <f t="shared" si="0"/>
        <v>0.16666666666666666</v>
      </c>
      <c r="D32" s="21">
        <f t="shared" si="0"/>
        <v>-5.5555555555555552E-2</v>
      </c>
      <c r="E32" s="21">
        <f t="shared" si="0"/>
        <v>0.16666666666666666</v>
      </c>
      <c r="F32">
        <v>0</v>
      </c>
      <c r="G32">
        <v>0</v>
      </c>
      <c r="H32" s="26" t="s">
        <v>46</v>
      </c>
    </row>
    <row r="33" spans="1:11" ht="15.75" thickBot="1" x14ac:dyDescent="0.3">
      <c r="B33" s="21">
        <f t="shared" si="0"/>
        <v>0.16666666666666666</v>
      </c>
      <c r="C33" s="21">
        <f t="shared" si="0"/>
        <v>0.66666666666666663</v>
      </c>
      <c r="D33" s="21">
        <f t="shared" si="0"/>
        <v>-0.16666666666666666</v>
      </c>
      <c r="E33" s="21">
        <f t="shared" si="0"/>
        <v>0.33333333333333331</v>
      </c>
      <c r="F33">
        <v>0</v>
      </c>
      <c r="G33">
        <v>0</v>
      </c>
      <c r="H33" s="26" t="s">
        <v>47</v>
      </c>
    </row>
    <row r="34" spans="1:11" x14ac:dyDescent="0.25">
      <c r="A34" t="s">
        <v>45</v>
      </c>
      <c r="B34" s="21">
        <f>B27</f>
        <v>-5.5555555555555552E-2</v>
      </c>
      <c r="C34" s="21">
        <f>C27</f>
        <v>-0.16666666666666666</v>
      </c>
      <c r="D34" s="22">
        <f>D27+L25</f>
        <v>0.10243055555555555</v>
      </c>
      <c r="E34" s="23">
        <f>E27+M25</f>
        <v>2.0833333333333343E-2</v>
      </c>
      <c r="F34" s="21">
        <f t="shared" ref="F34:G37" si="1">N25</f>
        <v>4.6875E-2</v>
      </c>
      <c r="G34" s="21">
        <f t="shared" si="1"/>
        <v>0.1875</v>
      </c>
      <c r="H34" s="26" t="s">
        <v>48</v>
      </c>
    </row>
    <row r="35" spans="1:11" ht="15.75" thickBot="1" x14ac:dyDescent="0.3">
      <c r="B35" s="21">
        <f>B28</f>
        <v>0.16666666666666666</v>
      </c>
      <c r="C35" s="21">
        <f>C28</f>
        <v>0.33333333333333331</v>
      </c>
      <c r="D35" s="24">
        <f>D28+L26</f>
        <v>2.0833333333333343E-2</v>
      </c>
      <c r="E35" s="25">
        <f>E28+M26</f>
        <v>1.6666666666666665</v>
      </c>
      <c r="F35" s="21">
        <f t="shared" si="1"/>
        <v>-0.1875</v>
      </c>
      <c r="G35" s="21">
        <f t="shared" si="1"/>
        <v>0.5</v>
      </c>
      <c r="H35" s="26" t="s">
        <v>49</v>
      </c>
    </row>
    <row r="36" spans="1:11" x14ac:dyDescent="0.25">
      <c r="B36">
        <v>0</v>
      </c>
      <c r="C36">
        <v>0</v>
      </c>
      <c r="D36" s="21">
        <f>L27</f>
        <v>4.6875E-2</v>
      </c>
      <c r="E36" s="21">
        <f>M27</f>
        <v>-0.1875</v>
      </c>
      <c r="F36" s="21">
        <f t="shared" si="1"/>
        <v>4.6875E-2</v>
      </c>
      <c r="G36" s="21">
        <f t="shared" si="1"/>
        <v>-0.1875</v>
      </c>
      <c r="H36" s="26" t="s">
        <v>50</v>
      </c>
    </row>
    <row r="37" spans="1:11" x14ac:dyDescent="0.25">
      <c r="B37">
        <v>0</v>
      </c>
      <c r="C37">
        <v>0</v>
      </c>
      <c r="D37" s="21">
        <f>L28</f>
        <v>0.1875</v>
      </c>
      <c r="E37" s="21">
        <f>M28</f>
        <v>0.5</v>
      </c>
      <c r="F37" s="21">
        <f t="shared" si="1"/>
        <v>-0.1875</v>
      </c>
      <c r="G37" s="21">
        <f t="shared" si="1"/>
        <v>1</v>
      </c>
      <c r="H37" s="26" t="s">
        <v>51</v>
      </c>
    </row>
    <row r="40" spans="1:11" ht="18.75" x14ac:dyDescent="0.3">
      <c r="A40" s="30" t="s">
        <v>12</v>
      </c>
    </row>
    <row r="42" spans="1:11" ht="15.75" x14ac:dyDescent="0.25">
      <c r="A42" s="31" t="s">
        <v>91</v>
      </c>
    </row>
    <row r="43" spans="1:11" x14ac:dyDescent="0.25">
      <c r="A43" t="s">
        <v>52</v>
      </c>
    </row>
    <row r="45" spans="1:11" ht="18" x14ac:dyDescent="0.35">
      <c r="A45" t="s">
        <v>70</v>
      </c>
      <c r="H45" t="s">
        <v>64</v>
      </c>
      <c r="I45">
        <v>-40</v>
      </c>
      <c r="J45" t="s">
        <v>28</v>
      </c>
    </row>
    <row r="46" spans="1:11" ht="18" x14ac:dyDescent="0.35">
      <c r="A46" t="s">
        <v>53</v>
      </c>
      <c r="H46" t="s">
        <v>65</v>
      </c>
      <c r="I46">
        <f>-200</f>
        <v>-200</v>
      </c>
      <c r="J46" t="s">
        <v>28</v>
      </c>
      <c r="K46" s="28" t="s">
        <v>61</v>
      </c>
    </row>
    <row r="47" spans="1:11" ht="18" x14ac:dyDescent="0.35">
      <c r="A47" t="s">
        <v>86</v>
      </c>
      <c r="H47" t="s">
        <v>66</v>
      </c>
      <c r="I47">
        <v>-120</v>
      </c>
      <c r="J47" t="s">
        <v>28</v>
      </c>
      <c r="K47" s="28" t="s">
        <v>62</v>
      </c>
    </row>
    <row r="48" spans="1:11" x14ac:dyDescent="0.25">
      <c r="H48" s="29" t="s">
        <v>74</v>
      </c>
      <c r="I48" s="29">
        <f>SUM(I45:I47)</f>
        <v>-360</v>
      </c>
      <c r="J48" s="29" t="s">
        <v>28</v>
      </c>
    </row>
    <row r="50" spans="1:11" ht="18" x14ac:dyDescent="0.35">
      <c r="A50" t="s">
        <v>71</v>
      </c>
      <c r="H50" t="s">
        <v>67</v>
      </c>
      <c r="I50">
        <v>20</v>
      </c>
      <c r="J50" t="s">
        <v>29</v>
      </c>
    </row>
    <row r="51" spans="1:11" ht="18" x14ac:dyDescent="0.35">
      <c r="A51" t="s">
        <v>63</v>
      </c>
      <c r="H51" t="s">
        <v>68</v>
      </c>
      <c r="I51">
        <v>-240</v>
      </c>
      <c r="J51" t="s">
        <v>29</v>
      </c>
      <c r="K51" s="28" t="s">
        <v>72</v>
      </c>
    </row>
    <row r="52" spans="1:11" ht="18" x14ac:dyDescent="0.35">
      <c r="A52" t="s">
        <v>87</v>
      </c>
      <c r="H52" t="s">
        <v>69</v>
      </c>
      <c r="I52">
        <v>-120</v>
      </c>
      <c r="J52" t="s">
        <v>29</v>
      </c>
      <c r="K52" s="28" t="s">
        <v>73</v>
      </c>
    </row>
    <row r="53" spans="1:11" x14ac:dyDescent="0.25">
      <c r="H53" s="29" t="s">
        <v>74</v>
      </c>
      <c r="I53" s="29">
        <f>SUM(I50:I52)</f>
        <v>-340</v>
      </c>
      <c r="J53" s="29" t="s">
        <v>29</v>
      </c>
    </row>
    <row r="55" spans="1:11" ht="18" x14ac:dyDescent="0.35">
      <c r="A55" t="s">
        <v>77</v>
      </c>
      <c r="H55" t="s">
        <v>64</v>
      </c>
      <c r="I55">
        <v>0</v>
      </c>
      <c r="J55" t="s">
        <v>28</v>
      </c>
    </row>
    <row r="56" spans="1:11" ht="18" x14ac:dyDescent="0.35">
      <c r="A56" t="s">
        <v>75</v>
      </c>
      <c r="H56" t="s">
        <v>65</v>
      </c>
      <c r="I56">
        <v>-70</v>
      </c>
      <c r="J56" t="s">
        <v>28</v>
      </c>
      <c r="K56" s="28" t="s">
        <v>79</v>
      </c>
    </row>
    <row r="57" spans="1:11" ht="18" x14ac:dyDescent="0.35">
      <c r="A57" t="s">
        <v>88</v>
      </c>
      <c r="H57" t="s">
        <v>66</v>
      </c>
      <c r="I57">
        <v>-120</v>
      </c>
      <c r="J57" t="s">
        <v>28</v>
      </c>
      <c r="K57" s="28" t="s">
        <v>80</v>
      </c>
    </row>
    <row r="58" spans="1:11" x14ac:dyDescent="0.25">
      <c r="H58" s="29" t="s">
        <v>74</v>
      </c>
      <c r="I58" s="29">
        <f>SUM(I55:I57)</f>
        <v>-190</v>
      </c>
      <c r="J58" s="29" t="s">
        <v>28</v>
      </c>
    </row>
    <row r="60" spans="1:11" ht="18" x14ac:dyDescent="0.35">
      <c r="A60" t="s">
        <v>78</v>
      </c>
      <c r="H60" t="s">
        <v>67</v>
      </c>
      <c r="I60">
        <v>0</v>
      </c>
      <c r="J60" t="s">
        <v>29</v>
      </c>
    </row>
    <row r="61" spans="1:11" ht="18" x14ac:dyDescent="0.35">
      <c r="A61" t="s">
        <v>76</v>
      </c>
      <c r="H61" t="s">
        <v>68</v>
      </c>
      <c r="I61">
        <v>120</v>
      </c>
      <c r="J61" t="s">
        <v>29</v>
      </c>
      <c r="K61" s="28" t="s">
        <v>81</v>
      </c>
    </row>
    <row r="62" spans="1:11" ht="18" x14ac:dyDescent="0.35">
      <c r="A62" t="s">
        <v>89</v>
      </c>
      <c r="H62" t="s">
        <v>69</v>
      </c>
      <c r="I62">
        <v>120</v>
      </c>
      <c r="J62" t="s">
        <v>29</v>
      </c>
      <c r="K62" s="28" t="s">
        <v>82</v>
      </c>
    </row>
    <row r="63" spans="1:11" x14ac:dyDescent="0.25">
      <c r="H63" s="29" t="s">
        <v>74</v>
      </c>
      <c r="I63" s="29">
        <f>SUM(I60:I62)</f>
        <v>240</v>
      </c>
      <c r="J63" s="29" t="s">
        <v>29</v>
      </c>
    </row>
    <row r="65" spans="1:11" x14ac:dyDescent="0.25">
      <c r="A65" t="s">
        <v>83</v>
      </c>
    </row>
    <row r="67" spans="1:11" ht="18" x14ac:dyDescent="0.35">
      <c r="B67">
        <f>I48</f>
        <v>-360</v>
      </c>
      <c r="C67" t="s">
        <v>28</v>
      </c>
      <c r="D67" s="26" t="s">
        <v>46</v>
      </c>
      <c r="E67" t="s">
        <v>56</v>
      </c>
    </row>
    <row r="68" spans="1:11" ht="18" x14ac:dyDescent="0.35">
      <c r="A68" t="s">
        <v>84</v>
      </c>
      <c r="B68">
        <f>I53</f>
        <v>-340</v>
      </c>
      <c r="C68" t="s">
        <v>29</v>
      </c>
      <c r="D68" s="26" t="s">
        <v>47</v>
      </c>
      <c r="E68" t="s">
        <v>58</v>
      </c>
    </row>
    <row r="69" spans="1:11" ht="18" x14ac:dyDescent="0.35">
      <c r="B69">
        <f>I58</f>
        <v>-190</v>
      </c>
      <c r="C69" t="s">
        <v>28</v>
      </c>
      <c r="D69" s="26" t="s">
        <v>48</v>
      </c>
      <c r="E69" t="s">
        <v>57</v>
      </c>
    </row>
    <row r="70" spans="1:11" ht="18" x14ac:dyDescent="0.35">
      <c r="B70">
        <f>I63</f>
        <v>240</v>
      </c>
      <c r="C70" t="s">
        <v>29</v>
      </c>
      <c r="D70" s="26" t="s">
        <v>49</v>
      </c>
      <c r="E70" t="s">
        <v>59</v>
      </c>
    </row>
    <row r="73" spans="1:11" ht="15.75" x14ac:dyDescent="0.25">
      <c r="A73" s="31" t="s">
        <v>92</v>
      </c>
    </row>
    <row r="74" spans="1:11" ht="18" x14ac:dyDescent="0.35">
      <c r="A74" t="s">
        <v>90</v>
      </c>
    </row>
    <row r="75" spans="1:11" ht="18" x14ac:dyDescent="0.35">
      <c r="A75" t="s">
        <v>93</v>
      </c>
      <c r="H75" t="s">
        <v>66</v>
      </c>
      <c r="I75">
        <v>-120</v>
      </c>
      <c r="J75" t="s">
        <v>28</v>
      </c>
      <c r="K75" s="28" t="s">
        <v>62</v>
      </c>
    </row>
    <row r="76" spans="1:11" ht="18" x14ac:dyDescent="0.35">
      <c r="A76" t="s">
        <v>94</v>
      </c>
      <c r="H76" t="s">
        <v>69</v>
      </c>
      <c r="I76">
        <v>-160</v>
      </c>
      <c r="J76" t="s">
        <v>29</v>
      </c>
      <c r="K76" s="28" t="s">
        <v>73</v>
      </c>
    </row>
    <row r="77" spans="1:11" ht="18" x14ac:dyDescent="0.35">
      <c r="A77" t="s">
        <v>95</v>
      </c>
      <c r="H77" t="s">
        <v>66</v>
      </c>
      <c r="I77">
        <v>-120</v>
      </c>
      <c r="J77" t="s">
        <v>28</v>
      </c>
      <c r="K77" s="28" t="s">
        <v>80</v>
      </c>
    </row>
    <row r="78" spans="1:11" ht="18" x14ac:dyDescent="0.35">
      <c r="A78" t="s">
        <v>96</v>
      </c>
      <c r="H78" t="s">
        <v>69</v>
      </c>
      <c r="I78">
        <v>160</v>
      </c>
      <c r="J78" t="s">
        <v>29</v>
      </c>
      <c r="K78" s="28" t="s">
        <v>82</v>
      </c>
    </row>
    <row r="81" spans="1:10" x14ac:dyDescent="0.25">
      <c r="A81" t="s">
        <v>97</v>
      </c>
    </row>
    <row r="83" spans="1:10" ht="18" x14ac:dyDescent="0.35">
      <c r="B83">
        <f>I75</f>
        <v>-120</v>
      </c>
      <c r="C83" t="s">
        <v>28</v>
      </c>
      <c r="D83" s="26" t="s">
        <v>48</v>
      </c>
      <c r="E83" t="s">
        <v>57</v>
      </c>
    </row>
    <row r="84" spans="1:10" ht="18" x14ac:dyDescent="0.35">
      <c r="A84" t="s">
        <v>98</v>
      </c>
      <c r="B84">
        <f t="shared" ref="B84:B86" si="2">I76</f>
        <v>-160</v>
      </c>
      <c r="C84" t="s">
        <v>29</v>
      </c>
      <c r="D84" s="26" t="s">
        <v>49</v>
      </c>
      <c r="E84" t="s">
        <v>59</v>
      </c>
    </row>
    <row r="85" spans="1:10" ht="18" x14ac:dyDescent="0.35">
      <c r="B85">
        <f t="shared" si="2"/>
        <v>-120</v>
      </c>
      <c r="C85" t="s">
        <v>28</v>
      </c>
      <c r="D85" s="26" t="s">
        <v>50</v>
      </c>
      <c r="E85" t="s">
        <v>99</v>
      </c>
    </row>
    <row r="86" spans="1:10" ht="18" x14ac:dyDescent="0.35">
      <c r="B86">
        <f t="shared" si="2"/>
        <v>160</v>
      </c>
      <c r="C86" t="s">
        <v>29</v>
      </c>
      <c r="D86" s="26" t="s">
        <v>51</v>
      </c>
      <c r="E86" t="s">
        <v>100</v>
      </c>
    </row>
    <row r="89" spans="1:10" x14ac:dyDescent="0.25">
      <c r="A89" t="s">
        <v>101</v>
      </c>
    </row>
    <row r="91" spans="1:10" x14ac:dyDescent="0.25">
      <c r="B91" t="s">
        <v>102</v>
      </c>
      <c r="C91" t="s">
        <v>103</v>
      </c>
      <c r="D91" t="s">
        <v>104</v>
      </c>
    </row>
    <row r="92" spans="1:10" x14ac:dyDescent="0.25">
      <c r="B92">
        <f>B67</f>
        <v>-360</v>
      </c>
      <c r="D92">
        <f>B92+C92</f>
        <v>-360</v>
      </c>
      <c r="E92" t="s">
        <v>28</v>
      </c>
      <c r="I92">
        <f>D92</f>
        <v>-360</v>
      </c>
      <c r="J92" t="s">
        <v>28</v>
      </c>
    </row>
    <row r="93" spans="1:10" x14ac:dyDescent="0.25">
      <c r="B93">
        <f t="shared" ref="B93:B95" si="3">B68</f>
        <v>-340</v>
      </c>
      <c r="D93">
        <f t="shared" ref="D93:D97" si="4">B93+C93</f>
        <v>-340</v>
      </c>
      <c r="E93" t="s">
        <v>29</v>
      </c>
      <c r="I93">
        <f t="shared" ref="I93:I97" si="5">D93</f>
        <v>-340</v>
      </c>
      <c r="J93" t="s">
        <v>29</v>
      </c>
    </row>
    <row r="94" spans="1:10" x14ac:dyDescent="0.25">
      <c r="A94" t="s">
        <v>11</v>
      </c>
      <c r="B94">
        <f t="shared" si="3"/>
        <v>-190</v>
      </c>
      <c r="C94">
        <f>B83</f>
        <v>-120</v>
      </c>
      <c r="D94">
        <f t="shared" si="4"/>
        <v>-310</v>
      </c>
      <c r="E94" t="s">
        <v>28</v>
      </c>
      <c r="G94" t="s">
        <v>105</v>
      </c>
      <c r="H94" t="s">
        <v>11</v>
      </c>
      <c r="I94">
        <f t="shared" si="5"/>
        <v>-310</v>
      </c>
      <c r="J94" t="s">
        <v>28</v>
      </c>
    </row>
    <row r="95" spans="1:10" x14ac:dyDescent="0.25">
      <c r="B95">
        <f t="shared" si="3"/>
        <v>240</v>
      </c>
      <c r="C95">
        <f t="shared" ref="C95:C97" si="6">B84</f>
        <v>-160</v>
      </c>
      <c r="D95">
        <f t="shared" si="4"/>
        <v>80</v>
      </c>
      <c r="E95" t="s">
        <v>29</v>
      </c>
      <c r="I95">
        <f t="shared" si="5"/>
        <v>80</v>
      </c>
      <c r="J95" t="s">
        <v>29</v>
      </c>
    </row>
    <row r="96" spans="1:10" x14ac:dyDescent="0.25">
      <c r="C96">
        <f t="shared" si="6"/>
        <v>-120</v>
      </c>
      <c r="D96">
        <f t="shared" si="4"/>
        <v>-120</v>
      </c>
      <c r="E96" t="s">
        <v>28</v>
      </c>
      <c r="I96">
        <f t="shared" si="5"/>
        <v>-120</v>
      </c>
      <c r="J96" t="s">
        <v>28</v>
      </c>
    </row>
    <row r="97" spans="1:10" x14ac:dyDescent="0.25">
      <c r="C97">
        <f t="shared" si="6"/>
        <v>160</v>
      </c>
      <c r="D97">
        <f t="shared" si="4"/>
        <v>160</v>
      </c>
      <c r="E97" t="s">
        <v>29</v>
      </c>
      <c r="I97">
        <f t="shared" si="5"/>
        <v>160</v>
      </c>
      <c r="J97" t="s">
        <v>29</v>
      </c>
    </row>
    <row r="99" spans="1:10" ht="18.75" x14ac:dyDescent="0.3">
      <c r="A99" s="30" t="s">
        <v>106</v>
      </c>
    </row>
    <row r="100" spans="1:10" x14ac:dyDescent="0.25">
      <c r="A100" t="s">
        <v>107</v>
      </c>
    </row>
    <row r="101" spans="1:10" x14ac:dyDescent="0.25">
      <c r="A101" t="s">
        <v>108</v>
      </c>
    </row>
    <row r="103" spans="1:10" x14ac:dyDescent="0.25">
      <c r="A103" t="s">
        <v>13</v>
      </c>
      <c r="E103" t="s">
        <v>15</v>
      </c>
    </row>
    <row r="104" spans="1:10" ht="18" x14ac:dyDescent="0.35">
      <c r="B104" t="s">
        <v>16</v>
      </c>
      <c r="C104" s="13">
        <v>0</v>
      </c>
      <c r="F104" t="s">
        <v>17</v>
      </c>
      <c r="G104" s="12" t="s">
        <v>35</v>
      </c>
    </row>
    <row r="105" spans="1:10" ht="18" x14ac:dyDescent="0.35">
      <c r="B105" t="s">
        <v>23</v>
      </c>
      <c r="C105" s="12" t="s">
        <v>35</v>
      </c>
      <c r="F105" t="s">
        <v>18</v>
      </c>
      <c r="G105" s="13">
        <v>0</v>
      </c>
    </row>
    <row r="106" spans="1:10" ht="18" x14ac:dyDescent="0.35">
      <c r="B106" t="s">
        <v>24</v>
      </c>
      <c r="C106" s="13">
        <v>0</v>
      </c>
      <c r="F106" t="s">
        <v>19</v>
      </c>
      <c r="G106" s="12" t="s">
        <v>35</v>
      </c>
    </row>
    <row r="107" spans="1:10" ht="18" x14ac:dyDescent="0.35">
      <c r="A107" t="s">
        <v>14</v>
      </c>
      <c r="B107" t="s">
        <v>25</v>
      </c>
      <c r="C107" s="12" t="s">
        <v>35</v>
      </c>
      <c r="E107" t="s">
        <v>30</v>
      </c>
      <c r="F107" t="s">
        <v>20</v>
      </c>
      <c r="G107" s="13">
        <v>0</v>
      </c>
    </row>
    <row r="108" spans="1:10" ht="18" x14ac:dyDescent="0.35">
      <c r="B108" t="s">
        <v>26</v>
      </c>
      <c r="C108" s="13">
        <v>0</v>
      </c>
      <c r="F108" t="s">
        <v>21</v>
      </c>
      <c r="G108" s="12" t="s">
        <v>35</v>
      </c>
    </row>
    <row r="109" spans="1:10" ht="18" x14ac:dyDescent="0.35">
      <c r="B109" t="s">
        <v>27</v>
      </c>
      <c r="C109" s="13">
        <v>0</v>
      </c>
      <c r="F109" t="s">
        <v>22</v>
      </c>
      <c r="G109" s="12" t="s">
        <v>35</v>
      </c>
    </row>
    <row r="111" spans="1:10" ht="18.75" x14ac:dyDescent="0.3">
      <c r="A111" s="30" t="s">
        <v>111</v>
      </c>
    </row>
    <row r="115" spans="1:19" x14ac:dyDescent="0.25">
      <c r="A115" t="s">
        <v>119</v>
      </c>
    </row>
    <row r="117" spans="1:19" ht="18" x14ac:dyDescent="0.35">
      <c r="B117" s="32">
        <f>B32</f>
        <v>5.5555555555555552E-2</v>
      </c>
      <c r="C117" s="32">
        <f t="shared" ref="C117:G117" si="7">C32</f>
        <v>0.16666666666666666</v>
      </c>
      <c r="D117" s="32">
        <f t="shared" si="7"/>
        <v>-5.5555555555555552E-2</v>
      </c>
      <c r="E117" s="32">
        <f t="shared" si="7"/>
        <v>0.16666666666666666</v>
      </c>
      <c r="F117" s="32">
        <f t="shared" si="7"/>
        <v>0</v>
      </c>
      <c r="G117" s="32">
        <f t="shared" si="7"/>
        <v>0</v>
      </c>
      <c r="K117" s="6" t="s">
        <v>16</v>
      </c>
      <c r="L117" s="13">
        <v>0</v>
      </c>
      <c r="O117" s="8">
        <f>I92</f>
        <v>-360</v>
      </c>
      <c r="R117" s="6" t="s">
        <v>17</v>
      </c>
      <c r="S117" s="12" t="s">
        <v>35</v>
      </c>
    </row>
    <row r="118" spans="1:19" ht="18" x14ac:dyDescent="0.35">
      <c r="B118" s="32">
        <f t="shared" ref="B118:G122" si="8">B33</f>
        <v>0.16666666666666666</v>
      </c>
      <c r="C118" s="33">
        <f t="shared" si="8"/>
        <v>0.66666666666666663</v>
      </c>
      <c r="D118" s="32">
        <f t="shared" si="8"/>
        <v>-0.16666666666666666</v>
      </c>
      <c r="E118" s="33">
        <f t="shared" si="8"/>
        <v>0.33333333333333331</v>
      </c>
      <c r="F118" s="32">
        <f t="shared" si="8"/>
        <v>0</v>
      </c>
      <c r="G118" s="32">
        <f t="shared" si="8"/>
        <v>0</v>
      </c>
      <c r="K118" s="1" t="s">
        <v>23</v>
      </c>
      <c r="L118" s="12" t="s">
        <v>35</v>
      </c>
      <c r="O118" s="7">
        <f t="shared" ref="O118:O122" si="9">I93</f>
        <v>-340</v>
      </c>
      <c r="R118" s="1" t="s">
        <v>18</v>
      </c>
      <c r="S118" s="13">
        <v>0</v>
      </c>
    </row>
    <row r="119" spans="1:19" ht="18" x14ac:dyDescent="0.35">
      <c r="B119" s="32">
        <f t="shared" si="8"/>
        <v>-5.5555555555555552E-2</v>
      </c>
      <c r="C119" s="32">
        <f t="shared" si="8"/>
        <v>-0.16666666666666666</v>
      </c>
      <c r="D119" s="32">
        <f t="shared" si="8"/>
        <v>0.10243055555555555</v>
      </c>
      <c r="E119" s="32">
        <f t="shared" si="8"/>
        <v>2.0833333333333343E-2</v>
      </c>
      <c r="F119" s="32">
        <f t="shared" si="8"/>
        <v>4.6875E-2</v>
      </c>
      <c r="G119" s="32">
        <f t="shared" si="8"/>
        <v>0.1875</v>
      </c>
      <c r="K119" s="6" t="s">
        <v>24</v>
      </c>
      <c r="L119" s="13">
        <v>0</v>
      </c>
      <c r="O119" s="8">
        <f t="shared" si="9"/>
        <v>-310</v>
      </c>
      <c r="R119" s="6" t="s">
        <v>19</v>
      </c>
      <c r="S119" s="12" t="s">
        <v>35</v>
      </c>
    </row>
    <row r="120" spans="1:19" ht="18" x14ac:dyDescent="0.35">
      <c r="A120" t="s">
        <v>45</v>
      </c>
      <c r="B120" s="32">
        <f t="shared" si="8"/>
        <v>0.16666666666666666</v>
      </c>
      <c r="C120" s="33">
        <f t="shared" si="8"/>
        <v>0.33333333333333331</v>
      </c>
      <c r="D120" s="32">
        <f t="shared" si="8"/>
        <v>2.0833333333333343E-2</v>
      </c>
      <c r="E120" s="33">
        <f t="shared" si="8"/>
        <v>1.6666666666666665</v>
      </c>
      <c r="F120" s="32">
        <f t="shared" si="8"/>
        <v>-0.1875</v>
      </c>
      <c r="G120" s="32">
        <f t="shared" si="8"/>
        <v>0.5</v>
      </c>
      <c r="J120" t="s">
        <v>14</v>
      </c>
      <c r="K120" s="1" t="s">
        <v>25</v>
      </c>
      <c r="L120" s="12" t="s">
        <v>35</v>
      </c>
      <c r="M120" s="6"/>
      <c r="N120" s="6" t="s">
        <v>11</v>
      </c>
      <c r="O120" s="7">
        <f t="shared" si="9"/>
        <v>80</v>
      </c>
      <c r="P120" s="6"/>
      <c r="Q120" s="6" t="s">
        <v>30</v>
      </c>
      <c r="R120" s="1" t="s">
        <v>20</v>
      </c>
      <c r="S120" s="13">
        <v>0</v>
      </c>
    </row>
    <row r="121" spans="1:19" ht="18" x14ac:dyDescent="0.35">
      <c r="B121" s="32">
        <f t="shared" si="8"/>
        <v>0</v>
      </c>
      <c r="C121" s="32">
        <f t="shared" si="8"/>
        <v>0</v>
      </c>
      <c r="D121" s="32">
        <f t="shared" si="8"/>
        <v>4.6875E-2</v>
      </c>
      <c r="E121" s="32">
        <f t="shared" si="8"/>
        <v>-0.1875</v>
      </c>
      <c r="F121" s="32">
        <f t="shared" si="8"/>
        <v>4.6875E-2</v>
      </c>
      <c r="G121" s="32">
        <f t="shared" si="8"/>
        <v>-0.1875</v>
      </c>
      <c r="K121" s="6" t="s">
        <v>26</v>
      </c>
      <c r="L121" s="13">
        <v>0</v>
      </c>
      <c r="M121" s="6"/>
      <c r="N121" s="6"/>
      <c r="O121" s="8">
        <f t="shared" si="9"/>
        <v>-120</v>
      </c>
      <c r="P121" s="6"/>
      <c r="Q121" s="6"/>
      <c r="R121" s="6" t="s">
        <v>21</v>
      </c>
      <c r="S121" s="12" t="s">
        <v>35</v>
      </c>
    </row>
    <row r="122" spans="1:19" ht="18" x14ac:dyDescent="0.35">
      <c r="B122" s="32">
        <f t="shared" si="8"/>
        <v>0</v>
      </c>
      <c r="C122" s="32">
        <f t="shared" si="8"/>
        <v>0</v>
      </c>
      <c r="D122" s="32">
        <f t="shared" si="8"/>
        <v>0.1875</v>
      </c>
      <c r="E122" s="32">
        <f t="shared" si="8"/>
        <v>0.5</v>
      </c>
      <c r="F122" s="32">
        <f t="shared" si="8"/>
        <v>-0.1875</v>
      </c>
      <c r="G122" s="32">
        <f t="shared" si="8"/>
        <v>1</v>
      </c>
      <c r="K122" s="6" t="s">
        <v>27</v>
      </c>
      <c r="L122" s="13">
        <v>0</v>
      </c>
      <c r="M122" s="6"/>
      <c r="N122" s="6"/>
      <c r="O122" s="8">
        <f t="shared" si="9"/>
        <v>160</v>
      </c>
      <c r="P122" s="6"/>
      <c r="Q122" s="6"/>
      <c r="R122" s="6" t="s">
        <v>22</v>
      </c>
      <c r="S122" s="12" t="s">
        <v>35</v>
      </c>
    </row>
    <row r="125" spans="1:19" ht="18" x14ac:dyDescent="0.35">
      <c r="A125" t="s">
        <v>110</v>
      </c>
      <c r="B125" s="32">
        <f>C118</f>
        <v>0.66666666666666663</v>
      </c>
      <c r="C125" s="32">
        <f>E118</f>
        <v>0.33333333333333331</v>
      </c>
      <c r="J125" t="s">
        <v>114</v>
      </c>
      <c r="K125" s="6" t="s">
        <v>23</v>
      </c>
      <c r="N125" t="s">
        <v>113</v>
      </c>
      <c r="O125" s="3">
        <f>O118</f>
        <v>-340</v>
      </c>
      <c r="Q125" t="s">
        <v>112</v>
      </c>
      <c r="R125" s="9">
        <v>0</v>
      </c>
    </row>
    <row r="126" spans="1:19" ht="18" x14ac:dyDescent="0.35">
      <c r="B126" s="32">
        <f>C120</f>
        <v>0.33333333333333331</v>
      </c>
      <c r="C126" s="32">
        <f>E120</f>
        <v>1.6666666666666665</v>
      </c>
      <c r="K126" s="6" t="s">
        <v>25</v>
      </c>
      <c r="O126" s="3">
        <f>O120</f>
        <v>80</v>
      </c>
      <c r="R126" s="9">
        <v>0</v>
      </c>
    </row>
    <row r="127" spans="1:19" x14ac:dyDescent="0.25">
      <c r="O127" s="3"/>
      <c r="R127" s="9"/>
    </row>
    <row r="128" spans="1:19" ht="18" x14ac:dyDescent="0.35">
      <c r="A128" t="s">
        <v>116</v>
      </c>
    </row>
    <row r="129" spans="1:12" ht="18" x14ac:dyDescent="0.35">
      <c r="A129" t="s">
        <v>117</v>
      </c>
      <c r="B129">
        <f>MDETERM(B125:C126)</f>
        <v>0.99999999999999978</v>
      </c>
    </row>
    <row r="131" spans="1:12" ht="18.75" x14ac:dyDescent="0.35">
      <c r="A131" t="s">
        <v>115</v>
      </c>
      <c r="B131" s="34">
        <f t="array" ref="B131:C132">MINVERSE(B125:C126)</f>
        <v>1.6666666666666667</v>
      </c>
      <c r="C131" s="34">
        <v>-0.33333333333333337</v>
      </c>
      <c r="J131" s="6" t="s">
        <v>23</v>
      </c>
      <c r="K131" s="35">
        <f t="array" ref="K131:K132">MMULT(B131:C132,O125:O126)</f>
        <v>-593.33333333333337</v>
      </c>
      <c r="L131" t="s">
        <v>33</v>
      </c>
    </row>
    <row r="132" spans="1:12" ht="18" x14ac:dyDescent="0.35">
      <c r="B132" s="34">
        <v>-0.33333333333333337</v>
      </c>
      <c r="C132" s="34">
        <v>0.66666666666666674</v>
      </c>
      <c r="J132" s="6" t="s">
        <v>25</v>
      </c>
      <c r="K132" s="35">
        <v>166.66666666666669</v>
      </c>
      <c r="L132" t="s">
        <v>33</v>
      </c>
    </row>
    <row r="133" spans="1:12" x14ac:dyDescent="0.25">
      <c r="J133" s="6"/>
    </row>
    <row r="134" spans="1:12" x14ac:dyDescent="0.25">
      <c r="A134" t="s">
        <v>31</v>
      </c>
    </row>
    <row r="135" spans="1:12" x14ac:dyDescent="0.25">
      <c r="B135" s="10">
        <v>0</v>
      </c>
      <c r="C135" t="s">
        <v>4</v>
      </c>
    </row>
    <row r="136" spans="1:12" x14ac:dyDescent="0.25">
      <c r="B136" s="10">
        <f>K131</f>
        <v>-593.33333333333337</v>
      </c>
      <c r="C136" t="s">
        <v>33</v>
      </c>
    </row>
    <row r="137" spans="1:12" x14ac:dyDescent="0.25">
      <c r="B137" s="10">
        <v>0</v>
      </c>
      <c r="C137" t="s">
        <v>4</v>
      </c>
    </row>
    <row r="138" spans="1:12" x14ac:dyDescent="0.25">
      <c r="A138" t="s">
        <v>14</v>
      </c>
      <c r="B138" s="10">
        <f>K132</f>
        <v>166.66666666666669</v>
      </c>
      <c r="C138" t="s">
        <v>33</v>
      </c>
    </row>
    <row r="139" spans="1:12" x14ac:dyDescent="0.25">
      <c r="B139" s="10">
        <v>0</v>
      </c>
      <c r="C139" t="s">
        <v>4</v>
      </c>
    </row>
    <row r="140" spans="1:12" x14ac:dyDescent="0.25">
      <c r="B140" s="10">
        <v>0</v>
      </c>
      <c r="C140" t="s">
        <v>33</v>
      </c>
    </row>
    <row r="152" spans="1:10" x14ac:dyDescent="0.25">
      <c r="H152" s="6" t="s">
        <v>34</v>
      </c>
    </row>
    <row r="153" spans="1:10" x14ac:dyDescent="0.25">
      <c r="B153" s="3">
        <f t="array" ref="B153:B158">MMULT(B117:G122,B135:B140)</f>
        <v>-71.111111111111114</v>
      </c>
      <c r="C153" s="3"/>
      <c r="E153" s="3">
        <f t="shared" ref="E153:E158" si="10">O117</f>
        <v>-360</v>
      </c>
      <c r="F153" t="s">
        <v>28</v>
      </c>
      <c r="H153" s="3"/>
      <c r="I153" s="11">
        <f t="shared" ref="I153:I158" si="11">B153-E153</f>
        <v>288.88888888888891</v>
      </c>
      <c r="J153" t="s">
        <v>28</v>
      </c>
    </row>
    <row r="154" spans="1:10" x14ac:dyDescent="0.25">
      <c r="B154" s="3">
        <v>-340</v>
      </c>
      <c r="C154" s="3"/>
      <c r="E154" s="3">
        <f t="shared" si="10"/>
        <v>-340</v>
      </c>
      <c r="F154" t="s">
        <v>29</v>
      </c>
      <c r="H154" s="3"/>
      <c r="I154" s="11">
        <f t="shared" si="11"/>
        <v>0</v>
      </c>
      <c r="J154" t="s">
        <v>29</v>
      </c>
    </row>
    <row r="155" spans="1:10" x14ac:dyDescent="0.25">
      <c r="B155" s="3">
        <v>102.36111111111111</v>
      </c>
      <c r="C155" s="3"/>
      <c r="E155" s="3">
        <f t="shared" si="10"/>
        <v>-310</v>
      </c>
      <c r="F155" t="s">
        <v>28</v>
      </c>
      <c r="H155" s="3"/>
      <c r="I155" s="11">
        <f t="shared" si="11"/>
        <v>412.36111111111109</v>
      </c>
      <c r="J155" t="s">
        <v>28</v>
      </c>
    </row>
    <row r="156" spans="1:10" x14ac:dyDescent="0.25">
      <c r="A156" t="s">
        <v>118</v>
      </c>
      <c r="B156" s="3">
        <v>80</v>
      </c>
      <c r="C156" s="3"/>
      <c r="D156" t="s">
        <v>11</v>
      </c>
      <c r="E156" s="3">
        <f t="shared" si="10"/>
        <v>80</v>
      </c>
      <c r="F156" t="s">
        <v>29</v>
      </c>
      <c r="H156" t="s">
        <v>30</v>
      </c>
      <c r="I156" s="11">
        <f t="shared" si="11"/>
        <v>0</v>
      </c>
      <c r="J156" t="s">
        <v>29</v>
      </c>
    </row>
    <row r="157" spans="1:10" x14ac:dyDescent="0.25">
      <c r="B157" s="3">
        <v>-31.250000000000004</v>
      </c>
      <c r="C157" s="3"/>
      <c r="E157" s="3">
        <f t="shared" si="10"/>
        <v>-120</v>
      </c>
      <c r="F157" t="s">
        <v>28</v>
      </c>
      <c r="H157" s="3"/>
      <c r="I157" s="11">
        <f t="shared" si="11"/>
        <v>88.75</v>
      </c>
      <c r="J157" t="s">
        <v>28</v>
      </c>
    </row>
    <row r="158" spans="1:10" x14ac:dyDescent="0.25">
      <c r="B158" s="3">
        <v>83.333333333333343</v>
      </c>
      <c r="C158" s="3"/>
      <c r="E158" s="3">
        <f t="shared" si="10"/>
        <v>160</v>
      </c>
      <c r="F158" t="s">
        <v>29</v>
      </c>
      <c r="H158" s="3"/>
      <c r="I158" s="11">
        <f t="shared" si="11"/>
        <v>-76.666666666666657</v>
      </c>
      <c r="J158" t="s">
        <v>29</v>
      </c>
    </row>
  </sheetData>
  <hyperlinks>
    <hyperlink ref="K46" location="'Φορτία στοιχείου'!N1" display="'Φορτία στοιχείου'!N1"/>
    <hyperlink ref="K47" location="'Φορτία στοιχείου'!E1" display="Φορτία στοιχείου'!E1"/>
    <hyperlink ref="K51" location="'Φορτία στοιχείου'!N3" display="Φορτία στοιχείου'!N3"/>
    <hyperlink ref="K52" location="'Φορτία στοιχείου'!E3" display="Φορτία στοιχείου'!E3"/>
    <hyperlink ref="K56" location="'Φορτία στοιχείου'!N2" display="Φορτία στοιχείου'!N2"/>
    <hyperlink ref="K57" location="'Φορτία στοιχείου'!E2" display="Φορτία στοιχείου'!E2"/>
    <hyperlink ref="K61" location="'Φορτία στοιχείου'!N4" display="Φορτία στοιχείου'!N4"/>
    <hyperlink ref="K62" location="'Φορτία στοιχείου'!E4" display="Φορτία στοιχείου'!E4"/>
    <hyperlink ref="K75" location="'Φορτία στοιχείου'!E1" display="Φορτία στοιχείου'!E1"/>
    <hyperlink ref="K76" location="'Φορτία στοιχείου'!E3" display="Φορτία στοιχείου'!E3"/>
    <hyperlink ref="K77" location="'Φορτία στοιχείου'!E2" display="Φορτία στοιχείου'!E2"/>
    <hyperlink ref="K78" location="'Φορτία στοιχείου'!E4" display="Φορτία στοιχείου'!E4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19" sqref="L19"/>
    </sheetView>
  </sheetViews>
  <sheetFormatPr defaultRowHeight="15" x14ac:dyDescent="0.25"/>
  <sheetData>
    <row r="1" spans="1:14" ht="18" x14ac:dyDescent="0.35">
      <c r="A1" s="1" t="s">
        <v>60</v>
      </c>
      <c r="B1" s="1">
        <v>40</v>
      </c>
      <c r="D1" s="27" t="s">
        <v>56</v>
      </c>
      <c r="E1" s="27">
        <f>-B1*B2/2</f>
        <v>-120</v>
      </c>
      <c r="J1" s="1" t="s">
        <v>32</v>
      </c>
      <c r="K1" s="1">
        <v>270</v>
      </c>
      <c r="M1" s="27" t="s">
        <v>56</v>
      </c>
      <c r="N1" s="27">
        <f>-(K1*K3/K4^3)*(K4^2-K2^2+K2*K3)</f>
        <v>-200</v>
      </c>
    </row>
    <row r="2" spans="1:14" ht="18" x14ac:dyDescent="0.35">
      <c r="A2" s="1" t="s">
        <v>3</v>
      </c>
      <c r="B2" s="1">
        <v>6</v>
      </c>
      <c r="D2" s="27" t="s">
        <v>57</v>
      </c>
      <c r="E2" s="27">
        <f>E1</f>
        <v>-120</v>
      </c>
      <c r="J2" s="1" t="s">
        <v>54</v>
      </c>
      <c r="K2" s="1">
        <v>2</v>
      </c>
      <c r="M2" s="27" t="s">
        <v>57</v>
      </c>
      <c r="N2" s="27">
        <f>-(K1*K2/K4^3)*(K4^2-K3^2+K2*K3)</f>
        <v>-70</v>
      </c>
    </row>
    <row r="3" spans="1:14" ht="18" x14ac:dyDescent="0.35">
      <c r="D3" s="27" t="s">
        <v>58</v>
      </c>
      <c r="E3" s="27">
        <f>-B1*B2^2/12</f>
        <v>-120</v>
      </c>
      <c r="J3" s="1" t="s">
        <v>55</v>
      </c>
      <c r="K3" s="1">
        <v>4</v>
      </c>
      <c r="M3" s="27" t="s">
        <v>58</v>
      </c>
      <c r="N3" s="27">
        <f>-K1*K2*K3^2/K4^2</f>
        <v>-240</v>
      </c>
    </row>
    <row r="4" spans="1:14" ht="18" x14ac:dyDescent="0.35">
      <c r="D4" s="27" t="s">
        <v>59</v>
      </c>
      <c r="E4" s="27">
        <f>-E3</f>
        <v>120</v>
      </c>
      <c r="J4" s="27" t="s">
        <v>3</v>
      </c>
      <c r="K4" s="27">
        <f>K2+K3</f>
        <v>6</v>
      </c>
      <c r="M4" s="27" t="s">
        <v>59</v>
      </c>
      <c r="N4" s="27">
        <f>K1*K3*K2^2/K4^2</f>
        <v>120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example3</vt:lpstr>
      <vt:lpstr>Φορτία στοιχείου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panagop</dc:creator>
  <cp:lastModifiedBy>panagop</cp:lastModifiedBy>
  <dcterms:created xsi:type="dcterms:W3CDTF">2022-10-18T09:48:37Z</dcterms:created>
  <dcterms:modified xsi:type="dcterms:W3CDTF">2022-11-01T12:59:07Z</dcterms:modified>
</cp:coreProperties>
</file>