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oti\UNSW\Honours\Main Calcs\"/>
    </mc:Choice>
  </mc:AlternateContent>
  <xr:revisionPtr revIDLastSave="0" documentId="13_ncr:1_{3F14D805-3295-47F3-9644-D7A44C2F2A2A}" xr6:coauthVersionLast="45" xr6:coauthVersionMax="45" xr10:uidLastSave="{00000000-0000-0000-0000-000000000000}"/>
  <bookViews>
    <workbookView xWindow="-120" yWindow="-120" windowWidth="38640" windowHeight="21240" xr2:uid="{196464A2-B96A-4FAF-A5D3-5566F4B4DD93}"/>
  </bookViews>
  <sheets>
    <sheet name="CFC-11" sheetId="1" r:id="rId1"/>
    <sheet name="CFC-12" sheetId="5" r:id="rId2"/>
    <sheet name="CFC-13" sheetId="6" r:id="rId3"/>
    <sheet name="CFC-22" sheetId="8" r:id="rId4"/>
    <sheet name="CFC-113" sheetId="9" r:id="rId5"/>
    <sheet name="CFC-113 Conformer" sheetId="15" r:id="rId6"/>
    <sheet name="CFC-114" sheetId="11" r:id="rId7"/>
    <sheet name="CFC-114 Conformer" sheetId="16" r:id="rId8"/>
    <sheet name="CFC-115" sheetId="12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F14" i="6"/>
  <c r="F13" i="6"/>
  <c r="F12" i="6"/>
  <c r="F11" i="6"/>
  <c r="F10" i="6"/>
  <c r="F9" i="6"/>
  <c r="F8" i="6"/>
  <c r="F7" i="6"/>
  <c r="F15" i="8"/>
  <c r="F14" i="8"/>
  <c r="F13" i="8"/>
  <c r="F12" i="8"/>
  <c r="F11" i="8"/>
  <c r="F10" i="8"/>
  <c r="F9" i="8"/>
  <c r="F8" i="8"/>
  <c r="F7" i="8"/>
  <c r="C17" i="8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A30" i="9"/>
  <c r="C30" i="9"/>
  <c r="B30" i="9"/>
  <c r="C32" i="6"/>
  <c r="B32" i="6"/>
  <c r="A32" i="6"/>
  <c r="H7" i="5"/>
  <c r="H8" i="5"/>
  <c r="H9" i="5"/>
  <c r="H10" i="5"/>
  <c r="H11" i="5"/>
  <c r="H12" i="5"/>
  <c r="H13" i="5"/>
  <c r="H14" i="5"/>
  <c r="H15" i="5"/>
  <c r="C37" i="5"/>
  <c r="B37" i="5"/>
  <c r="A37" i="5"/>
  <c r="I7" i="1"/>
  <c r="I8" i="1"/>
  <c r="I9" i="1"/>
  <c r="I10" i="1"/>
  <c r="I11" i="1"/>
  <c r="I12" i="1"/>
  <c r="I13" i="1"/>
  <c r="I14" i="1"/>
  <c r="I15" i="1"/>
  <c r="C34" i="1"/>
  <c r="B34" i="1"/>
  <c r="A34" i="1"/>
  <c r="H7" i="8"/>
  <c r="H8" i="8"/>
  <c r="H9" i="8"/>
  <c r="H10" i="8"/>
  <c r="H11" i="8"/>
  <c r="H12" i="8"/>
  <c r="H13" i="8"/>
  <c r="H14" i="8"/>
  <c r="H15" i="8"/>
  <c r="A31" i="8"/>
  <c r="C32" i="8"/>
  <c r="C31" i="8"/>
  <c r="A32" i="8"/>
  <c r="L8" i="8"/>
  <c r="L9" i="8"/>
  <c r="L10" i="8"/>
  <c r="L11" i="8"/>
  <c r="L12" i="8"/>
  <c r="L13" i="8"/>
  <c r="L14" i="8"/>
  <c r="L15" i="8"/>
  <c r="L7" i="8"/>
  <c r="B31" i="8"/>
  <c r="B39" i="12"/>
  <c r="A39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7" i="12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A27" i="9"/>
  <c r="C39" i="9"/>
  <c r="N7" i="9"/>
  <c r="C40" i="9"/>
  <c r="N8" i="9"/>
  <c r="C41" i="9"/>
  <c r="N9" i="9"/>
  <c r="C42" i="9"/>
  <c r="N10" i="9"/>
  <c r="C43" i="9"/>
  <c r="N11" i="9"/>
  <c r="C44" i="9"/>
  <c r="N12" i="9"/>
  <c r="C45" i="9"/>
  <c r="N13" i="9"/>
  <c r="C46" i="9"/>
  <c r="N14" i="9"/>
  <c r="C47" i="9"/>
  <c r="N15" i="9"/>
  <c r="C48" i="9"/>
  <c r="N16" i="9"/>
  <c r="C49" i="9"/>
  <c r="N17" i="9"/>
  <c r="C50" i="9"/>
  <c r="N18" i="9"/>
  <c r="C51" i="9"/>
  <c r="N19" i="9"/>
  <c r="C52" i="9"/>
  <c r="N20" i="9"/>
  <c r="C53" i="9"/>
  <c r="N21" i="9"/>
  <c r="C54" i="9"/>
  <c r="N22" i="9"/>
  <c r="C55" i="9"/>
  <c r="N23" i="9"/>
  <c r="C56" i="9"/>
  <c r="N24" i="9"/>
  <c r="B60" i="9"/>
  <c r="A60" i="9"/>
  <c r="B32" i="8"/>
  <c r="L8" i="5"/>
  <c r="L9" i="5"/>
  <c r="L10" i="5"/>
  <c r="L11" i="5"/>
  <c r="L12" i="5"/>
  <c r="L13" i="5"/>
  <c r="L14" i="5"/>
  <c r="L15" i="5"/>
  <c r="L7" i="5"/>
  <c r="A30" i="5"/>
  <c r="B46" i="1"/>
  <c r="A46" i="1"/>
  <c r="M14" i="1"/>
  <c r="M13" i="1"/>
  <c r="M11" i="1"/>
  <c r="M10" i="1"/>
  <c r="M8" i="1"/>
  <c r="M7" i="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7" i="12"/>
  <c r="B38" i="12"/>
  <c r="B59" i="9"/>
  <c r="A59" i="9"/>
  <c r="B48" i="5"/>
  <c r="A48" i="5"/>
  <c r="J7" i="1"/>
  <c r="J8" i="1"/>
  <c r="J9" i="1"/>
  <c r="J10" i="1"/>
  <c r="J11" i="1"/>
  <c r="J12" i="1"/>
  <c r="J13" i="1"/>
  <c r="J14" i="1"/>
  <c r="J15" i="1"/>
  <c r="B45" i="1"/>
  <c r="A45" i="1"/>
  <c r="A38" i="12"/>
  <c r="B49" i="5"/>
  <c r="A49" i="5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A35" i="12"/>
  <c r="K199" i="12"/>
  <c r="J199" i="12"/>
  <c r="K198" i="12"/>
  <c r="J198" i="12"/>
  <c r="K197" i="12"/>
  <c r="J197" i="12"/>
  <c r="K196" i="12"/>
  <c r="J196" i="12"/>
  <c r="K195" i="12"/>
  <c r="J195" i="12"/>
  <c r="K194" i="12"/>
  <c r="J194" i="12"/>
  <c r="K193" i="12"/>
  <c r="J193" i="12"/>
  <c r="K192" i="12"/>
  <c r="J192" i="12"/>
  <c r="K191" i="12"/>
  <c r="J191" i="12"/>
  <c r="K190" i="12"/>
  <c r="J190" i="12"/>
  <c r="K189" i="12"/>
  <c r="J189" i="12"/>
  <c r="K188" i="12"/>
  <c r="J188" i="12"/>
  <c r="K187" i="12"/>
  <c r="J187" i="12"/>
  <c r="K186" i="12"/>
  <c r="J186" i="12"/>
  <c r="K185" i="12"/>
  <c r="J185" i="12"/>
  <c r="K184" i="12"/>
  <c r="J184" i="12"/>
  <c r="K183" i="12"/>
  <c r="J183" i="12"/>
  <c r="K182" i="12"/>
  <c r="J182" i="12"/>
  <c r="K181" i="12"/>
  <c r="J181" i="12"/>
  <c r="K180" i="12"/>
  <c r="J180" i="12"/>
  <c r="K179" i="12"/>
  <c r="J179" i="12"/>
  <c r="K178" i="12"/>
  <c r="J178" i="12"/>
  <c r="K177" i="12"/>
  <c r="J177" i="12"/>
  <c r="K176" i="12"/>
  <c r="J176" i="12"/>
  <c r="K175" i="12"/>
  <c r="J175" i="12"/>
  <c r="K174" i="12"/>
  <c r="J174" i="12"/>
  <c r="K173" i="12"/>
  <c r="J173" i="12"/>
  <c r="K172" i="12"/>
  <c r="J172" i="12"/>
  <c r="K171" i="12"/>
  <c r="J171" i="12"/>
  <c r="K170" i="12"/>
  <c r="J170" i="12"/>
  <c r="K169" i="12"/>
  <c r="J169" i="12"/>
  <c r="K168" i="12"/>
  <c r="J168" i="12"/>
  <c r="K167" i="12"/>
  <c r="J167" i="12"/>
  <c r="K166" i="12"/>
  <c r="J166" i="12"/>
  <c r="K165" i="12"/>
  <c r="J165" i="12"/>
  <c r="K164" i="12"/>
  <c r="J164" i="12"/>
  <c r="K163" i="12"/>
  <c r="J163" i="12"/>
  <c r="K162" i="12"/>
  <c r="J162" i="12"/>
  <c r="K161" i="12"/>
  <c r="J161" i="12"/>
  <c r="K160" i="12"/>
  <c r="J160" i="12"/>
  <c r="K159" i="12"/>
  <c r="J159" i="12"/>
  <c r="K158" i="12"/>
  <c r="J158" i="12"/>
  <c r="K157" i="12"/>
  <c r="J157" i="12"/>
  <c r="K156" i="12"/>
  <c r="J156" i="12"/>
  <c r="K155" i="12"/>
  <c r="J155" i="12"/>
  <c r="K154" i="12"/>
  <c r="J154" i="12"/>
  <c r="K153" i="12"/>
  <c r="J153" i="12"/>
  <c r="K152" i="12"/>
  <c r="J152" i="12"/>
  <c r="K151" i="12"/>
  <c r="J151" i="12"/>
  <c r="K150" i="12"/>
  <c r="J150" i="12"/>
  <c r="K149" i="12"/>
  <c r="J149" i="12"/>
  <c r="K148" i="12"/>
  <c r="J148" i="12"/>
  <c r="K147" i="12"/>
  <c r="J147" i="12"/>
  <c r="K146" i="12"/>
  <c r="J146" i="12"/>
  <c r="K145" i="12"/>
  <c r="J145" i="12"/>
  <c r="K144" i="12"/>
  <c r="J144" i="12"/>
  <c r="K143" i="12"/>
  <c r="J143" i="12"/>
  <c r="K142" i="12"/>
  <c r="J142" i="12"/>
  <c r="K141" i="12"/>
  <c r="J141" i="12"/>
  <c r="K140" i="12"/>
  <c r="J140" i="12"/>
  <c r="K139" i="12"/>
  <c r="J139" i="12"/>
  <c r="K138" i="12"/>
  <c r="J138" i="12"/>
  <c r="K137" i="12"/>
  <c r="J137" i="12"/>
  <c r="K136" i="12"/>
  <c r="J136" i="12"/>
  <c r="K135" i="12"/>
  <c r="J135" i="12"/>
  <c r="K134" i="12"/>
  <c r="J134" i="12"/>
  <c r="K133" i="12"/>
  <c r="J133" i="12"/>
  <c r="K132" i="12"/>
  <c r="J132" i="12"/>
  <c r="K131" i="12"/>
  <c r="J131" i="12"/>
  <c r="K130" i="12"/>
  <c r="J130" i="12"/>
  <c r="K129" i="12"/>
  <c r="J129" i="12"/>
  <c r="K128" i="12"/>
  <c r="J128" i="12"/>
  <c r="K127" i="12"/>
  <c r="J127" i="12"/>
  <c r="K126" i="12"/>
  <c r="J126" i="12"/>
  <c r="K125" i="12"/>
  <c r="J125" i="12"/>
  <c r="K124" i="12"/>
  <c r="J124" i="12"/>
  <c r="K123" i="12"/>
  <c r="J123" i="12"/>
  <c r="K122" i="12"/>
  <c r="J122" i="12"/>
  <c r="K121" i="12"/>
  <c r="J121" i="12"/>
  <c r="K120" i="12"/>
  <c r="J120" i="12"/>
  <c r="K119" i="12"/>
  <c r="J119" i="12"/>
  <c r="K118" i="12"/>
  <c r="J118" i="12"/>
  <c r="K117" i="12"/>
  <c r="J117" i="12"/>
  <c r="K116" i="12"/>
  <c r="J116" i="12"/>
  <c r="K115" i="12"/>
  <c r="J115" i="12"/>
  <c r="K114" i="12"/>
  <c r="J114" i="12"/>
  <c r="K113" i="12"/>
  <c r="J113" i="12"/>
  <c r="K112" i="12"/>
  <c r="J112" i="12"/>
  <c r="K111" i="12"/>
  <c r="J111" i="12"/>
  <c r="K110" i="12"/>
  <c r="J110" i="12"/>
  <c r="K109" i="12"/>
  <c r="J109" i="12"/>
  <c r="K108" i="12"/>
  <c r="J108" i="12"/>
  <c r="K107" i="12"/>
  <c r="J107" i="12"/>
  <c r="K106" i="12"/>
  <c r="J106" i="12"/>
  <c r="K105" i="12"/>
  <c r="J105" i="12"/>
  <c r="K104" i="12"/>
  <c r="J104" i="12"/>
  <c r="K103" i="12"/>
  <c r="J103" i="12"/>
  <c r="K102" i="12"/>
  <c r="J102" i="12"/>
  <c r="K101" i="12"/>
  <c r="J101" i="12"/>
  <c r="K100" i="12"/>
  <c r="J100" i="12"/>
  <c r="K99" i="12"/>
  <c r="J99" i="12"/>
  <c r="K98" i="12"/>
  <c r="J98" i="12"/>
  <c r="K97" i="12"/>
  <c r="J97" i="12"/>
  <c r="K96" i="12"/>
  <c r="J96" i="12"/>
  <c r="K95" i="12"/>
  <c r="J95" i="12"/>
  <c r="K94" i="12"/>
  <c r="J94" i="12"/>
  <c r="K93" i="12"/>
  <c r="J93" i="12"/>
  <c r="K92" i="12"/>
  <c r="J92" i="12"/>
  <c r="K91" i="12"/>
  <c r="J91" i="12"/>
  <c r="K90" i="12"/>
  <c r="J90" i="12"/>
  <c r="K89" i="12"/>
  <c r="J89" i="12"/>
  <c r="K88" i="12"/>
  <c r="J88" i="12"/>
  <c r="K87" i="12"/>
  <c r="J87" i="12"/>
  <c r="K86" i="12"/>
  <c r="J86" i="12"/>
  <c r="K85" i="12"/>
  <c r="J85" i="12"/>
  <c r="K84" i="12"/>
  <c r="J84" i="12"/>
  <c r="K83" i="12"/>
  <c r="J83" i="12"/>
  <c r="K82" i="12"/>
  <c r="J82" i="12"/>
  <c r="K81" i="12"/>
  <c r="J81" i="12"/>
  <c r="K80" i="12"/>
  <c r="J80" i="12"/>
  <c r="K79" i="12"/>
  <c r="J79" i="12"/>
  <c r="K78" i="12"/>
  <c r="J78" i="12"/>
  <c r="K77" i="12"/>
  <c r="J77" i="12"/>
  <c r="K76" i="12"/>
  <c r="J76" i="12"/>
  <c r="K75" i="12"/>
  <c r="J75" i="12"/>
  <c r="K74" i="12"/>
  <c r="J74" i="12"/>
  <c r="K73" i="12"/>
  <c r="J73" i="12"/>
  <c r="K72" i="12"/>
  <c r="J72" i="12"/>
  <c r="K71" i="12"/>
  <c r="J71" i="12"/>
  <c r="K70" i="12"/>
  <c r="J70" i="12"/>
  <c r="K69" i="12"/>
  <c r="J69" i="12"/>
  <c r="K68" i="12"/>
  <c r="J68" i="12"/>
  <c r="K67" i="12"/>
  <c r="J67" i="12"/>
  <c r="K66" i="12"/>
  <c r="J66" i="12"/>
  <c r="K65" i="12"/>
  <c r="J65" i="12"/>
  <c r="K64" i="12"/>
  <c r="J64" i="12"/>
  <c r="K63" i="12"/>
  <c r="J63" i="12"/>
  <c r="K62" i="12"/>
  <c r="J62" i="12"/>
  <c r="K61" i="12"/>
  <c r="J61" i="12"/>
  <c r="K60" i="12"/>
  <c r="J60" i="12"/>
  <c r="K59" i="12"/>
  <c r="J59" i="12"/>
  <c r="K58" i="12"/>
  <c r="J58" i="12"/>
  <c r="K57" i="12"/>
  <c r="J57" i="12"/>
  <c r="K56" i="12"/>
  <c r="J56" i="12"/>
  <c r="K55" i="12"/>
  <c r="J55" i="12"/>
  <c r="K54" i="12"/>
  <c r="J54" i="12"/>
  <c r="K53" i="12"/>
  <c r="J53" i="12"/>
  <c r="K52" i="12"/>
  <c r="J52" i="12"/>
  <c r="K51" i="12"/>
  <c r="J51" i="12"/>
  <c r="K50" i="12"/>
  <c r="J50" i="12"/>
  <c r="K49" i="12"/>
  <c r="J49" i="12"/>
  <c r="K48" i="12"/>
  <c r="J48" i="12"/>
  <c r="K47" i="12"/>
  <c r="J47" i="12"/>
  <c r="K44" i="12"/>
  <c r="J44" i="12"/>
  <c r="K43" i="12"/>
  <c r="J43" i="12"/>
  <c r="K42" i="12"/>
  <c r="J42" i="12"/>
  <c r="K41" i="12"/>
  <c r="J41" i="12"/>
  <c r="K40" i="12"/>
  <c r="J40" i="12"/>
  <c r="K39" i="12"/>
  <c r="J39" i="12"/>
  <c r="K38" i="12"/>
  <c r="J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7" i="12"/>
  <c r="J27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A27" i="12"/>
  <c r="J7" i="12"/>
  <c r="A34" i="12"/>
  <c r="A35" i="9"/>
  <c r="K50" i="9"/>
  <c r="K52" i="9"/>
  <c r="K54" i="9"/>
  <c r="K58" i="9"/>
  <c r="K60" i="9"/>
  <c r="K61" i="9"/>
  <c r="K64" i="9"/>
  <c r="K68" i="9"/>
  <c r="K83" i="9"/>
  <c r="K65" i="9"/>
  <c r="K71" i="9"/>
  <c r="K77" i="9"/>
  <c r="K98" i="9"/>
  <c r="K126" i="9"/>
  <c r="K69" i="9"/>
  <c r="K79" i="9"/>
  <c r="K87" i="9"/>
  <c r="K108" i="9"/>
  <c r="K131" i="9"/>
  <c r="K140" i="9"/>
  <c r="K74" i="9"/>
  <c r="K86" i="9"/>
  <c r="K94" i="9"/>
  <c r="K116" i="9"/>
  <c r="K136" i="9"/>
  <c r="K146" i="9"/>
  <c r="K152" i="9"/>
  <c r="K82" i="9"/>
  <c r="K96" i="9"/>
  <c r="K105" i="9"/>
  <c r="K123" i="9"/>
  <c r="K142" i="9"/>
  <c r="K153" i="9"/>
  <c r="K160" i="9"/>
  <c r="K169" i="9"/>
  <c r="K89" i="9"/>
  <c r="K101" i="9"/>
  <c r="K110" i="9"/>
  <c r="K127" i="9"/>
  <c r="K145" i="9"/>
  <c r="K156" i="9"/>
  <c r="K163" i="9"/>
  <c r="K172" i="9"/>
  <c r="K181" i="9"/>
  <c r="K99" i="9"/>
  <c r="K114" i="9"/>
  <c r="K121" i="9"/>
  <c r="K134" i="9"/>
  <c r="K154" i="9"/>
  <c r="K168" i="9"/>
  <c r="K176" i="9"/>
  <c r="K183" i="9"/>
  <c r="K189" i="9"/>
  <c r="K193" i="9"/>
  <c r="K47" i="9"/>
  <c r="K49" i="9"/>
  <c r="K51" i="9"/>
  <c r="K56" i="9"/>
  <c r="K62" i="9"/>
  <c r="K66" i="9"/>
  <c r="K72" i="9"/>
  <c r="K78" i="9"/>
  <c r="K90" i="9"/>
  <c r="K91" i="9"/>
  <c r="K107" i="9"/>
  <c r="K53" i="9"/>
  <c r="K57" i="9"/>
  <c r="K59" i="9"/>
  <c r="K63" i="9"/>
  <c r="K80" i="9"/>
  <c r="K93" i="9"/>
  <c r="K104" i="9"/>
  <c r="K113" i="9"/>
  <c r="K120" i="9"/>
  <c r="K125" i="9"/>
  <c r="K132" i="9"/>
  <c r="K55" i="9"/>
  <c r="K67" i="9"/>
  <c r="K75" i="9"/>
  <c r="K84" i="9"/>
  <c r="K106" i="9"/>
  <c r="K129" i="9"/>
  <c r="K138" i="9"/>
  <c r="K143" i="9"/>
  <c r="K148" i="9"/>
  <c r="K157" i="9"/>
  <c r="K161" i="9"/>
  <c r="K173" i="9"/>
  <c r="K70" i="9"/>
  <c r="K100" i="9"/>
  <c r="K73" i="9"/>
  <c r="K85" i="9"/>
  <c r="K92" i="9"/>
  <c r="K115" i="9"/>
  <c r="K135" i="9"/>
  <c r="K144" i="9"/>
  <c r="K149" i="9"/>
  <c r="K158" i="9"/>
  <c r="K166" i="9"/>
  <c r="K171" i="9"/>
  <c r="K182" i="9"/>
  <c r="K76" i="9"/>
  <c r="K111" i="9"/>
  <c r="K147" i="9"/>
  <c r="K81" i="9"/>
  <c r="K95" i="9"/>
  <c r="K103" i="9"/>
  <c r="K122" i="9"/>
  <c r="K141" i="9"/>
  <c r="K150" i="9"/>
  <c r="K159" i="9"/>
  <c r="K167" i="9"/>
  <c r="K175" i="9"/>
  <c r="K179" i="9"/>
  <c r="K188" i="9"/>
  <c r="K88" i="9"/>
  <c r="K119" i="9"/>
  <c r="K155" i="9"/>
  <c r="K165" i="9"/>
  <c r="K97" i="9"/>
  <c r="K112" i="9"/>
  <c r="K118" i="9"/>
  <c r="K133" i="9"/>
  <c r="K151" i="9"/>
  <c r="K164" i="9"/>
  <c r="K174" i="9"/>
  <c r="K180" i="9"/>
  <c r="K187" i="9"/>
  <c r="K192" i="9"/>
  <c r="K196" i="9"/>
  <c r="K102" i="9"/>
  <c r="K130" i="9"/>
  <c r="K170" i="9"/>
  <c r="K178" i="9"/>
  <c r="K186" i="9"/>
  <c r="K109" i="9"/>
  <c r="K124" i="9"/>
  <c r="K128" i="9"/>
  <c r="K139" i="9"/>
  <c r="K162" i="9"/>
  <c r="K177" i="9"/>
  <c r="K185" i="9"/>
  <c r="K191" i="9"/>
  <c r="K195" i="9"/>
  <c r="K197" i="9"/>
  <c r="K199" i="9"/>
  <c r="K117" i="9"/>
  <c r="K137" i="9"/>
  <c r="K184" i="9"/>
  <c r="K190" i="9"/>
  <c r="K194" i="9"/>
  <c r="K198" i="9"/>
  <c r="K48" i="9"/>
  <c r="K29" i="9"/>
  <c r="K30" i="9"/>
  <c r="K32" i="9"/>
  <c r="K33" i="9"/>
  <c r="K34" i="9"/>
  <c r="K36" i="9"/>
  <c r="K38" i="9"/>
  <c r="K40" i="9"/>
  <c r="K41" i="9"/>
  <c r="K43" i="9"/>
  <c r="K28" i="9"/>
  <c r="K31" i="9"/>
  <c r="K35" i="9"/>
  <c r="K37" i="9"/>
  <c r="K39" i="9"/>
  <c r="K42" i="9"/>
  <c r="K44" i="9"/>
  <c r="K27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J9" i="9"/>
  <c r="J10" i="9"/>
  <c r="J12" i="9"/>
  <c r="J13" i="9"/>
  <c r="J14" i="9"/>
  <c r="J16" i="9"/>
  <c r="J18" i="9"/>
  <c r="J20" i="9"/>
  <c r="J21" i="9"/>
  <c r="J23" i="9"/>
  <c r="J8" i="9"/>
  <c r="J11" i="9"/>
  <c r="J15" i="9"/>
  <c r="J17" i="9"/>
  <c r="J19" i="9"/>
  <c r="J22" i="9"/>
  <c r="J24" i="9"/>
  <c r="J27" i="9"/>
  <c r="J29" i="9"/>
  <c r="J30" i="9"/>
  <c r="J32" i="9"/>
  <c r="J33" i="9"/>
  <c r="J34" i="9"/>
  <c r="J36" i="9"/>
  <c r="J38" i="9"/>
  <c r="J40" i="9"/>
  <c r="J41" i="9"/>
  <c r="J43" i="9"/>
  <c r="J28" i="9"/>
  <c r="J31" i="9"/>
  <c r="J35" i="9"/>
  <c r="J37" i="9"/>
  <c r="J39" i="9"/>
  <c r="J42" i="9"/>
  <c r="J44" i="9"/>
  <c r="J48" i="9"/>
  <c r="J50" i="9"/>
  <c r="J52" i="9"/>
  <c r="J54" i="9"/>
  <c r="J58" i="9"/>
  <c r="J60" i="9"/>
  <c r="J61" i="9"/>
  <c r="J64" i="9"/>
  <c r="J68" i="9"/>
  <c r="J83" i="9"/>
  <c r="J65" i="9"/>
  <c r="J71" i="9"/>
  <c r="J77" i="9"/>
  <c r="J98" i="9"/>
  <c r="J126" i="9"/>
  <c r="J69" i="9"/>
  <c r="J79" i="9"/>
  <c r="J87" i="9"/>
  <c r="J108" i="9"/>
  <c r="J131" i="9"/>
  <c r="J140" i="9"/>
  <c r="J74" i="9"/>
  <c r="J86" i="9"/>
  <c r="J94" i="9"/>
  <c r="J116" i="9"/>
  <c r="J136" i="9"/>
  <c r="J146" i="9"/>
  <c r="J152" i="9"/>
  <c r="J82" i="9"/>
  <c r="J96" i="9"/>
  <c r="J105" i="9"/>
  <c r="J123" i="9"/>
  <c r="J142" i="9"/>
  <c r="J153" i="9"/>
  <c r="J160" i="9"/>
  <c r="J169" i="9"/>
  <c r="J89" i="9"/>
  <c r="J101" i="9"/>
  <c r="J110" i="9"/>
  <c r="J127" i="9"/>
  <c r="J145" i="9"/>
  <c r="J156" i="9"/>
  <c r="J163" i="9"/>
  <c r="J172" i="9"/>
  <c r="J181" i="9"/>
  <c r="J99" i="9"/>
  <c r="J114" i="9"/>
  <c r="J121" i="9"/>
  <c r="J134" i="9"/>
  <c r="J154" i="9"/>
  <c r="J168" i="9"/>
  <c r="J176" i="9"/>
  <c r="J183" i="9"/>
  <c r="J189" i="9"/>
  <c r="J193" i="9"/>
  <c r="J47" i="9"/>
  <c r="J49" i="9"/>
  <c r="J51" i="9"/>
  <c r="J56" i="9"/>
  <c r="J62" i="9"/>
  <c r="J66" i="9"/>
  <c r="J72" i="9"/>
  <c r="J78" i="9"/>
  <c r="J90" i="9"/>
  <c r="J91" i="9"/>
  <c r="J107" i="9"/>
  <c r="J53" i="9"/>
  <c r="J57" i="9"/>
  <c r="J59" i="9"/>
  <c r="J63" i="9"/>
  <c r="J80" i="9"/>
  <c r="J93" i="9"/>
  <c r="J104" i="9"/>
  <c r="J113" i="9"/>
  <c r="J120" i="9"/>
  <c r="J125" i="9"/>
  <c r="J132" i="9"/>
  <c r="J55" i="9"/>
  <c r="J67" i="9"/>
  <c r="J75" i="9"/>
  <c r="J84" i="9"/>
  <c r="J106" i="9"/>
  <c r="J129" i="9"/>
  <c r="J138" i="9"/>
  <c r="J143" i="9"/>
  <c r="J148" i="9"/>
  <c r="J157" i="9"/>
  <c r="J161" i="9"/>
  <c r="J173" i="9"/>
  <c r="J70" i="9"/>
  <c r="J100" i="9"/>
  <c r="J73" i="9"/>
  <c r="J85" i="9"/>
  <c r="J92" i="9"/>
  <c r="J115" i="9"/>
  <c r="J135" i="9"/>
  <c r="J144" i="9"/>
  <c r="J149" i="9"/>
  <c r="J158" i="9"/>
  <c r="J166" i="9"/>
  <c r="J171" i="9"/>
  <c r="J182" i="9"/>
  <c r="J76" i="9"/>
  <c r="J111" i="9"/>
  <c r="J147" i="9"/>
  <c r="J81" i="9"/>
  <c r="J95" i="9"/>
  <c r="J103" i="9"/>
  <c r="J122" i="9"/>
  <c r="J141" i="9"/>
  <c r="J150" i="9"/>
  <c r="J159" i="9"/>
  <c r="J167" i="9"/>
  <c r="J175" i="9"/>
  <c r="J179" i="9"/>
  <c r="J188" i="9"/>
  <c r="J88" i="9"/>
  <c r="J119" i="9"/>
  <c r="J155" i="9"/>
  <c r="J165" i="9"/>
  <c r="J97" i="9"/>
  <c r="J112" i="9"/>
  <c r="J118" i="9"/>
  <c r="J133" i="9"/>
  <c r="J151" i="9"/>
  <c r="J164" i="9"/>
  <c r="J174" i="9"/>
  <c r="J180" i="9"/>
  <c r="J187" i="9"/>
  <c r="J192" i="9"/>
  <c r="J196" i="9"/>
  <c r="J102" i="9"/>
  <c r="J130" i="9"/>
  <c r="J170" i="9"/>
  <c r="J178" i="9"/>
  <c r="J186" i="9"/>
  <c r="J109" i="9"/>
  <c r="J124" i="9"/>
  <c r="J128" i="9"/>
  <c r="J139" i="9"/>
  <c r="J162" i="9"/>
  <c r="J177" i="9"/>
  <c r="J185" i="9"/>
  <c r="J191" i="9"/>
  <c r="J195" i="9"/>
  <c r="J197" i="9"/>
  <c r="J199" i="9"/>
  <c r="J117" i="9"/>
  <c r="J137" i="9"/>
  <c r="J184" i="9"/>
  <c r="J190" i="9"/>
  <c r="J194" i="9"/>
  <c r="J198" i="9"/>
  <c r="J7" i="9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6" i="8"/>
  <c r="W25" i="8"/>
  <c r="W24" i="8"/>
  <c r="W23" i="8"/>
  <c r="W22" i="8"/>
  <c r="W21" i="8"/>
  <c r="W20" i="8"/>
  <c r="W19" i="8"/>
  <c r="W18" i="8"/>
  <c r="W15" i="8"/>
  <c r="W14" i="8"/>
  <c r="W13" i="8"/>
  <c r="W12" i="8"/>
  <c r="W11" i="8"/>
  <c r="W10" i="8"/>
  <c r="W9" i="8"/>
  <c r="W8" i="8"/>
  <c r="W7" i="8"/>
  <c r="A45" i="5"/>
  <c r="I7" i="5"/>
  <c r="I8" i="5"/>
  <c r="I9" i="5"/>
  <c r="I10" i="5"/>
  <c r="I11" i="5"/>
  <c r="I12" i="5"/>
  <c r="I13" i="5"/>
  <c r="I14" i="5"/>
  <c r="I15" i="5"/>
  <c r="A44" i="5"/>
  <c r="A34" i="5"/>
  <c r="X15" i="5"/>
  <c r="Y15" i="5"/>
  <c r="X14" i="5"/>
  <c r="Y14" i="5"/>
  <c r="X13" i="5"/>
  <c r="Y13" i="5"/>
  <c r="X12" i="5"/>
  <c r="Y12" i="5"/>
  <c r="X11" i="5"/>
  <c r="Y11" i="5"/>
  <c r="X10" i="5"/>
  <c r="Y10" i="5"/>
  <c r="X9" i="5"/>
  <c r="Y9" i="5"/>
  <c r="X8" i="5"/>
  <c r="Y8" i="5"/>
  <c r="X7" i="5"/>
  <c r="Y7" i="5"/>
  <c r="X18" i="5"/>
  <c r="X19" i="5"/>
  <c r="X20" i="5"/>
  <c r="X21" i="5"/>
  <c r="X22" i="5"/>
  <c r="X23" i="5"/>
  <c r="X24" i="5"/>
  <c r="X25" i="5"/>
  <c r="X26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W7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6" i="5"/>
  <c r="W25" i="5"/>
  <c r="W24" i="5"/>
  <c r="W23" i="5"/>
  <c r="W22" i="5"/>
  <c r="W21" i="5"/>
  <c r="W20" i="5"/>
  <c r="W19" i="5"/>
  <c r="W18" i="5"/>
  <c r="W15" i="5"/>
  <c r="W14" i="5"/>
  <c r="W13" i="5"/>
  <c r="W12" i="5"/>
  <c r="W11" i="5"/>
  <c r="W10" i="5"/>
  <c r="W9" i="5"/>
  <c r="W8" i="5"/>
  <c r="A42" i="1"/>
  <c r="A41" i="1"/>
  <c r="A31" i="1"/>
  <c r="Y13" i="1"/>
  <c r="Z13" i="1"/>
  <c r="Y11" i="1"/>
  <c r="Z11" i="1"/>
  <c r="Y7" i="1"/>
  <c r="Z7" i="1"/>
  <c r="Y8" i="1"/>
  <c r="Z8" i="1"/>
  <c r="Y9" i="1"/>
  <c r="Y10" i="1"/>
  <c r="Z10" i="1"/>
  <c r="Y12" i="1"/>
  <c r="Y14" i="1"/>
  <c r="Z14" i="1"/>
  <c r="Y15" i="1"/>
  <c r="Y18" i="1"/>
  <c r="Y19" i="1"/>
  <c r="Y20" i="1"/>
  <c r="Y21" i="1"/>
  <c r="Y22" i="1"/>
  <c r="Y23" i="1"/>
  <c r="Y24" i="1"/>
  <c r="Y25" i="1"/>
  <c r="Y26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X8" i="1"/>
  <c r="X9" i="1"/>
  <c r="X10" i="1"/>
  <c r="X11" i="1"/>
  <c r="X12" i="1"/>
  <c r="X13" i="1"/>
  <c r="X14" i="1"/>
  <c r="X15" i="1"/>
  <c r="X18" i="1"/>
  <c r="X19" i="1"/>
  <c r="X20" i="1"/>
  <c r="X21" i="1"/>
  <c r="X22" i="1"/>
  <c r="X23" i="1"/>
  <c r="X24" i="1"/>
  <c r="X25" i="1"/>
  <c r="X26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7" i="1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6" i="8"/>
  <c r="S25" i="8"/>
  <c r="S24" i="8"/>
  <c r="S23" i="8"/>
  <c r="S22" i="8"/>
  <c r="S21" i="8"/>
  <c r="S20" i="8"/>
  <c r="S19" i="8"/>
  <c r="S18" i="8"/>
  <c r="S15" i="8"/>
  <c r="S14" i="8"/>
  <c r="S13" i="8"/>
  <c r="S12" i="8"/>
  <c r="S11" i="8"/>
  <c r="S10" i="8"/>
  <c r="S9" i="8"/>
  <c r="S8" i="8"/>
  <c r="S7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6" i="8"/>
  <c r="I25" i="8"/>
  <c r="I24" i="8"/>
  <c r="I23" i="8"/>
  <c r="I22" i="8"/>
  <c r="I21" i="8"/>
  <c r="I20" i="8"/>
  <c r="I19" i="8"/>
  <c r="I18" i="8"/>
  <c r="I15" i="8"/>
  <c r="I14" i="8"/>
  <c r="I13" i="8"/>
  <c r="I12" i="8"/>
  <c r="I11" i="8"/>
  <c r="I10" i="8"/>
  <c r="I9" i="8"/>
  <c r="I8" i="8"/>
  <c r="I7" i="8"/>
  <c r="A18" i="8"/>
  <c r="X19" i="8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6" i="5"/>
  <c r="S25" i="5"/>
  <c r="S24" i="5"/>
  <c r="S23" i="5"/>
  <c r="S22" i="5"/>
  <c r="S21" i="5"/>
  <c r="S20" i="5"/>
  <c r="S19" i="5"/>
  <c r="S18" i="5"/>
  <c r="S15" i="5"/>
  <c r="S14" i="5"/>
  <c r="S13" i="5"/>
  <c r="S12" i="5"/>
  <c r="S11" i="5"/>
  <c r="S10" i="5"/>
  <c r="S9" i="5"/>
  <c r="S8" i="5"/>
  <c r="S7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6" i="5"/>
  <c r="I25" i="5"/>
  <c r="I24" i="5"/>
  <c r="I23" i="5"/>
  <c r="I22" i="5"/>
  <c r="I21" i="5"/>
  <c r="I20" i="5"/>
  <c r="I19" i="5"/>
  <c r="I18" i="5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6" i="1"/>
  <c r="T25" i="1"/>
  <c r="T24" i="1"/>
  <c r="T23" i="1"/>
  <c r="T22" i="1"/>
  <c r="T21" i="1"/>
  <c r="T20" i="1"/>
  <c r="T19" i="1"/>
  <c r="T18" i="1"/>
  <c r="T15" i="1"/>
  <c r="T14" i="1"/>
  <c r="T13" i="1"/>
  <c r="T12" i="1"/>
  <c r="T11" i="1"/>
  <c r="T10" i="1"/>
  <c r="T9" i="1"/>
  <c r="T8" i="1"/>
  <c r="T7" i="1"/>
  <c r="A30" i="12"/>
  <c r="A31" i="12"/>
  <c r="A26" i="8"/>
  <c r="A22" i="8"/>
  <c r="X14" i="8"/>
  <c r="X8" i="8"/>
  <c r="X9" i="8"/>
  <c r="X10" i="8"/>
  <c r="X11" i="8"/>
  <c r="X12" i="8"/>
  <c r="X13" i="8"/>
  <c r="X15" i="8"/>
  <c r="X32" i="8"/>
  <c r="X56" i="8"/>
  <c r="X43" i="8"/>
  <c r="X7" i="8"/>
  <c r="X64" i="8"/>
  <c r="X52" i="8"/>
  <c r="X40" i="8"/>
  <c r="X26" i="8"/>
  <c r="X29" i="8"/>
  <c r="X63" i="8"/>
  <c r="X51" i="8"/>
  <c r="X39" i="8"/>
  <c r="X25" i="8"/>
  <c r="X53" i="8"/>
  <c r="X62" i="8"/>
  <c r="X50" i="8"/>
  <c r="X38" i="8"/>
  <c r="X24" i="8"/>
  <c r="X18" i="8"/>
  <c r="X41" i="8"/>
  <c r="X61" i="8"/>
  <c r="X49" i="8"/>
  <c r="X37" i="8"/>
  <c r="X23" i="8"/>
  <c r="X54" i="8"/>
  <c r="X60" i="8"/>
  <c r="X48" i="8"/>
  <c r="X36" i="8"/>
  <c r="X22" i="8"/>
  <c r="X31" i="8"/>
  <c r="X30" i="8"/>
  <c r="A21" i="8"/>
  <c r="X44" i="8"/>
  <c r="X55" i="8"/>
  <c r="X42" i="8"/>
  <c r="X59" i="8"/>
  <c r="X47" i="8"/>
  <c r="X35" i="8"/>
  <c r="X21" i="8"/>
  <c r="X58" i="8"/>
  <c r="X46" i="8"/>
  <c r="X34" i="8"/>
  <c r="X20" i="8"/>
  <c r="X57" i="8"/>
  <c r="X45" i="8"/>
  <c r="X33" i="8"/>
  <c r="A25" i="8"/>
  <c r="A34" i="9"/>
  <c r="J18" i="1"/>
  <c r="J19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A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628F4-87C5-4A41-9195-AAC4F9F278F4}" keepAlive="1" name="Query - CFC-11" description="Connection to the 'CFC-11' query in the workbook." type="5" refreshedVersion="6" background="1">
    <dbPr connection="Provider=Microsoft.Mashup.OleDb.1;Data Source=$Workbook$;Location=CFC-11;Extended Properties=&quot;&quot;" command="SELECT * FROM [CFC-11]"/>
  </connection>
</connections>
</file>

<file path=xl/sharedStrings.xml><?xml version="1.0" encoding="utf-8"?>
<sst xmlns="http://schemas.openxmlformats.org/spreadsheetml/2006/main" count="2334" uniqueCount="267">
  <si>
    <t>Intensity</t>
  </si>
  <si>
    <t>Optimization + Vibrational Frequencies</t>
  </si>
  <si>
    <r>
      <t>Frequency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</si>
  <si>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Mode</t>
  </si>
  <si>
    <t>HARMONIC</t>
  </si>
  <si>
    <t>ANHARMONIC - VPT2</t>
  </si>
  <si>
    <t>Comp Chem Package = GAUSSIAN</t>
  </si>
  <si>
    <t>Level of Theory = ωB97X-D/aug-pc-1</t>
  </si>
  <si>
    <r>
      <t>CFC-13 (CClF</t>
    </r>
    <r>
      <rPr>
        <b/>
        <vertAlign val="subscript"/>
        <sz val="20"/>
        <color theme="1"/>
        <rFont val="Calibri"/>
        <family val="2"/>
        <scheme val="minor"/>
      </rPr>
      <t>3</t>
    </r>
    <r>
      <rPr>
        <b/>
        <sz val="20"/>
        <color theme="1"/>
        <rFont val="Calibri"/>
        <family val="2"/>
        <scheme val="minor"/>
      </rPr>
      <t>)</t>
    </r>
  </si>
  <si>
    <r>
      <t>CFC-114 (ClF</t>
    </r>
    <r>
      <rPr>
        <b/>
        <vertAlign val="sub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>C-CClF</t>
    </r>
    <r>
      <rPr>
        <b/>
        <vertAlign val="sub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>)</t>
    </r>
  </si>
  <si>
    <t>Notes</t>
  </si>
  <si>
    <t>A'</t>
  </si>
  <si>
    <t>A"</t>
  </si>
  <si>
    <t>AU</t>
  </si>
  <si>
    <t>BU</t>
  </si>
  <si>
    <t>AG</t>
  </si>
  <si>
    <t>BG</t>
  </si>
  <si>
    <t>A</t>
  </si>
  <si>
    <t>FUNDAMENTAL BANDS</t>
  </si>
  <si>
    <t>1(1)</t>
  </si>
  <si>
    <t>2(1)</t>
  </si>
  <si>
    <t>3(1)</t>
  </si>
  <si>
    <t>4(1)</t>
  </si>
  <si>
    <t>5(1)</t>
  </si>
  <si>
    <t>6(1)</t>
  </si>
  <si>
    <t>7(1)</t>
  </si>
  <si>
    <t>8(1)</t>
  </si>
  <si>
    <t>9(1)</t>
  </si>
  <si>
    <t>10(1)</t>
  </si>
  <si>
    <t>11(1)</t>
  </si>
  <si>
    <t>12(1)</t>
  </si>
  <si>
    <t>13(1)</t>
  </si>
  <si>
    <t>14(1)</t>
  </si>
  <si>
    <t>15(1)</t>
  </si>
  <si>
    <t>16(1)</t>
  </si>
  <si>
    <t>17(1)</t>
  </si>
  <si>
    <t>18(1)</t>
  </si>
  <si>
    <r>
      <t>Harmonic Frequency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</si>
  <si>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Anharmonic Frequency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</si>
  <si>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1(2)</t>
  </si>
  <si>
    <t>2(2)</t>
  </si>
  <si>
    <t>3(2)</t>
  </si>
  <si>
    <t>4(2)</t>
  </si>
  <si>
    <t>5(2)</t>
  </si>
  <si>
    <t>6(2)</t>
  </si>
  <si>
    <t>7(2)</t>
  </si>
  <si>
    <t>8(2)</t>
  </si>
  <si>
    <t>9(2)</t>
  </si>
  <si>
    <t>Harmonic Intensity</t>
  </si>
  <si>
    <t>Anharmonic Intensity</t>
  </si>
  <si>
    <t>2(1) + 1(1)</t>
  </si>
  <si>
    <t>OVERTONES</t>
  </si>
  <si>
    <t>COMBINATION BANDS</t>
  </si>
  <si>
    <t>3(1) + 1(1)</t>
  </si>
  <si>
    <t>3(1) + 2(1)</t>
  </si>
  <si>
    <t>4(1) + 1(1)</t>
  </si>
  <si>
    <t>4(1) + 2(1)</t>
  </si>
  <si>
    <t>4(1) + 3(1)</t>
  </si>
  <si>
    <t>5(1) + 1(1)</t>
  </si>
  <si>
    <t>5(1) + 2(1)</t>
  </si>
  <si>
    <t>5(1) + 3(1)</t>
  </si>
  <si>
    <t>5(1) + 4(1)</t>
  </si>
  <si>
    <t>6(1) + 1(1)</t>
  </si>
  <si>
    <t>6(1) + 2(1)</t>
  </si>
  <si>
    <t>6(1) + 3(1)</t>
  </si>
  <si>
    <t>6(1) + 4(1)</t>
  </si>
  <si>
    <t>6(1) + 5(1)</t>
  </si>
  <si>
    <t>7(1) + 1(1)</t>
  </si>
  <si>
    <t>7(1) + 2(1)</t>
  </si>
  <si>
    <t>7(1) + 3(1)</t>
  </si>
  <si>
    <t>7(1) + 4(1)</t>
  </si>
  <si>
    <t>7(1) + 5(1)</t>
  </si>
  <si>
    <t>7(1) + 6(1)</t>
  </si>
  <si>
    <t>8(1) + 1(1)</t>
  </si>
  <si>
    <t>8(1) + 2(1)</t>
  </si>
  <si>
    <t>8(1) + 3(1)</t>
  </si>
  <si>
    <t>8(1) + 4(1)</t>
  </si>
  <si>
    <t>8(1) + 5(1)</t>
  </si>
  <si>
    <t>8(1) + 6(1)</t>
  </si>
  <si>
    <t>8(1) + 7(1)</t>
  </si>
  <si>
    <t>9(1) + 1(1)</t>
  </si>
  <si>
    <t>9(1) + 2(1)</t>
  </si>
  <si>
    <t>9(1) + 3(1)</t>
  </si>
  <si>
    <t>9(1) + 4(1)</t>
  </si>
  <si>
    <t>9(1) + 5(1)</t>
  </si>
  <si>
    <t>9(1) + 6(1)</t>
  </si>
  <si>
    <t>9(1) + 7(1)</t>
  </si>
  <si>
    <t>9(1) + 8(1)</t>
  </si>
  <si>
    <t>- problem converging geometry</t>
  </si>
  <si>
    <t>10(2)</t>
  </si>
  <si>
    <t>11(2)</t>
  </si>
  <si>
    <t>12(2)</t>
  </si>
  <si>
    <t>13(2)</t>
  </si>
  <si>
    <t>14(2)</t>
  </si>
  <si>
    <t>15(2)</t>
  </si>
  <si>
    <t>16(2)</t>
  </si>
  <si>
    <t>17(2)</t>
  </si>
  <si>
    <t>18(2)</t>
  </si>
  <si>
    <t>10(1) + 1(1)</t>
  </si>
  <si>
    <t>10(1) + 2(1)</t>
  </si>
  <si>
    <t>10(1) + 3(1)</t>
  </si>
  <si>
    <t>10(1) + 4(1)</t>
  </si>
  <si>
    <t>10(1) + 5(1)</t>
  </si>
  <si>
    <t>10(1) + 6(1)</t>
  </si>
  <si>
    <t>10(1) + 7(1)</t>
  </si>
  <si>
    <t>10(1) + 9(1)</t>
  </si>
  <si>
    <t>11(1) + 1(1)</t>
  </si>
  <si>
    <t>11(1) + 2(1)</t>
  </si>
  <si>
    <t>11(1) + 3(1)</t>
  </si>
  <si>
    <t>11(1) + 4(1)</t>
  </si>
  <si>
    <t>11(1) + 5(1)</t>
  </si>
  <si>
    <t>11(1) + 6(1)</t>
  </si>
  <si>
    <t>11(1) + 7(1)</t>
  </si>
  <si>
    <t>10(1) + 8(1)</t>
  </si>
  <si>
    <t>11(1) + 8(1)</t>
  </si>
  <si>
    <t>11(1) + 9(1)</t>
  </si>
  <si>
    <t>11(1) + 10(1)</t>
  </si>
  <si>
    <t>12(1) + 1(1)</t>
  </si>
  <si>
    <t>12(1) + 2(1)</t>
  </si>
  <si>
    <t>12(1) + 3(1)</t>
  </si>
  <si>
    <t>12(1) + 4(1)</t>
  </si>
  <si>
    <t>12(1) + 5(1)</t>
  </si>
  <si>
    <t>12(1) + 6(1)</t>
  </si>
  <si>
    <t>12(1) + 7(1)</t>
  </si>
  <si>
    <t>12(1) + 8(1)</t>
  </si>
  <si>
    <t>12(1) + 9(1)</t>
  </si>
  <si>
    <t>12(1) + 10(1)</t>
  </si>
  <si>
    <t>12(1) + 11(1)</t>
  </si>
  <si>
    <t>13(1) + 1(1)</t>
  </si>
  <si>
    <t>13(1) + 2(1)</t>
  </si>
  <si>
    <t>13(1) + 3(1)</t>
  </si>
  <si>
    <t>13(1) + 4(1)</t>
  </si>
  <si>
    <t>13(1) + 5(1)</t>
  </si>
  <si>
    <t>13(1) + 6(1)</t>
  </si>
  <si>
    <t>13(1) + 7(1)</t>
  </si>
  <si>
    <t>13(1) + 8(1)</t>
  </si>
  <si>
    <t>13(1) + 9(1)</t>
  </si>
  <si>
    <t>13(1) + 10(1)</t>
  </si>
  <si>
    <t>13(1) + 11(1)</t>
  </si>
  <si>
    <t>13(1) + 12(1)</t>
  </si>
  <si>
    <t>14(1) + 1(1)</t>
  </si>
  <si>
    <t>14(1) + 2(1)</t>
  </si>
  <si>
    <t>14(1) + 3(1)</t>
  </si>
  <si>
    <t>14(1) + 4(1)</t>
  </si>
  <si>
    <t>14(1) + 5(1)</t>
  </si>
  <si>
    <t>14(1) + 6(1)</t>
  </si>
  <si>
    <t>14(1) + 7(1)</t>
  </si>
  <si>
    <t>14(1) + 8(1)</t>
  </si>
  <si>
    <t>14(1) + 9(1)</t>
  </si>
  <si>
    <t>14(1) + 10(1)</t>
  </si>
  <si>
    <t>14(1) + 11(1)</t>
  </si>
  <si>
    <t>14(1) + 12(1)</t>
  </si>
  <si>
    <t>14(1) + 13(1)</t>
  </si>
  <si>
    <t>15(1) + 1(1)</t>
  </si>
  <si>
    <t>15(1) + 2(1)</t>
  </si>
  <si>
    <t>15(1) + 3(1)</t>
  </si>
  <si>
    <t>15(1) + 4(1)</t>
  </si>
  <si>
    <t>15(1) + 5(1)</t>
  </si>
  <si>
    <t>15(1) + 6(1)</t>
  </si>
  <si>
    <t>15(1) + 7(1)</t>
  </si>
  <si>
    <t>15(1) + 8(1)</t>
  </si>
  <si>
    <t>15(1) + 9(1)</t>
  </si>
  <si>
    <t>15(1) + 10(1)</t>
  </si>
  <si>
    <t>15(1) + 11(1)</t>
  </si>
  <si>
    <t>15(1) + 12(1)</t>
  </si>
  <si>
    <t>15(1) + 13(1)</t>
  </si>
  <si>
    <t>15(1) + 14(1)</t>
  </si>
  <si>
    <t>16(1) + 1(1)</t>
  </si>
  <si>
    <t>16(1) + 2(1)</t>
  </si>
  <si>
    <t>16(1) + 3(1)</t>
  </si>
  <si>
    <t>16(1) + 4(1)</t>
  </si>
  <si>
    <t>16(1) + 5(1)</t>
  </si>
  <si>
    <t>16(1) + 6(1)</t>
  </si>
  <si>
    <t>16(1) + 7(1)</t>
  </si>
  <si>
    <t>16(1) + 8(1)</t>
  </si>
  <si>
    <t>16(1) + 9(1)</t>
  </si>
  <si>
    <t>16(1) + 10(1)</t>
  </si>
  <si>
    <t>16(1) + 11(1)</t>
  </si>
  <si>
    <t>16(1) + 12(1)</t>
  </si>
  <si>
    <t>16(1) + 13(1)</t>
  </si>
  <si>
    <t>16(1) + 14(1)</t>
  </si>
  <si>
    <t>16(1) + 15(1)</t>
  </si>
  <si>
    <t>17(1) + 1(1)</t>
  </si>
  <si>
    <t>17(1) + 2(1)</t>
  </si>
  <si>
    <t>17(1) + 3(1)</t>
  </si>
  <si>
    <t>17(1) + 4(1)</t>
  </si>
  <si>
    <t>17(1) + 5(1)</t>
  </si>
  <si>
    <t>17(1) + 6(1)</t>
  </si>
  <si>
    <t>17(1) + 7(1)</t>
  </si>
  <si>
    <t>17(1) + 8(1)</t>
  </si>
  <si>
    <t>17(1) + 9(1)</t>
  </si>
  <si>
    <t>17(1) + 10(1)</t>
  </si>
  <si>
    <t>17(1) + 11(1)</t>
  </si>
  <si>
    <t>17(1) + 12(1)</t>
  </si>
  <si>
    <t>17(1) + 13(1)</t>
  </si>
  <si>
    <t>17(1) + 14(1)</t>
  </si>
  <si>
    <t>17(1) + 15(1)</t>
  </si>
  <si>
    <t>17(1) + 16(1)</t>
  </si>
  <si>
    <t>18(1) + 1(1)</t>
  </si>
  <si>
    <t>18(1) + 2(1)</t>
  </si>
  <si>
    <t>18(1) + 3(1)</t>
  </si>
  <si>
    <t>18(1) + 4(1)</t>
  </si>
  <si>
    <t>18(1) + 5(1)</t>
  </si>
  <si>
    <t>18(1) + 6(1)</t>
  </si>
  <si>
    <t>18(1) + 7(1)</t>
  </si>
  <si>
    <t>18(1) + 8(1)</t>
  </si>
  <si>
    <t>18(1) + 9(1)</t>
  </si>
  <si>
    <t>18(1) + 10(1)</t>
  </si>
  <si>
    <t>18(1) + 11(1)</t>
  </si>
  <si>
    <t>18(1) + 12(1)</t>
  </si>
  <si>
    <t>18(1) + 13(1)</t>
  </si>
  <si>
    <t>18(1) + 14(1)</t>
  </si>
  <si>
    <t>18(1) + 15(1)</t>
  </si>
  <si>
    <t>18(1) + 16(1)</t>
  </si>
  <si>
    <t>18(1) + 17(1)</t>
  </si>
  <si>
    <t>EXPERIMENTAL</t>
  </si>
  <si>
    <t>1 - A1</t>
  </si>
  <si>
    <t>2 - A1</t>
  </si>
  <si>
    <t>3 - A1</t>
  </si>
  <si>
    <t>4 - E</t>
  </si>
  <si>
    <t>5 - E</t>
  </si>
  <si>
    <t>Scaling Factor</t>
  </si>
  <si>
    <t>4 - A1</t>
  </si>
  <si>
    <t>5 - A2</t>
  </si>
  <si>
    <t>6 - B1</t>
  </si>
  <si>
    <t>7 - B1</t>
  </si>
  <si>
    <t>8 - B2</t>
  </si>
  <si>
    <t>9 - B2</t>
  </si>
  <si>
    <t>6 - E</t>
  </si>
  <si>
    <t>https://pubs.acs.org/doi/abs/10.1021/j100029a010</t>
  </si>
  <si>
    <t>Average Deviation</t>
  </si>
  <si>
    <r>
      <t>CFC-11 (CCl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F)</t>
    </r>
  </si>
  <si>
    <r>
      <t>ANHARMONIC - VPT2 - Cl</t>
    </r>
    <r>
      <rPr>
        <vertAlign val="super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ISOTOPE</t>
    </r>
  </si>
  <si>
    <r>
      <t>ANHARMONIC - VPT2 - Cl</t>
    </r>
    <r>
      <rPr>
        <vertAlign val="superscript"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 xml:space="preserve"> ISOTOPE</t>
    </r>
  </si>
  <si>
    <r>
      <t>Frequency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</si>
  <si>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Harmonic Frequency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</si>
  <si>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Anharmonic Frequency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</si>
  <si>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RMSD</t>
  </si>
  <si>
    <t>Abs Error</t>
  </si>
  <si>
    <r>
      <t>ANHARMONIC - VPT2 - Cl</t>
    </r>
    <r>
      <rPr>
        <b/>
        <vertAlign val="superscript"/>
        <sz val="11"/>
        <color theme="1"/>
        <rFont val="Calibri"/>
        <family val="2"/>
        <scheme val="minor"/>
      </rPr>
      <t>35</t>
    </r>
    <r>
      <rPr>
        <b/>
        <sz val="11"/>
        <color theme="1"/>
        <rFont val="Calibri"/>
        <family val="2"/>
        <scheme val="minor"/>
      </rPr>
      <t xml:space="preserve"> ISOTOPE</t>
    </r>
  </si>
  <si>
    <t>Cl-35</t>
  </si>
  <si>
    <t>Cl-37</t>
  </si>
  <si>
    <r>
      <t>CFC-22 (HCl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</si>
  <si>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COMBINED</t>
  </si>
  <si>
    <t>Adjusted</t>
  </si>
  <si>
    <t>Abs Error to Exp</t>
  </si>
  <si>
    <t>ANHARMONIC - VPT2 - Cl37 ISOTOPE</t>
  </si>
  <si>
    <r>
      <t>CFC-113 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FC-CClF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</si>
  <si>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Ratio</t>
  </si>
  <si>
    <r>
      <t>CFC-115 (F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C-CClF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</si>
  <si>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EXPERIMENT</t>
  </si>
  <si>
    <t>MAE</t>
  </si>
  <si>
    <t>MAX</t>
  </si>
  <si>
    <t>Abs Error to Harm</t>
  </si>
  <si>
    <r>
      <t>CFC-12 (CCl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</si>
  <si>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Frequency</t>
  </si>
  <si>
    <t>Abs Error Inten to Exp</t>
  </si>
  <si>
    <t>Abs Error Inten to Harm</t>
  </si>
  <si>
    <t>Freq</t>
  </si>
  <si>
    <t>CFC-113 Conformer</t>
  </si>
  <si>
    <t>SCALED HARMONIC</t>
  </si>
  <si>
    <t>Int</t>
  </si>
  <si>
    <t>MIN</t>
  </si>
  <si>
    <t>Max Deviation</t>
  </si>
  <si>
    <t>Min Deviation</t>
  </si>
  <si>
    <t>Scaled Harm Freq</t>
  </si>
  <si>
    <t>High level 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</si>
</sst>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B9FE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3" borderId="2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49" fontId="5" fillId="0" borderId="0" xfId="0" applyNumberFormat="1" applyFont="1" applyFill="1"/>
    <xf numFmtId="0" fontId="1" fillId="0" borderId="0" xfId="0" applyFont="1" applyAlignment="1">
      <alignment horizontal="left"/>
    </xf>
    <xf numFmtId="0" fontId="7" fillId="0" borderId="0" xfId="1"/>
    <xf numFmtId="0" fontId="0" fillId="0" borderId="0" xfId="0" applyAlignment="1"/>
    <xf numFmtId="0" fontId="0" fillId="5" borderId="0" xfId="0" applyFill="1" applyAlignment="1"/>
    <xf numFmtId="0" fontId="1" fillId="5" borderId="0" xfId="0" applyFont="1" applyFill="1" applyAlignment="1"/>
    <xf numFmtId="0" fontId="1" fillId="5" borderId="0" xfId="0" applyFont="1" applyFill="1"/>
    <xf numFmtId="0" fontId="0" fillId="0" borderId="0" xfId="0" applyBorder="1"/>
    <xf numFmtId="0" fontId="1" fillId="5" borderId="0" xfId="0" applyFont="1" applyFill="1" applyBorder="1" applyAlignment="1"/>
    <xf numFmtId="0" fontId="0" fillId="0" borderId="0" xfId="0" applyBorder="1" applyAlignment="1"/>
    <xf numFmtId="0" fontId="1" fillId="5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8" borderId="0" xfId="0" applyFill="1" applyBorder="1" applyAlignment="1"/>
    <xf numFmtId="0" fontId="0" fillId="2" borderId="0" xfId="0" applyFill="1" applyBorder="1"/>
    <xf numFmtId="0" fontId="1" fillId="0" borderId="0" xfId="0" applyFont="1" applyFill="1" applyBorder="1"/>
    <xf numFmtId="0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  <xf numFmtId="0" fontId="2" fillId="4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B9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9524</xdr:colOff>
      <xdr:row>5</xdr:row>
      <xdr:rowOff>66675</xdr:rowOff>
    </xdr:from>
    <xdr:to>
      <xdr:col>25</xdr:col>
      <xdr:colOff>258025</xdr:colOff>
      <xdr:row>17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FDA17-66A0-46CE-B658-3960408D2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0824" y="1485900"/>
          <a:ext cx="6954101" cy="242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acs.org/doi/abs/10.1021/j100029a0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s.acs.org/doi/abs/10.1021/j100029a01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ubs.acs.org/doi/abs/10.1021/j100029a01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31FB-1614-409C-AAE3-2088B252192F}">
  <dimension ref="A1:Z64"/>
  <sheetViews>
    <sheetView tabSelected="1" topLeftCell="A4" workbookViewId="0">
      <selection activeCell="M22" sqref="M22"/>
    </sheetView>
  </sheetViews>
  <sheetFormatPr defaultRowHeight="15" x14ac:dyDescent="0.25"/>
  <cols>
    <col min="1" max="1" width="11.85546875" style="23" customWidth="1"/>
    <col min="2" max="2" width="19.140625" style="23" customWidth="1"/>
    <col min="3" max="3" width="18.28515625" style="23" customWidth="1"/>
    <col min="4" max="4" width="10.140625" style="23" customWidth="1"/>
    <col min="5" max="5" width="19" style="23" bestFit="1" customWidth="1"/>
    <col min="6" max="6" width="11.85546875" style="23" customWidth="1"/>
    <col min="7" max="7" width="25.140625" style="23" bestFit="1" customWidth="1"/>
    <col min="8" max="8" width="27.5703125" style="23" bestFit="1" customWidth="1"/>
    <col min="9" max="9" width="15" style="23" bestFit="1" customWidth="1"/>
    <col min="10" max="10" width="16.5703125" style="23" bestFit="1" customWidth="1"/>
    <col min="11" max="11" width="18" style="23" bestFit="1" customWidth="1"/>
    <col min="12" max="12" width="20.28515625" style="23" bestFit="1" customWidth="1"/>
    <col min="13" max="13" width="20.28515625" style="23" customWidth="1"/>
    <col min="14" max="16" width="9.140625" style="23"/>
    <col min="17" max="17" width="11.85546875" style="23" customWidth="1"/>
    <col min="18" max="18" width="25.140625" style="23" customWidth="1"/>
    <col min="19" max="19" width="27.5703125" style="23" bestFit="1" customWidth="1"/>
    <col min="20" max="20" width="9" style="23" bestFit="1" customWidth="1"/>
    <col min="21" max="21" width="20.28515625" style="23" bestFit="1" customWidth="1"/>
    <col min="22" max="22" width="20.28515625" style="23" customWidth="1"/>
    <col min="23" max="23" width="9.140625" style="23"/>
    <col min="24" max="24" width="27.5703125" style="23" bestFit="1" customWidth="1"/>
    <col min="25" max="25" width="12.5703125" style="23" customWidth="1"/>
    <col min="26" max="26" width="15" style="23" bestFit="1" customWidth="1"/>
    <col min="27" max="16384" width="9.140625" style="23"/>
  </cols>
  <sheetData>
    <row r="1" spans="1:26" customFormat="1" ht="32.25" customHeight="1" x14ac:dyDescent="0.35">
      <c r="A1" t="s">
        <v>231</v>
      </c>
      <c r="E1" s="39"/>
    </row>
    <row r="2" spans="1:26" customFormat="1" ht="21.75" customHeight="1" x14ac:dyDescent="0.25">
      <c r="A2" t="s">
        <v>1</v>
      </c>
      <c r="E2" s="39"/>
      <c r="F2" t="s">
        <v>7</v>
      </c>
      <c r="K2" t="s">
        <v>6</v>
      </c>
    </row>
    <row r="3" spans="1:26" customFormat="1" ht="15.75" customHeight="1" x14ac:dyDescent="0.25">
      <c r="E3" s="39"/>
    </row>
    <row r="4" spans="1:26" ht="15.75" customHeight="1" x14ac:dyDescent="0.25"/>
    <row r="5" spans="1:26" ht="17.25" x14ac:dyDescent="0.25">
      <c r="A5" s="24" t="s">
        <v>4</v>
      </c>
      <c r="B5" s="25"/>
      <c r="C5" s="25"/>
      <c r="F5" s="26" t="s">
        <v>239</v>
      </c>
      <c r="G5" s="26"/>
      <c r="Q5" s="24" t="s">
        <v>246</v>
      </c>
      <c r="R5" s="24"/>
      <c r="S5" s="25"/>
      <c r="U5" s="25"/>
      <c r="V5" s="25"/>
      <c r="X5" s="24" t="s">
        <v>243</v>
      </c>
    </row>
    <row r="6" spans="1:26" s="28" customFormat="1" ht="17.25" x14ac:dyDescent="0.25">
      <c r="A6" s="27" t="s">
        <v>3</v>
      </c>
      <c r="B6" s="27" t="s">
        <v>234</v>
      </c>
      <c r="C6" s="27" t="s">
        <v>0</v>
      </c>
      <c r="E6" s="28" t="s">
        <v>266</v>
      </c>
      <c r="F6" s="27" t="s">
        <v>3</v>
      </c>
      <c r="G6" s="27" t="s">
        <v>235</v>
      </c>
      <c r="H6" s="29" t="s">
        <v>236</v>
      </c>
      <c r="I6" s="27" t="s">
        <v>245</v>
      </c>
      <c r="J6" s="27" t="s">
        <v>253</v>
      </c>
      <c r="K6" s="27" t="s">
        <v>48</v>
      </c>
      <c r="L6" s="29" t="s">
        <v>49</v>
      </c>
      <c r="M6" s="29" t="s">
        <v>256</v>
      </c>
      <c r="N6" s="30" t="s">
        <v>18</v>
      </c>
      <c r="O6" s="31"/>
      <c r="P6" s="31"/>
      <c r="Q6" s="27" t="s">
        <v>3</v>
      </c>
      <c r="R6" s="27" t="s">
        <v>235</v>
      </c>
      <c r="S6" s="29" t="s">
        <v>236</v>
      </c>
      <c r="T6" s="27" t="s">
        <v>238</v>
      </c>
      <c r="U6" s="27" t="s">
        <v>48</v>
      </c>
      <c r="V6" s="29" t="s">
        <v>49</v>
      </c>
      <c r="X6" s="29" t="s">
        <v>236</v>
      </c>
      <c r="Y6" s="29" t="s">
        <v>244</v>
      </c>
      <c r="Z6" s="29" t="s">
        <v>245</v>
      </c>
    </row>
    <row r="7" spans="1:26" s="28" customFormat="1" ht="15" customHeight="1" x14ac:dyDescent="0.25">
      <c r="A7" s="28" t="s">
        <v>19</v>
      </c>
      <c r="B7" s="28">
        <v>1119.2322999999999</v>
      </c>
      <c r="C7" s="28">
        <v>179.54390000000001</v>
      </c>
      <c r="E7" s="44">
        <v>1102.3403804999998</v>
      </c>
      <c r="F7" s="28" t="s">
        <v>19</v>
      </c>
      <c r="G7" s="44">
        <v>1097.8508340000001</v>
      </c>
      <c r="H7" s="28">
        <v>1093.49</v>
      </c>
      <c r="I7" s="28">
        <f>ABS(G7-B51)</f>
        <v>2.1224123000001782</v>
      </c>
      <c r="J7" s="28">
        <f>ABS(H7-G7)</f>
        <v>4.360834000000068</v>
      </c>
      <c r="K7" s="28">
        <v>179.49338968000001</v>
      </c>
      <c r="L7" s="28">
        <v>166.4438126</v>
      </c>
      <c r="M7" s="28">
        <f>ABS(L7-C19)</f>
        <v>8.5561873999999989</v>
      </c>
      <c r="Q7" s="28" t="s">
        <v>19</v>
      </c>
      <c r="R7" s="28">
        <v>1119.0889999999999</v>
      </c>
      <c r="S7" s="28">
        <v>1093.0219999999999</v>
      </c>
      <c r="T7" s="28">
        <f>ABS(S7-R7)</f>
        <v>26.067000000000007</v>
      </c>
      <c r="U7" s="9">
        <v>179.4501276</v>
      </c>
      <c r="V7" s="28">
        <v>171.74291891999999</v>
      </c>
      <c r="X7" s="28">
        <f>0.76*H7+0.24*S7</f>
        <v>1093.3776800000001</v>
      </c>
      <c r="Y7" s="28">
        <f>X7*$A$31</f>
        <v>1102.8032064899976</v>
      </c>
      <c r="Z7" s="28">
        <f>ABS(Y7-B19)</f>
        <v>17.803206489997592</v>
      </c>
    </row>
    <row r="8" spans="1:26" s="28" customFormat="1" ht="15" customHeight="1" x14ac:dyDescent="0.25">
      <c r="A8" s="28" t="s">
        <v>20</v>
      </c>
      <c r="B8" s="28">
        <v>850.37779999999998</v>
      </c>
      <c r="C8" s="28">
        <v>249.6129</v>
      </c>
      <c r="E8" s="44">
        <v>817.63838639999994</v>
      </c>
      <c r="F8" s="28" t="s">
        <v>20</v>
      </c>
      <c r="G8" s="44">
        <v>833.58513000000005</v>
      </c>
      <c r="H8" s="28">
        <v>841.75199999999995</v>
      </c>
      <c r="I8" s="28">
        <f t="shared" ref="I8:I15" si="0">ABS(G8-B52)</f>
        <v>1.0652638000001389</v>
      </c>
      <c r="J8" s="28">
        <f t="shared" ref="J8:J64" si="1">ABS(H8-G8)</f>
        <v>8.1668699999999035</v>
      </c>
      <c r="K8" s="28">
        <v>250.36157338999999</v>
      </c>
      <c r="L8" s="28">
        <v>242.07681557999999</v>
      </c>
      <c r="M8" s="28">
        <f>ABS(L8-C20)</f>
        <v>131.92318442000001</v>
      </c>
      <c r="Q8" s="28" t="s">
        <v>20</v>
      </c>
      <c r="R8" s="28">
        <v>847.61800000000005</v>
      </c>
      <c r="S8" s="28">
        <v>839.47799999999995</v>
      </c>
      <c r="T8" s="28">
        <f t="shared" ref="T8:T64" si="2">ABS(S8-R8)</f>
        <v>8.1400000000001</v>
      </c>
      <c r="U8" s="9">
        <v>249.05457056</v>
      </c>
      <c r="V8" s="28">
        <v>240.80606958000001</v>
      </c>
      <c r="X8" s="28">
        <f t="shared" ref="X8:X64" si="3">0.76*H8+0.24*S8</f>
        <v>841.20623999999998</v>
      </c>
      <c r="Y8" s="28">
        <f t="shared" ref="Y8:Y64" si="4">X8*$A$31</f>
        <v>848.45790778479613</v>
      </c>
      <c r="Z8" s="28">
        <f>ABS(Y8-B22)</f>
        <v>454.45790778479613</v>
      </c>
    </row>
    <row r="9" spans="1:26" s="28" customFormat="1" ht="15" customHeight="1" x14ac:dyDescent="0.25">
      <c r="A9" s="28" t="s">
        <v>21</v>
      </c>
      <c r="B9" s="28">
        <v>849.90560000000005</v>
      </c>
      <c r="C9" s="28">
        <v>249.6883</v>
      </c>
      <c r="E9" s="44">
        <v>817.45111350000002</v>
      </c>
      <c r="F9" s="28" t="s">
        <v>21</v>
      </c>
      <c r="G9" s="44">
        <v>833.16329999999994</v>
      </c>
      <c r="H9" s="28">
        <v>839.78800000000001</v>
      </c>
      <c r="I9" s="28">
        <f t="shared" si="0"/>
        <v>1.1057175999999345</v>
      </c>
      <c r="J9" s="28">
        <f t="shared" si="1"/>
        <v>6.6247000000000753</v>
      </c>
      <c r="K9" s="28">
        <v>250.40518069999999</v>
      </c>
      <c r="L9" s="28">
        <v>242.76075607999999</v>
      </c>
      <c r="Q9" s="28" t="s">
        <v>21</v>
      </c>
      <c r="R9" s="28">
        <v>847.19200000000001</v>
      </c>
      <c r="S9" s="28">
        <v>837.54200000000003</v>
      </c>
      <c r="T9" s="28">
        <f t="shared" si="2"/>
        <v>9.6499999999999773</v>
      </c>
      <c r="U9" s="9">
        <v>249.09696453999999</v>
      </c>
      <c r="V9" s="28">
        <v>241.54143719999999</v>
      </c>
      <c r="X9" s="28">
        <f t="shared" si="3"/>
        <v>839.24896000000001</v>
      </c>
      <c r="Y9" s="28">
        <f t="shared" si="4"/>
        <v>846.48375493763115</v>
      </c>
    </row>
    <row r="10" spans="1:26" s="28" customFormat="1" ht="15" customHeight="1" x14ac:dyDescent="0.25">
      <c r="A10" s="28" t="s">
        <v>22</v>
      </c>
      <c r="B10" s="28">
        <v>543.48040000000003</v>
      </c>
      <c r="C10" s="28">
        <v>1.5980000000000001</v>
      </c>
      <c r="E10" s="44">
        <v>520.13463660000002</v>
      </c>
      <c r="F10" s="28" t="s">
        <v>22</v>
      </c>
      <c r="G10" s="44">
        <v>532.999863</v>
      </c>
      <c r="H10" s="28">
        <v>538.28</v>
      </c>
      <c r="I10" s="28">
        <f t="shared" si="0"/>
        <v>0.93255139999996572</v>
      </c>
      <c r="J10" s="28">
        <f t="shared" si="1"/>
        <v>5.2801369999999679</v>
      </c>
      <c r="K10" s="28">
        <v>1.6003225700000001</v>
      </c>
      <c r="L10" s="28">
        <v>1.59224349</v>
      </c>
      <c r="M10" s="28">
        <f>ABS(L10-C21)</f>
        <v>0.46224349000000009</v>
      </c>
      <c r="Q10" s="28" t="s">
        <v>22</v>
      </c>
      <c r="R10" s="28">
        <v>535.28700000000003</v>
      </c>
      <c r="S10" s="28">
        <v>530.37300000000005</v>
      </c>
      <c r="T10" s="28">
        <f t="shared" si="2"/>
        <v>4.9139999999999873</v>
      </c>
      <c r="U10" s="9">
        <v>1.51978579</v>
      </c>
      <c r="V10" s="28">
        <v>1.5095804900000001</v>
      </c>
      <c r="X10" s="28">
        <f t="shared" si="3"/>
        <v>536.38232000000005</v>
      </c>
      <c r="Y10" s="28">
        <f t="shared" si="4"/>
        <v>541.00623528417373</v>
      </c>
      <c r="Z10" s="28">
        <f>ABS(Y10-B20)</f>
        <v>305.99376471582627</v>
      </c>
    </row>
    <row r="11" spans="1:26" s="28" customFormat="1" ht="15" customHeight="1" x14ac:dyDescent="0.25">
      <c r="A11" s="28" t="s">
        <v>23</v>
      </c>
      <c r="B11" s="28">
        <v>403.86439999999999</v>
      </c>
      <c r="C11" s="28">
        <v>1.2999999999999999E-2</v>
      </c>
      <c r="E11" s="44">
        <v>390.41651609999997</v>
      </c>
      <c r="F11" s="28" t="s">
        <v>23</v>
      </c>
      <c r="G11" s="44">
        <v>396.08757900000001</v>
      </c>
      <c r="H11" s="28">
        <v>400.29</v>
      </c>
      <c r="I11" s="28">
        <f t="shared" si="0"/>
        <v>0.70433140000000094</v>
      </c>
      <c r="J11" s="28">
        <f t="shared" si="1"/>
        <v>4.2024210000000153</v>
      </c>
      <c r="K11" s="28">
        <v>1.196562E-2</v>
      </c>
      <c r="L11" s="28">
        <v>2.2374580000000002E-2</v>
      </c>
      <c r="M11" s="28">
        <f>ABS(L11-C22)</f>
        <v>2.7625420000000001E-2</v>
      </c>
      <c r="Q11" s="28" t="s">
        <v>23</v>
      </c>
      <c r="R11" s="28">
        <v>397.7</v>
      </c>
      <c r="S11" s="28">
        <v>394.471</v>
      </c>
      <c r="T11" s="28">
        <f t="shared" si="2"/>
        <v>3.228999999999985</v>
      </c>
      <c r="U11" s="9">
        <v>2.040208E-2</v>
      </c>
      <c r="V11" s="28">
        <v>3.2802489999999997E-2</v>
      </c>
      <c r="X11" s="28">
        <f t="shared" si="3"/>
        <v>398.89344000000006</v>
      </c>
      <c r="Y11" s="28">
        <f t="shared" si="4"/>
        <v>402.33212432123679</v>
      </c>
      <c r="Z11" s="28">
        <f>ABS(Y11-B23)</f>
        <v>52.33212432123679</v>
      </c>
    </row>
    <row r="12" spans="1:26" s="28" customFormat="1" ht="15" customHeight="1" x14ac:dyDescent="0.25">
      <c r="A12" s="28" t="s">
        <v>24</v>
      </c>
      <c r="B12" s="28">
        <v>403.83420000000001</v>
      </c>
      <c r="C12" s="28">
        <v>1.23E-2</v>
      </c>
      <c r="E12" s="44">
        <v>390.39159869999997</v>
      </c>
      <c r="F12" s="28" t="s">
        <v>24</v>
      </c>
      <c r="G12" s="44">
        <v>396.04441499999996</v>
      </c>
      <c r="H12" s="28">
        <v>400.37200000000001</v>
      </c>
      <c r="I12" s="28">
        <f t="shared" si="0"/>
        <v>0.69073319999995419</v>
      </c>
      <c r="J12" s="28">
        <f t="shared" si="1"/>
        <v>4.327585000000056</v>
      </c>
      <c r="K12" s="28">
        <v>1.098975E-2</v>
      </c>
      <c r="L12" s="28">
        <v>1.9409889999999999E-2</v>
      </c>
      <c r="Q12" s="28" t="s">
        <v>24</v>
      </c>
      <c r="R12" s="28">
        <v>397.66</v>
      </c>
      <c r="S12" s="28">
        <v>394.44</v>
      </c>
      <c r="T12" s="28">
        <f t="shared" si="2"/>
        <v>3.2200000000000273</v>
      </c>
      <c r="U12" s="9">
        <v>1.9152530000000001E-2</v>
      </c>
      <c r="V12" s="28">
        <v>2.9109670000000001E-2</v>
      </c>
      <c r="X12" s="28">
        <f t="shared" si="3"/>
        <v>398.94832000000002</v>
      </c>
      <c r="Y12" s="28">
        <f t="shared" si="4"/>
        <v>402.38747741749916</v>
      </c>
    </row>
    <row r="13" spans="1:26" s="28" customFormat="1" ht="15" customHeight="1" x14ac:dyDescent="0.25">
      <c r="A13" s="28" t="s">
        <v>25</v>
      </c>
      <c r="B13" s="28">
        <v>356.97019999999998</v>
      </c>
      <c r="C13" s="28">
        <v>0.2104</v>
      </c>
      <c r="E13" s="44">
        <v>343.77045659999999</v>
      </c>
      <c r="F13" s="28" t="s">
        <v>25</v>
      </c>
      <c r="G13" s="44">
        <v>349.78241700000001</v>
      </c>
      <c r="H13" s="28">
        <v>355.017</v>
      </c>
      <c r="I13" s="28">
        <f t="shared" si="0"/>
        <v>0.30859120000002349</v>
      </c>
      <c r="J13" s="28">
        <f t="shared" si="1"/>
        <v>5.2345829999999864</v>
      </c>
      <c r="K13" s="28">
        <v>0.20616601000000001</v>
      </c>
      <c r="L13" s="28">
        <v>0.22284591000000001</v>
      </c>
      <c r="M13" s="28">
        <f>ABS(L13-C23)</f>
        <v>6.7154089999999972E-2</v>
      </c>
      <c r="Q13" s="28" t="s">
        <v>25</v>
      </c>
      <c r="R13" s="28">
        <v>349.83100000000002</v>
      </c>
      <c r="S13" s="28">
        <v>348.399</v>
      </c>
      <c r="T13" s="28">
        <f t="shared" si="2"/>
        <v>1.4320000000000164</v>
      </c>
      <c r="U13" s="9">
        <v>0.21624288999999999</v>
      </c>
      <c r="V13" s="28">
        <v>0.23288244</v>
      </c>
      <c r="X13" s="28">
        <f t="shared" si="3"/>
        <v>353.42867999999999</v>
      </c>
      <c r="Y13" s="28">
        <f t="shared" si="4"/>
        <v>356.47543268811489</v>
      </c>
      <c r="Z13" s="28">
        <f>ABS(Y13-B21)</f>
        <v>178.52456731188511</v>
      </c>
    </row>
    <row r="14" spans="1:26" s="28" customFormat="1" ht="15" customHeight="1" x14ac:dyDescent="0.25">
      <c r="A14" s="28" t="s">
        <v>26</v>
      </c>
      <c r="B14" s="28">
        <v>250.20230000000001</v>
      </c>
      <c r="C14" s="28">
        <v>3.8300000000000001E-2</v>
      </c>
      <c r="E14" s="44">
        <v>241.4396979</v>
      </c>
      <c r="F14" s="28" t="s">
        <v>26</v>
      </c>
      <c r="G14" s="44">
        <v>245.148957</v>
      </c>
      <c r="H14" s="28">
        <v>247.131</v>
      </c>
      <c r="I14" s="28">
        <f t="shared" si="0"/>
        <v>0.20090529999998807</v>
      </c>
      <c r="J14" s="28">
        <f t="shared" si="1"/>
        <v>1.9820430000000044</v>
      </c>
      <c r="K14" s="28">
        <v>3.7399380000000003E-2</v>
      </c>
      <c r="L14" s="28">
        <v>2.2466730000000001E-2</v>
      </c>
      <c r="M14" s="28">
        <f>ABS(L14-C24)</f>
        <v>1.2466730000000001E-2</v>
      </c>
      <c r="Q14" s="28" t="s">
        <v>26</v>
      </c>
      <c r="R14" s="28">
        <v>244.27699999999999</v>
      </c>
      <c r="S14" s="28">
        <v>241.602</v>
      </c>
      <c r="T14" s="28">
        <f t="shared" si="2"/>
        <v>2.6749999999999829</v>
      </c>
      <c r="U14" s="9">
        <v>3.8704849999999999E-2</v>
      </c>
      <c r="V14" s="28">
        <v>2.4171789999999999E-2</v>
      </c>
      <c r="X14" s="28">
        <f t="shared" si="3"/>
        <v>245.80403999999999</v>
      </c>
      <c r="Y14" s="28">
        <f t="shared" si="4"/>
        <v>247.92300815962841</v>
      </c>
      <c r="Z14" s="28">
        <f>ABS(Y14-B24)</f>
        <v>6.9230081596284094</v>
      </c>
    </row>
    <row r="15" spans="1:26" s="28" customFormat="1" ht="15" customHeight="1" x14ac:dyDescent="0.25">
      <c r="A15" s="28" t="s">
        <v>27</v>
      </c>
      <c r="B15" s="28">
        <v>250.1464</v>
      </c>
      <c r="C15" s="28">
        <v>3.4200000000000001E-2</v>
      </c>
      <c r="E15" s="44">
        <v>241.41890069999999</v>
      </c>
      <c r="F15" s="28" t="s">
        <v>27</v>
      </c>
      <c r="G15" s="44">
        <v>245.10186899999999</v>
      </c>
      <c r="H15" s="28">
        <v>247.38499999999999</v>
      </c>
      <c r="I15" s="28">
        <f t="shared" si="0"/>
        <v>0.20854339999999638</v>
      </c>
      <c r="J15" s="28">
        <f t="shared" si="1"/>
        <v>2.2831309999999974</v>
      </c>
      <c r="K15" s="28">
        <v>3.2954329999999997E-2</v>
      </c>
      <c r="L15" s="28">
        <v>3.5944579999999997E-2</v>
      </c>
      <c r="Q15" s="28" t="s">
        <v>27</v>
      </c>
      <c r="R15" s="28">
        <v>244.23</v>
      </c>
      <c r="S15" s="28">
        <v>241.98400000000001</v>
      </c>
      <c r="T15" s="28">
        <f t="shared" si="2"/>
        <v>2.2459999999999809</v>
      </c>
      <c r="U15" s="9">
        <v>3.4315810000000002E-2</v>
      </c>
      <c r="V15" s="28">
        <v>3.7196029999999998E-2</v>
      </c>
      <c r="X15" s="28">
        <f t="shared" si="3"/>
        <v>246.08875999999998</v>
      </c>
      <c r="Y15" s="28">
        <f t="shared" si="4"/>
        <v>248.21018260510624</v>
      </c>
    </row>
    <row r="16" spans="1:26" x14ac:dyDescent="0.25">
      <c r="F16" s="28"/>
      <c r="G16" s="28"/>
      <c r="H16" s="28"/>
      <c r="I16" s="28"/>
      <c r="J16" s="28"/>
      <c r="K16" s="28"/>
      <c r="L16" s="28"/>
      <c r="M16" s="28"/>
      <c r="Q16" s="28"/>
      <c r="R16" s="28"/>
      <c r="S16" s="28"/>
      <c r="T16" s="28"/>
      <c r="U16" s="28"/>
      <c r="V16" s="28"/>
      <c r="X16" s="28"/>
      <c r="Y16" s="28"/>
    </row>
    <row r="17" spans="1:25" ht="17.25" x14ac:dyDescent="0.25">
      <c r="A17" s="24" t="s">
        <v>215</v>
      </c>
      <c r="B17" s="32"/>
      <c r="C17" s="25"/>
      <c r="F17" s="27" t="s">
        <v>3</v>
      </c>
      <c r="G17" s="27" t="s">
        <v>235</v>
      </c>
      <c r="H17" s="29" t="s">
        <v>236</v>
      </c>
      <c r="I17" s="29"/>
      <c r="J17" s="27" t="s">
        <v>238</v>
      </c>
      <c r="K17" s="29" t="s">
        <v>0</v>
      </c>
      <c r="L17" s="28"/>
      <c r="M17" s="28"/>
      <c r="N17" s="30" t="s">
        <v>51</v>
      </c>
      <c r="O17" s="33"/>
      <c r="P17" s="33"/>
      <c r="Q17" s="27" t="s">
        <v>3</v>
      </c>
      <c r="R17" s="27" t="s">
        <v>235</v>
      </c>
      <c r="S17" s="29" t="s">
        <v>236</v>
      </c>
      <c r="T17" s="27" t="s">
        <v>238</v>
      </c>
      <c r="U17" s="29" t="s">
        <v>0</v>
      </c>
      <c r="V17" s="29"/>
      <c r="X17" s="28"/>
      <c r="Y17" s="28"/>
    </row>
    <row r="18" spans="1:25" ht="15" customHeight="1" x14ac:dyDescent="0.25">
      <c r="A18" s="34" t="s">
        <v>3</v>
      </c>
      <c r="B18" s="34" t="s">
        <v>234</v>
      </c>
      <c r="C18" s="34" t="s">
        <v>0</v>
      </c>
      <c r="F18" s="28" t="s">
        <v>39</v>
      </c>
      <c r="G18" s="28">
        <v>2238.2269999999999</v>
      </c>
      <c r="H18" s="28">
        <v>2163.7550000000001</v>
      </c>
      <c r="I18" s="28"/>
      <c r="J18" s="28">
        <f t="shared" si="1"/>
        <v>74.471999999999753</v>
      </c>
      <c r="K18" s="28">
        <v>3.0975463400000001</v>
      </c>
      <c r="L18" s="28"/>
      <c r="M18" s="28"/>
      <c r="N18" s="25"/>
      <c r="O18" s="25"/>
      <c r="P18" s="25"/>
      <c r="Q18" s="28" t="s">
        <v>39</v>
      </c>
      <c r="R18" s="28">
        <v>2238.1779999999999</v>
      </c>
      <c r="S18" s="28">
        <v>2162.8150000000001</v>
      </c>
      <c r="T18" s="28">
        <f t="shared" si="2"/>
        <v>75.362999999999829</v>
      </c>
      <c r="U18" s="28">
        <v>3.0957120499999999</v>
      </c>
      <c r="V18" s="28"/>
      <c r="X18" s="28">
        <f t="shared" si="3"/>
        <v>2163.5293999999999</v>
      </c>
      <c r="Y18" s="28">
        <f t="shared" si="4"/>
        <v>2182.1802322280623</v>
      </c>
    </row>
    <row r="19" spans="1:25" ht="15" customHeight="1" x14ac:dyDescent="0.25">
      <c r="A19" s="23" t="s">
        <v>216</v>
      </c>
      <c r="B19" s="23">
        <v>1085</v>
      </c>
      <c r="C19" s="23">
        <v>175</v>
      </c>
      <c r="F19" s="28" t="s">
        <v>40</v>
      </c>
      <c r="G19" s="28">
        <v>1699.46</v>
      </c>
      <c r="H19" s="28">
        <v>1678.788</v>
      </c>
      <c r="I19" s="28"/>
      <c r="J19" s="28">
        <f t="shared" si="1"/>
        <v>20.672000000000025</v>
      </c>
      <c r="K19" s="28">
        <v>0.89150962</v>
      </c>
      <c r="L19" s="28"/>
      <c r="M19" s="28"/>
      <c r="N19" s="25"/>
      <c r="O19" s="25"/>
      <c r="P19" s="25"/>
      <c r="Q19" s="28" t="s">
        <v>40</v>
      </c>
      <c r="R19" s="28">
        <v>1695.2349999999999</v>
      </c>
      <c r="S19" s="28">
        <v>1674.298</v>
      </c>
      <c r="T19" s="28">
        <f t="shared" si="2"/>
        <v>20.936999999999898</v>
      </c>
      <c r="U19" s="28">
        <v>0.88754847999999997</v>
      </c>
      <c r="V19" s="28"/>
      <c r="X19" s="28">
        <f t="shared" si="3"/>
        <v>1677.7103999999999</v>
      </c>
      <c r="Y19" s="28">
        <f t="shared" si="4"/>
        <v>1692.1732010128615</v>
      </c>
    </row>
    <row r="20" spans="1:25" ht="15" customHeight="1" x14ac:dyDescent="0.25">
      <c r="A20" s="23" t="s">
        <v>219</v>
      </c>
      <c r="B20" s="23">
        <v>847</v>
      </c>
      <c r="C20" s="23">
        <v>374</v>
      </c>
      <c r="F20" s="28" t="s">
        <v>41</v>
      </c>
      <c r="G20" s="28">
        <v>1698.6</v>
      </c>
      <c r="H20" s="28">
        <v>1674.75</v>
      </c>
      <c r="I20" s="28"/>
      <c r="J20" s="28">
        <f t="shared" si="1"/>
        <v>23.849999999999909</v>
      </c>
      <c r="K20" s="28">
        <v>0.86532445999999996</v>
      </c>
      <c r="L20" s="28"/>
      <c r="M20" s="28"/>
      <c r="N20" s="25"/>
      <c r="O20" s="25"/>
      <c r="P20" s="25"/>
      <c r="Q20" s="28" t="s">
        <v>41</v>
      </c>
      <c r="R20" s="28">
        <v>1694.385</v>
      </c>
      <c r="S20" s="28">
        <v>1670.3019999999999</v>
      </c>
      <c r="T20" s="28">
        <f t="shared" si="2"/>
        <v>24.083000000000084</v>
      </c>
      <c r="U20" s="28">
        <v>0.86165316999999997</v>
      </c>
      <c r="V20" s="28"/>
      <c r="X20" s="28">
        <f t="shared" si="3"/>
        <v>1673.6824799999999</v>
      </c>
      <c r="Y20" s="28">
        <f t="shared" si="4"/>
        <v>1688.1105580919952</v>
      </c>
    </row>
    <row r="21" spans="1:25" ht="15" customHeight="1" x14ac:dyDescent="0.25">
      <c r="A21" s="23" t="s">
        <v>217</v>
      </c>
      <c r="B21" s="23">
        <v>535</v>
      </c>
      <c r="C21" s="23">
        <v>1.1299999999999999</v>
      </c>
      <c r="F21" s="28" t="s">
        <v>42</v>
      </c>
      <c r="G21" s="28">
        <v>1086.6469999999999</v>
      </c>
      <c r="H21" s="28">
        <v>1075.4100000000001</v>
      </c>
      <c r="I21" s="28"/>
      <c r="J21" s="28">
        <f t="shared" si="1"/>
        <v>11.236999999999853</v>
      </c>
      <c r="K21" s="28">
        <v>8.4064040000000007E-2</v>
      </c>
      <c r="L21" s="28"/>
      <c r="M21" s="28"/>
      <c r="N21" s="25"/>
      <c r="O21" s="25"/>
      <c r="P21" s="25"/>
      <c r="Q21" s="28" t="s">
        <v>42</v>
      </c>
      <c r="R21" s="28">
        <v>1070.575</v>
      </c>
      <c r="S21" s="28">
        <v>1059.627</v>
      </c>
      <c r="T21" s="28">
        <f t="shared" si="2"/>
        <v>10.948000000000093</v>
      </c>
      <c r="U21" s="28">
        <v>5.7521610000000001E-2</v>
      </c>
      <c r="V21" s="28"/>
      <c r="X21" s="28">
        <f t="shared" si="3"/>
        <v>1071.6220800000001</v>
      </c>
      <c r="Y21" s="28">
        <f t="shared" si="4"/>
        <v>1080.86006106278</v>
      </c>
    </row>
    <row r="22" spans="1:25" ht="15" customHeight="1" x14ac:dyDescent="0.25">
      <c r="A22" s="23" t="s">
        <v>220</v>
      </c>
      <c r="B22" s="23">
        <v>394</v>
      </c>
      <c r="C22" s="23">
        <v>0.05</v>
      </c>
      <c r="F22" s="28" t="s">
        <v>43</v>
      </c>
      <c r="G22" s="28">
        <v>807.51800000000003</v>
      </c>
      <c r="H22" s="28">
        <v>799.952</v>
      </c>
      <c r="I22" s="28"/>
      <c r="J22" s="28">
        <f t="shared" si="1"/>
        <v>7.5660000000000309</v>
      </c>
      <c r="K22" s="28">
        <v>1.46840131</v>
      </c>
      <c r="L22" s="28"/>
      <c r="M22" s="28"/>
      <c r="N22" s="25"/>
      <c r="O22" s="25"/>
      <c r="P22" s="25"/>
      <c r="Q22" s="28" t="s">
        <v>43</v>
      </c>
      <c r="R22" s="28">
        <v>795.4</v>
      </c>
      <c r="S22" s="28">
        <v>788.35400000000004</v>
      </c>
      <c r="T22" s="28">
        <f t="shared" si="2"/>
        <v>7.0459999999999354</v>
      </c>
      <c r="U22" s="28">
        <v>0.95509153000000002</v>
      </c>
      <c r="V22" s="28"/>
      <c r="X22" s="28">
        <f t="shared" si="3"/>
        <v>797.16848000000005</v>
      </c>
      <c r="Y22" s="28">
        <f t="shared" si="4"/>
        <v>804.04051768896318</v>
      </c>
    </row>
    <row r="23" spans="1:25" ht="15" customHeight="1" x14ac:dyDescent="0.25">
      <c r="A23" s="23" t="s">
        <v>218</v>
      </c>
      <c r="B23" s="23">
        <v>350</v>
      </c>
      <c r="C23" s="23">
        <v>0.28999999999999998</v>
      </c>
      <c r="F23" s="28" t="s">
        <v>44</v>
      </c>
      <c r="G23" s="28">
        <v>807.42899999999997</v>
      </c>
      <c r="H23" s="28">
        <v>800.11800000000005</v>
      </c>
      <c r="I23" s="28"/>
      <c r="J23" s="28">
        <f t="shared" si="1"/>
        <v>7.3109999999999218</v>
      </c>
      <c r="K23" s="28">
        <v>1.6144432099999999</v>
      </c>
      <c r="L23" s="28"/>
      <c r="M23" s="28"/>
      <c r="N23" s="25"/>
      <c r="O23" s="25"/>
      <c r="P23" s="25"/>
      <c r="Q23" s="28" t="s">
        <v>44</v>
      </c>
      <c r="R23" s="28">
        <v>795.32100000000003</v>
      </c>
      <c r="S23" s="28">
        <v>788.29899999999998</v>
      </c>
      <c r="T23" s="28">
        <f t="shared" si="2"/>
        <v>7.0220000000000482</v>
      </c>
      <c r="U23" s="28">
        <v>1.04967817</v>
      </c>
      <c r="V23" s="28"/>
      <c r="X23" s="28">
        <f t="shared" si="3"/>
        <v>797.28143999999998</v>
      </c>
      <c r="Y23" s="28">
        <f t="shared" si="4"/>
        <v>804.15445146727575</v>
      </c>
    </row>
    <row r="24" spans="1:25" ht="15" customHeight="1" x14ac:dyDescent="0.25">
      <c r="A24" s="23" t="s">
        <v>228</v>
      </c>
      <c r="B24" s="23">
        <v>241</v>
      </c>
      <c r="C24" s="23">
        <v>0.01</v>
      </c>
      <c r="F24" s="28" t="s">
        <v>45</v>
      </c>
      <c r="G24" s="28">
        <v>713.11400000000003</v>
      </c>
      <c r="H24" s="28">
        <v>710.04600000000005</v>
      </c>
      <c r="I24" s="28"/>
      <c r="J24" s="28">
        <f t="shared" si="1"/>
        <v>3.0679999999999836</v>
      </c>
      <c r="K24" s="28">
        <v>2.1667800000000001E-3</v>
      </c>
      <c r="L24" s="28"/>
      <c r="M24" s="28"/>
      <c r="N24" s="25"/>
      <c r="O24" s="25"/>
      <c r="P24" s="25"/>
      <c r="Q24" s="28" t="s">
        <v>45</v>
      </c>
      <c r="R24" s="28">
        <v>699.66099999999994</v>
      </c>
      <c r="S24" s="28">
        <v>696.79700000000003</v>
      </c>
      <c r="T24" s="28">
        <f t="shared" si="2"/>
        <v>2.8639999999999191</v>
      </c>
      <c r="U24" s="28">
        <v>2.1005899999999998E-3</v>
      </c>
      <c r="V24" s="28"/>
      <c r="X24" s="28">
        <f t="shared" si="3"/>
        <v>706.86624000000006</v>
      </c>
      <c r="Y24" s="28">
        <f t="shared" si="4"/>
        <v>712.95982192679128</v>
      </c>
    </row>
    <row r="25" spans="1:25" ht="15" customHeight="1" x14ac:dyDescent="0.25">
      <c r="F25" s="28" t="s">
        <v>46</v>
      </c>
      <c r="G25" s="28">
        <v>499.79399999999998</v>
      </c>
      <c r="H25" s="28">
        <v>493.94400000000002</v>
      </c>
      <c r="I25" s="28"/>
      <c r="J25" s="28">
        <f t="shared" si="1"/>
        <v>5.8499999999999659</v>
      </c>
      <c r="K25" s="28">
        <v>2.4744300000000001E-3</v>
      </c>
      <c r="L25" s="28"/>
      <c r="M25" s="28"/>
      <c r="N25" s="25"/>
      <c r="O25" s="25"/>
      <c r="P25" s="25"/>
      <c r="Q25" s="28" t="s">
        <v>46</v>
      </c>
      <c r="R25" s="28">
        <v>488.553</v>
      </c>
      <c r="S25" s="28">
        <v>482.90699999999998</v>
      </c>
      <c r="T25" s="28">
        <f t="shared" si="2"/>
        <v>5.646000000000015</v>
      </c>
      <c r="U25" s="28">
        <v>2.0515899999999998E-3</v>
      </c>
      <c r="V25" s="28"/>
      <c r="X25" s="28">
        <f t="shared" si="3"/>
        <v>491.29512</v>
      </c>
      <c r="Y25" s="28">
        <f t="shared" si="4"/>
        <v>495.53035842920087</v>
      </c>
    </row>
    <row r="26" spans="1:25" ht="15" customHeight="1" x14ac:dyDescent="0.25">
      <c r="A26" s="26" t="s">
        <v>221</v>
      </c>
      <c r="B26" s="26"/>
      <c r="F26" s="28" t="s">
        <v>47</v>
      </c>
      <c r="G26" s="28">
        <v>499.697</v>
      </c>
      <c r="H26" s="28">
        <v>494.44499999999999</v>
      </c>
      <c r="I26" s="28"/>
      <c r="J26" s="28">
        <f t="shared" si="1"/>
        <v>5.2520000000000095</v>
      </c>
      <c r="K26" s="28">
        <v>2.4110400000000001E-3</v>
      </c>
      <c r="L26" s="28"/>
      <c r="M26" s="28"/>
      <c r="N26" s="25"/>
      <c r="O26" s="25"/>
      <c r="P26" s="25"/>
      <c r="Q26" s="28" t="s">
        <v>47</v>
      </c>
      <c r="R26" s="28">
        <v>488.46100000000001</v>
      </c>
      <c r="S26" s="28">
        <v>483.66300000000001</v>
      </c>
      <c r="T26" s="28">
        <f t="shared" si="2"/>
        <v>4.7980000000000018</v>
      </c>
      <c r="U26" s="28">
        <v>1.9830500000000001E-3</v>
      </c>
      <c r="V26" s="28"/>
      <c r="X26" s="28">
        <f t="shared" si="3"/>
        <v>491.85732000000002</v>
      </c>
      <c r="Y26" s="28">
        <f t="shared" si="4"/>
        <v>496.09740490731144</v>
      </c>
    </row>
    <row r="27" spans="1:25" x14ac:dyDescent="0.25">
      <c r="A27" s="23">
        <v>0.97299999999999998</v>
      </c>
      <c r="C27" s="44">
        <v>0.98099999999999998</v>
      </c>
      <c r="F27" s="28"/>
      <c r="G27" s="28"/>
      <c r="H27" s="28"/>
      <c r="I27" s="28"/>
      <c r="J27" s="28"/>
      <c r="K27" s="28"/>
      <c r="L27" s="28"/>
      <c r="M27" s="28"/>
      <c r="Q27" s="28"/>
      <c r="R27" s="28"/>
      <c r="S27" s="28"/>
      <c r="T27" s="28"/>
      <c r="U27" s="28"/>
      <c r="V27" s="28"/>
      <c r="X27" s="28"/>
      <c r="Y27" s="28"/>
    </row>
    <row r="28" spans="1:25" ht="15" customHeight="1" x14ac:dyDescent="0.25">
      <c r="F28" s="27" t="s">
        <v>3</v>
      </c>
      <c r="G28" s="27" t="s">
        <v>235</v>
      </c>
      <c r="H28" s="29" t="s">
        <v>236</v>
      </c>
      <c r="I28" s="29"/>
      <c r="J28" s="27" t="s">
        <v>238</v>
      </c>
      <c r="K28" s="29" t="s">
        <v>0</v>
      </c>
      <c r="L28" s="28"/>
      <c r="M28" s="28"/>
      <c r="N28" s="30" t="s">
        <v>52</v>
      </c>
      <c r="O28" s="33"/>
      <c r="P28" s="33"/>
      <c r="Q28" s="27" t="s">
        <v>3</v>
      </c>
      <c r="R28" s="27" t="s">
        <v>235</v>
      </c>
      <c r="S28" s="29" t="s">
        <v>236</v>
      </c>
      <c r="T28" s="27" t="s">
        <v>238</v>
      </c>
      <c r="U28" s="29" t="s">
        <v>0</v>
      </c>
      <c r="V28" s="29"/>
      <c r="X28" s="28"/>
      <c r="Y28" s="28"/>
    </row>
    <row r="29" spans="1:25" ht="15" customHeight="1" x14ac:dyDescent="0.25">
      <c r="A29" s="23" t="s">
        <v>229</v>
      </c>
      <c r="F29" s="28" t="s">
        <v>50</v>
      </c>
      <c r="G29" s="28">
        <v>1968.8430000000001</v>
      </c>
      <c r="H29" s="28">
        <v>1936.626</v>
      </c>
      <c r="I29" s="28"/>
      <c r="J29" s="28">
        <f t="shared" si="1"/>
        <v>32.217000000000098</v>
      </c>
      <c r="K29" s="28">
        <v>1.4690129999999999E-2</v>
      </c>
      <c r="L29" s="28"/>
      <c r="M29" s="28"/>
      <c r="N29" s="25"/>
      <c r="O29" s="25"/>
      <c r="P29" s="25"/>
      <c r="Q29" s="28" t="s">
        <v>50</v>
      </c>
      <c r="R29" s="28">
        <v>1966.7070000000001</v>
      </c>
      <c r="S29" s="28">
        <v>1933.615</v>
      </c>
      <c r="T29" s="28">
        <f t="shared" si="2"/>
        <v>33.092000000000098</v>
      </c>
      <c r="U29" s="28">
        <v>1.4398920000000001E-2</v>
      </c>
      <c r="V29" s="28"/>
      <c r="X29" s="28">
        <f t="shared" si="3"/>
        <v>1935.9033599999998</v>
      </c>
      <c r="Y29" s="28">
        <f t="shared" si="4"/>
        <v>1952.5919285847867</v>
      </c>
    </row>
    <row r="30" spans="1:25" ht="15" customHeight="1" x14ac:dyDescent="0.25">
      <c r="F30" s="28" t="s">
        <v>53</v>
      </c>
      <c r="G30" s="28">
        <v>1968.413</v>
      </c>
      <c r="H30" s="28">
        <v>1933.5989999999999</v>
      </c>
      <c r="I30" s="28"/>
      <c r="J30" s="28">
        <f t="shared" si="1"/>
        <v>34.814000000000078</v>
      </c>
      <c r="K30" s="28">
        <v>1.4133E-2</v>
      </c>
      <c r="L30" s="28"/>
      <c r="M30" s="28"/>
      <c r="N30" s="25"/>
      <c r="O30" s="25"/>
      <c r="P30" s="25"/>
      <c r="Q30" s="28" t="s">
        <v>53</v>
      </c>
      <c r="R30" s="28">
        <v>1966.2809999999999</v>
      </c>
      <c r="S30" s="28">
        <v>1930.6310000000001</v>
      </c>
      <c r="T30" s="28">
        <f t="shared" si="2"/>
        <v>35.649999999999864</v>
      </c>
      <c r="U30" s="28">
        <v>1.3855030000000001E-2</v>
      </c>
      <c r="V30" s="28"/>
      <c r="X30" s="28">
        <f t="shared" si="3"/>
        <v>1932.8866800000001</v>
      </c>
      <c r="Y30" s="28">
        <f t="shared" si="4"/>
        <v>1949.5492431177174</v>
      </c>
    </row>
    <row r="31" spans="1:25" ht="15" customHeight="1" x14ac:dyDescent="0.25">
      <c r="A31" s="23">
        <f>AVERAGE(H7/G7,H8/G8,H9/G9,H10/G10,H11/G11,H12/G12,H13/G13,H14/G14,H15/G15)</f>
        <v>1.0086205587167258</v>
      </c>
      <c r="F31" s="28" t="s">
        <v>54</v>
      </c>
      <c r="G31" s="28">
        <v>1699.03</v>
      </c>
      <c r="H31" s="28">
        <v>1681.8209999999999</v>
      </c>
      <c r="I31" s="28"/>
      <c r="J31" s="28">
        <f t="shared" si="1"/>
        <v>17.20900000000006</v>
      </c>
      <c r="K31" s="28">
        <v>0.99648614999999996</v>
      </c>
      <c r="L31" s="28"/>
      <c r="M31" s="28"/>
      <c r="N31" s="25"/>
      <c r="O31" s="25"/>
      <c r="P31" s="25"/>
      <c r="Q31" s="28" t="s">
        <v>54</v>
      </c>
      <c r="R31" s="28">
        <v>1694.81</v>
      </c>
      <c r="S31" s="28">
        <v>1677.2719999999999</v>
      </c>
      <c r="T31" s="28">
        <f t="shared" si="2"/>
        <v>17.538000000000011</v>
      </c>
      <c r="U31" s="28">
        <v>0.98311249999999994</v>
      </c>
      <c r="V31" s="28"/>
      <c r="X31" s="28">
        <f t="shared" si="3"/>
        <v>1680.7292399999999</v>
      </c>
      <c r="Y31" s="28">
        <f t="shared" si="4"/>
        <v>1695.218065100338</v>
      </c>
    </row>
    <row r="32" spans="1:25" ht="15" customHeight="1" x14ac:dyDescent="0.25">
      <c r="F32" s="28" t="s">
        <v>55</v>
      </c>
      <c r="G32" s="28">
        <v>1662.4369999999999</v>
      </c>
      <c r="H32" s="28">
        <v>1630.2919999999999</v>
      </c>
      <c r="I32" s="28"/>
      <c r="J32" s="28">
        <f t="shared" si="1"/>
        <v>32.144999999999982</v>
      </c>
      <c r="K32" s="28">
        <v>2.3549199999999999E-3</v>
      </c>
      <c r="L32" s="28"/>
      <c r="M32" s="28"/>
      <c r="N32" s="25"/>
      <c r="O32" s="25"/>
      <c r="P32" s="25"/>
      <c r="Q32" s="28" t="s">
        <v>55</v>
      </c>
      <c r="R32" s="28">
        <v>1654.376</v>
      </c>
      <c r="S32" s="28">
        <v>1621.826</v>
      </c>
      <c r="T32" s="28">
        <f t="shared" si="2"/>
        <v>32.549999999999955</v>
      </c>
      <c r="U32" s="28">
        <v>2.50352E-3</v>
      </c>
      <c r="V32" s="28"/>
      <c r="X32" s="28">
        <f t="shared" si="3"/>
        <v>1628.2601599999998</v>
      </c>
      <c r="Y32" s="28">
        <f t="shared" si="4"/>
        <v>1642.2966723153852</v>
      </c>
    </row>
    <row r="33" spans="1:25" ht="15" customHeight="1" x14ac:dyDescent="0.25">
      <c r="A33" s="26" t="s">
        <v>237</v>
      </c>
      <c r="B33" s="26" t="s">
        <v>263</v>
      </c>
      <c r="C33" s="26" t="s">
        <v>264</v>
      </c>
      <c r="F33" s="28" t="s">
        <v>56</v>
      </c>
      <c r="G33" s="28">
        <v>1393.0530000000001</v>
      </c>
      <c r="H33" s="28">
        <v>1377.739</v>
      </c>
      <c r="I33" s="28"/>
      <c r="J33" s="28">
        <f t="shared" si="1"/>
        <v>15.314000000000078</v>
      </c>
      <c r="K33" s="28">
        <v>0.84914411000000001</v>
      </c>
      <c r="L33" s="28"/>
      <c r="M33" s="28"/>
      <c r="N33" s="25"/>
      <c r="O33" s="25"/>
      <c r="P33" s="25"/>
      <c r="Q33" s="28" t="s">
        <v>56</v>
      </c>
      <c r="R33" s="28">
        <v>1382.905</v>
      </c>
      <c r="S33" s="28">
        <v>1367.3920000000001</v>
      </c>
      <c r="T33" s="28">
        <f t="shared" si="2"/>
        <v>15.51299999999992</v>
      </c>
      <c r="U33" s="28">
        <v>0.83429140000000002</v>
      </c>
      <c r="V33" s="28"/>
      <c r="X33" s="28">
        <f t="shared" si="3"/>
        <v>1375.2557200000001</v>
      </c>
      <c r="Y33" s="28">
        <f t="shared" si="4"/>
        <v>1387.1111926847732</v>
      </c>
    </row>
    <row r="34" spans="1:25" ht="15" customHeight="1" x14ac:dyDescent="0.25">
      <c r="A34" s="23">
        <f>SQRT(AVERAGE(SUMSQ(I7:I15)))</f>
        <v>2.9805974823769028</v>
      </c>
      <c r="B34" s="23">
        <f>MAX(I7:I15)</f>
        <v>2.1224123000001782</v>
      </c>
      <c r="C34" s="23">
        <f>MIN(I7:I15)</f>
        <v>0.20090529999998807</v>
      </c>
      <c r="D34" s="23" t="s">
        <v>258</v>
      </c>
      <c r="F34" s="28" t="s">
        <v>57</v>
      </c>
      <c r="G34" s="28">
        <v>1392.623</v>
      </c>
      <c r="H34" s="28">
        <v>1374.3920000000001</v>
      </c>
      <c r="I34" s="28"/>
      <c r="J34" s="28">
        <f t="shared" si="1"/>
        <v>18.230999999999995</v>
      </c>
      <c r="K34" s="28">
        <v>0.84174092</v>
      </c>
      <c r="L34" s="28"/>
      <c r="M34" s="28"/>
      <c r="N34" s="25"/>
      <c r="O34" s="25"/>
      <c r="P34" s="25"/>
      <c r="Q34" s="28" t="s">
        <v>57</v>
      </c>
      <c r="R34" s="28">
        <v>1382.48</v>
      </c>
      <c r="S34" s="28">
        <v>1364.078</v>
      </c>
      <c r="T34" s="28">
        <f t="shared" si="2"/>
        <v>18.402000000000044</v>
      </c>
      <c r="U34" s="28">
        <v>0.82568123000000004</v>
      </c>
      <c r="V34" s="28"/>
      <c r="X34" s="28">
        <f t="shared" si="3"/>
        <v>1371.9166399999999</v>
      </c>
      <c r="Y34" s="28">
        <f t="shared" si="4"/>
        <v>1383.7433279495731</v>
      </c>
    </row>
    <row r="35" spans="1:25" ht="15" customHeight="1" x14ac:dyDescent="0.25">
      <c r="F35" s="28" t="s">
        <v>58</v>
      </c>
      <c r="G35" s="28">
        <v>1522.8720000000001</v>
      </c>
      <c r="H35" s="28">
        <v>1490.404</v>
      </c>
      <c r="I35" s="28"/>
      <c r="J35" s="28">
        <f t="shared" si="1"/>
        <v>32.468000000000075</v>
      </c>
      <c r="K35" s="28">
        <v>1.8050900000000002E-2</v>
      </c>
      <c r="L35" s="28"/>
      <c r="M35" s="28"/>
      <c r="N35" s="25"/>
      <c r="O35" s="25"/>
      <c r="P35" s="25"/>
      <c r="Q35" s="28" t="s">
        <v>58</v>
      </c>
      <c r="R35" s="28">
        <v>1516.789</v>
      </c>
      <c r="S35" s="28">
        <v>1484.1389999999999</v>
      </c>
      <c r="T35" s="28">
        <f t="shared" si="2"/>
        <v>32.650000000000091</v>
      </c>
      <c r="U35" s="28">
        <v>1.8901609999999999E-2</v>
      </c>
      <c r="V35" s="28"/>
      <c r="X35" s="28">
        <f t="shared" si="3"/>
        <v>1488.9004</v>
      </c>
      <c r="Y35" s="28">
        <f t="shared" si="4"/>
        <v>1501.7355533215566</v>
      </c>
    </row>
    <row r="36" spans="1:25" ht="15" customHeight="1" x14ac:dyDescent="0.25">
      <c r="A36" s="26"/>
      <c r="B36" s="35"/>
      <c r="F36" s="28" t="s">
        <v>59</v>
      </c>
      <c r="G36" s="28">
        <v>1253.489</v>
      </c>
      <c r="H36" s="28">
        <v>1242.2550000000001</v>
      </c>
      <c r="I36" s="28"/>
      <c r="J36" s="28">
        <f t="shared" si="1"/>
        <v>11.233999999999924</v>
      </c>
      <c r="K36" s="28">
        <v>0.19468253999999999</v>
      </c>
      <c r="L36" s="28"/>
      <c r="M36" s="28"/>
      <c r="N36" s="25"/>
      <c r="O36" s="25"/>
      <c r="P36" s="25"/>
      <c r="Q36" s="28" t="s">
        <v>59</v>
      </c>
      <c r="R36" s="28">
        <v>1245.318</v>
      </c>
      <c r="S36" s="28">
        <v>1234.134</v>
      </c>
      <c r="T36" s="28">
        <f t="shared" si="2"/>
        <v>11.183999999999969</v>
      </c>
      <c r="U36" s="28">
        <v>0.20658191000000001</v>
      </c>
      <c r="V36" s="28"/>
      <c r="X36" s="28">
        <f t="shared" si="3"/>
        <v>1240.3059600000001</v>
      </c>
      <c r="Y36" s="28">
        <f t="shared" si="4"/>
        <v>1250.9980903548851</v>
      </c>
    </row>
    <row r="37" spans="1:25" ht="15" customHeight="1" x14ac:dyDescent="0.25">
      <c r="F37" s="28" t="s">
        <v>60</v>
      </c>
      <c r="G37" s="28">
        <v>1253.059</v>
      </c>
      <c r="H37" s="28">
        <v>1238.335</v>
      </c>
      <c r="I37" s="28"/>
      <c r="J37" s="28">
        <f t="shared" si="1"/>
        <v>14.723999999999933</v>
      </c>
      <c r="K37" s="28">
        <v>0.25432320000000003</v>
      </c>
      <c r="L37" s="28"/>
      <c r="M37" s="28"/>
      <c r="N37" s="25"/>
      <c r="O37" s="25"/>
      <c r="P37" s="25"/>
      <c r="Q37" s="28" t="s">
        <v>60</v>
      </c>
      <c r="R37" s="28">
        <v>1244.893</v>
      </c>
      <c r="S37" s="28">
        <v>1229.998</v>
      </c>
      <c r="T37" s="28">
        <f t="shared" si="2"/>
        <v>14.894999999999982</v>
      </c>
      <c r="U37" s="28">
        <v>0.26678771000000001</v>
      </c>
      <c r="V37" s="28"/>
      <c r="X37" s="28">
        <f t="shared" si="3"/>
        <v>1236.33412</v>
      </c>
      <c r="Y37" s="28">
        <f t="shared" si="4"/>
        <v>1246.9920108749516</v>
      </c>
    </row>
    <row r="38" spans="1:25" x14ac:dyDescent="0.25">
      <c r="F38" s="28" t="s">
        <v>61</v>
      </c>
      <c r="G38" s="28">
        <v>947.08199999999999</v>
      </c>
      <c r="H38" s="28">
        <v>939.33900000000006</v>
      </c>
      <c r="I38" s="28"/>
      <c r="J38" s="28">
        <f t="shared" si="1"/>
        <v>7.7429999999999382</v>
      </c>
      <c r="K38" s="28">
        <v>4.89692521</v>
      </c>
      <c r="L38" s="28"/>
      <c r="M38" s="28"/>
      <c r="N38" s="25"/>
      <c r="O38" s="25"/>
      <c r="P38" s="25"/>
      <c r="Q38" s="28" t="s">
        <v>61</v>
      </c>
      <c r="R38" s="28">
        <v>932.98800000000006</v>
      </c>
      <c r="S38" s="28">
        <v>925.84900000000005</v>
      </c>
      <c r="T38" s="28">
        <f t="shared" si="2"/>
        <v>7.13900000000001</v>
      </c>
      <c r="U38" s="28">
        <v>6.0537479799999998</v>
      </c>
      <c r="V38" s="28"/>
      <c r="X38" s="28">
        <f t="shared" si="3"/>
        <v>936.10140000000001</v>
      </c>
      <c r="Y38" s="28">
        <f t="shared" si="4"/>
        <v>944.17111708350933</v>
      </c>
    </row>
    <row r="39" spans="1:25" x14ac:dyDescent="0.25">
      <c r="F39" s="28" t="s">
        <v>62</v>
      </c>
      <c r="G39" s="28">
        <v>1522.828</v>
      </c>
      <c r="H39" s="28">
        <v>1490.683</v>
      </c>
      <c r="I39" s="28"/>
      <c r="J39" s="28">
        <f t="shared" si="1"/>
        <v>32.144999999999982</v>
      </c>
      <c r="K39" s="28">
        <v>1.6439519999999999E-2</v>
      </c>
      <c r="L39" s="28"/>
      <c r="M39" s="28"/>
      <c r="N39" s="25"/>
      <c r="O39" s="25"/>
      <c r="P39" s="25"/>
      <c r="Q39" s="28" t="s">
        <v>62</v>
      </c>
      <c r="R39" s="28">
        <v>1516.749</v>
      </c>
      <c r="S39" s="28">
        <v>1484.307</v>
      </c>
      <c r="T39" s="28">
        <f t="shared" si="2"/>
        <v>32.442000000000007</v>
      </c>
      <c r="U39" s="28">
        <v>1.7618999999999999E-2</v>
      </c>
      <c r="V39" s="28"/>
      <c r="X39" s="28">
        <f t="shared" si="3"/>
        <v>1489.1527599999999</v>
      </c>
      <c r="Y39" s="28">
        <f t="shared" si="4"/>
        <v>1501.9900888057543</v>
      </c>
    </row>
    <row r="40" spans="1:25" x14ac:dyDescent="0.25">
      <c r="A40" s="26" t="s">
        <v>230</v>
      </c>
      <c r="B40" s="26"/>
      <c r="F40" s="28" t="s">
        <v>63</v>
      </c>
      <c r="G40" s="28">
        <v>1253.444</v>
      </c>
      <c r="H40" s="28">
        <v>1240.4870000000001</v>
      </c>
      <c r="I40" s="28"/>
      <c r="J40" s="28">
        <f t="shared" si="1"/>
        <v>12.95699999999988</v>
      </c>
      <c r="K40" s="28">
        <v>0.25563704999999998</v>
      </c>
      <c r="L40" s="28"/>
      <c r="M40" s="28"/>
      <c r="N40" s="25"/>
      <c r="O40" s="25"/>
      <c r="P40" s="25"/>
      <c r="Q40" s="28" t="s">
        <v>63</v>
      </c>
      <c r="R40" s="28">
        <v>1245.278</v>
      </c>
      <c r="S40" s="28">
        <v>1231.981</v>
      </c>
      <c r="T40" s="28">
        <f t="shared" si="2"/>
        <v>13.297000000000025</v>
      </c>
      <c r="U40" s="28">
        <v>0.27065359999999999</v>
      </c>
      <c r="V40" s="28"/>
      <c r="X40" s="28">
        <f t="shared" si="3"/>
        <v>1238.4455600000001</v>
      </c>
      <c r="Y40" s="28">
        <f t="shared" si="4"/>
        <v>1249.1216526674486</v>
      </c>
    </row>
    <row r="41" spans="1:25" x14ac:dyDescent="0.25">
      <c r="A41" s="23">
        <f>AVERAGE(J7:J15,J18:J26,J29:J64)</f>
        <v>13.362820444444425</v>
      </c>
      <c r="B41" s="23" t="s">
        <v>240</v>
      </c>
      <c r="F41" s="28" t="s">
        <v>64</v>
      </c>
      <c r="G41" s="28">
        <v>1253.0139999999999</v>
      </c>
      <c r="H41" s="28">
        <v>1240.021</v>
      </c>
      <c r="I41" s="28"/>
      <c r="J41" s="28">
        <f t="shared" si="1"/>
        <v>12.992999999999938</v>
      </c>
      <c r="K41" s="28">
        <v>0.20216782999999999</v>
      </c>
      <c r="L41" s="28"/>
      <c r="M41" s="28"/>
      <c r="N41" s="25"/>
      <c r="O41" s="25"/>
      <c r="P41" s="25"/>
      <c r="Q41" s="28" t="s">
        <v>64</v>
      </c>
      <c r="R41" s="28">
        <v>1244.8530000000001</v>
      </c>
      <c r="S41" s="28">
        <v>1231.904</v>
      </c>
      <c r="T41" s="28">
        <f t="shared" si="2"/>
        <v>12.949000000000069</v>
      </c>
      <c r="U41" s="28">
        <v>0.21387519999999999</v>
      </c>
      <c r="V41" s="28"/>
      <c r="X41" s="28">
        <f t="shared" si="3"/>
        <v>1238.0729199999998</v>
      </c>
      <c r="Y41" s="28">
        <f t="shared" si="4"/>
        <v>1248.7458003024481</v>
      </c>
    </row>
    <row r="42" spans="1:25" x14ac:dyDescent="0.25">
      <c r="A42" s="23">
        <f>AVERAGE(T7:T15,T18:T26,T29:T64)</f>
        <v>13.682944444444447</v>
      </c>
      <c r="B42" s="23" t="s">
        <v>241</v>
      </c>
      <c r="F42" s="28" t="s">
        <v>65</v>
      </c>
      <c r="G42" s="28">
        <v>947.03800000000001</v>
      </c>
      <c r="H42" s="28">
        <v>939.74300000000005</v>
      </c>
      <c r="I42" s="28"/>
      <c r="J42" s="28">
        <f t="shared" si="1"/>
        <v>7.2949999999999591</v>
      </c>
      <c r="K42" s="28">
        <v>5.1132327999999996</v>
      </c>
      <c r="L42" s="28"/>
      <c r="M42" s="28"/>
      <c r="N42" s="25"/>
      <c r="O42" s="25"/>
      <c r="P42" s="25"/>
      <c r="Q42" s="28" t="s">
        <v>65</v>
      </c>
      <c r="R42" s="28">
        <v>932.94799999999998</v>
      </c>
      <c r="S42" s="28">
        <v>926.15300000000002</v>
      </c>
      <c r="T42" s="28">
        <f t="shared" si="2"/>
        <v>6.7949999999999591</v>
      </c>
      <c r="U42" s="28">
        <v>6.3281640399999999</v>
      </c>
      <c r="V42" s="28"/>
      <c r="X42" s="28">
        <f t="shared" si="3"/>
        <v>936.48140000000001</v>
      </c>
      <c r="Y42" s="28">
        <f t="shared" si="4"/>
        <v>944.55439289582159</v>
      </c>
    </row>
    <row r="43" spans="1:25" x14ac:dyDescent="0.25">
      <c r="F43" s="28" t="s">
        <v>66</v>
      </c>
      <c r="G43" s="28">
        <v>807.47299999999996</v>
      </c>
      <c r="H43" s="28">
        <v>799.97299999999996</v>
      </c>
      <c r="I43" s="28"/>
      <c r="J43" s="28">
        <f t="shared" si="1"/>
        <v>7.5</v>
      </c>
      <c r="K43" s="28">
        <v>3.0587055200000002</v>
      </c>
      <c r="L43" s="28"/>
      <c r="M43" s="28"/>
      <c r="N43" s="25"/>
      <c r="O43" s="25"/>
      <c r="P43" s="25"/>
      <c r="Q43" s="28" t="s">
        <v>66</v>
      </c>
      <c r="R43" s="28">
        <v>795.36099999999999</v>
      </c>
      <c r="S43" s="28">
        <v>788.33100000000002</v>
      </c>
      <c r="T43" s="28">
        <f t="shared" si="2"/>
        <v>7.0299999999999727</v>
      </c>
      <c r="U43" s="28">
        <v>1.97923285</v>
      </c>
      <c r="V43" s="28"/>
      <c r="X43" s="28">
        <f t="shared" si="3"/>
        <v>797.17891999999995</v>
      </c>
      <c r="Y43" s="28">
        <f t="shared" si="4"/>
        <v>804.051047687596</v>
      </c>
    </row>
    <row r="44" spans="1:25" x14ac:dyDescent="0.25">
      <c r="A44" s="23" t="s">
        <v>251</v>
      </c>
      <c r="B44" s="23" t="s">
        <v>252</v>
      </c>
      <c r="F44" s="28" t="s">
        <v>67</v>
      </c>
      <c r="G44" s="28">
        <v>1475.671</v>
      </c>
      <c r="H44" s="28">
        <v>1449.451</v>
      </c>
      <c r="I44" s="28"/>
      <c r="J44" s="28">
        <f t="shared" si="1"/>
        <v>26.220000000000027</v>
      </c>
      <c r="K44" s="28">
        <v>2.1762999999999999E-4</v>
      </c>
      <c r="L44" s="28"/>
      <c r="M44" s="28"/>
      <c r="N44" s="25"/>
      <c r="O44" s="25"/>
      <c r="P44" s="25"/>
      <c r="Q44" s="28" t="s">
        <v>67</v>
      </c>
      <c r="R44" s="28">
        <v>1468.92</v>
      </c>
      <c r="S44" s="28">
        <v>1442.3969999999999</v>
      </c>
      <c r="T44" s="28">
        <f t="shared" si="2"/>
        <v>26.523000000000138</v>
      </c>
      <c r="U44" s="28">
        <v>2.4865999999999999E-4</v>
      </c>
      <c r="V44" s="28"/>
      <c r="X44" s="28">
        <f t="shared" si="3"/>
        <v>1447.7580399999999</v>
      </c>
      <c r="Y44" s="28">
        <f t="shared" si="4"/>
        <v>1460.2385231914318</v>
      </c>
    </row>
    <row r="45" spans="1:25" x14ac:dyDescent="0.25">
      <c r="A45" s="23">
        <f>AVERAGE(I7:I15)</f>
        <v>0.81544995555557565</v>
      </c>
      <c r="B45" s="23">
        <f>MAX(I7:I15)</f>
        <v>2.1224123000001782</v>
      </c>
      <c r="C45" s="23" t="s">
        <v>255</v>
      </c>
      <c r="F45" s="28" t="s">
        <v>68</v>
      </c>
      <c r="G45" s="28">
        <v>1206.287</v>
      </c>
      <c r="H45" s="28">
        <v>1195.588</v>
      </c>
      <c r="I45" s="28"/>
      <c r="J45" s="28">
        <f t="shared" si="1"/>
        <v>10.699000000000069</v>
      </c>
      <c r="K45" s="28">
        <v>0.12122426</v>
      </c>
      <c r="L45" s="28"/>
      <c r="M45" s="28"/>
      <c r="N45" s="25"/>
      <c r="O45" s="25"/>
      <c r="P45" s="25"/>
      <c r="Q45" s="28" t="s">
        <v>68</v>
      </c>
      <c r="R45" s="28">
        <v>1197.4480000000001</v>
      </c>
      <c r="S45" s="28">
        <v>1186.818</v>
      </c>
      <c r="T45" s="28">
        <f t="shared" si="2"/>
        <v>10.630000000000109</v>
      </c>
      <c r="U45" s="28">
        <v>0.14297364000000001</v>
      </c>
      <c r="V45" s="28"/>
      <c r="X45" s="28">
        <f t="shared" si="3"/>
        <v>1193.4832000000001</v>
      </c>
      <c r="Y45" s="28">
        <f t="shared" si="4"/>
        <v>1203.7716920030259</v>
      </c>
    </row>
    <row r="46" spans="1:25" x14ac:dyDescent="0.25">
      <c r="A46" s="23">
        <f>AVERAGE(M7:M14)</f>
        <v>23.508143591666666</v>
      </c>
      <c r="B46" s="23">
        <f>MAX(M7:M14)</f>
        <v>131.92318442000001</v>
      </c>
      <c r="C46" s="23" t="s">
        <v>0</v>
      </c>
      <c r="F46" s="28" t="s">
        <v>69</v>
      </c>
      <c r="G46" s="28">
        <v>1205.857</v>
      </c>
      <c r="H46" s="28">
        <v>1194.0509999999999</v>
      </c>
      <c r="I46" s="28"/>
      <c r="J46" s="28">
        <f t="shared" si="1"/>
        <v>11.80600000000004</v>
      </c>
      <c r="K46" s="28">
        <v>0.15311037999999999</v>
      </c>
      <c r="L46" s="28"/>
      <c r="M46" s="28"/>
      <c r="N46" s="25"/>
      <c r="O46" s="25"/>
      <c r="P46" s="25"/>
      <c r="Q46" s="28" t="s">
        <v>69</v>
      </c>
      <c r="R46" s="28">
        <v>1197.0229999999999</v>
      </c>
      <c r="S46" s="28">
        <v>1185.2249999999999</v>
      </c>
      <c r="T46" s="28">
        <f t="shared" si="2"/>
        <v>11.798000000000002</v>
      </c>
      <c r="U46" s="28">
        <v>0.17739191000000001</v>
      </c>
      <c r="V46" s="28"/>
      <c r="X46" s="28">
        <f t="shared" si="3"/>
        <v>1191.9327599999999</v>
      </c>
      <c r="Y46" s="28">
        <f t="shared" si="4"/>
        <v>1202.207886343969</v>
      </c>
    </row>
    <row r="47" spans="1:25" x14ac:dyDescent="0.25">
      <c r="F47" s="28" t="s">
        <v>70</v>
      </c>
      <c r="G47" s="28">
        <v>899.89099999999996</v>
      </c>
      <c r="H47" s="28">
        <v>892.60199999999998</v>
      </c>
      <c r="I47" s="28"/>
      <c r="J47" s="28">
        <f t="shared" si="1"/>
        <v>7.2889999999999873</v>
      </c>
      <c r="K47" s="28">
        <v>6.2041520000000003E-2</v>
      </c>
      <c r="L47" s="28"/>
      <c r="M47" s="28"/>
      <c r="N47" s="25"/>
      <c r="O47" s="25"/>
      <c r="P47" s="25"/>
      <c r="Q47" s="28" t="s">
        <v>70</v>
      </c>
      <c r="R47" s="28">
        <v>885.11800000000005</v>
      </c>
      <c r="S47" s="28">
        <v>878.13699999999994</v>
      </c>
      <c r="T47" s="28">
        <f t="shared" si="2"/>
        <v>6.9810000000001082</v>
      </c>
      <c r="U47" s="28">
        <v>4.7060680000000001E-2</v>
      </c>
      <c r="V47" s="28"/>
      <c r="X47" s="28">
        <f t="shared" si="3"/>
        <v>889.13040000000001</v>
      </c>
      <c r="Y47" s="28">
        <f t="shared" si="4"/>
        <v>896.79520082002591</v>
      </c>
    </row>
    <row r="48" spans="1:25" x14ac:dyDescent="0.25">
      <c r="F48" s="28" t="s">
        <v>71</v>
      </c>
      <c r="G48" s="28">
        <v>760.31600000000003</v>
      </c>
      <c r="H48" s="28">
        <v>754.86400000000003</v>
      </c>
      <c r="I48" s="28"/>
      <c r="J48" s="28">
        <f t="shared" si="1"/>
        <v>5.4519999999999982</v>
      </c>
      <c r="K48" s="28">
        <v>0.49511813999999998</v>
      </c>
      <c r="L48" s="28"/>
      <c r="M48" s="28"/>
      <c r="N48" s="25"/>
      <c r="O48" s="25"/>
      <c r="P48" s="25"/>
      <c r="Q48" s="28" t="s">
        <v>71</v>
      </c>
      <c r="R48" s="28">
        <v>747.53099999999995</v>
      </c>
      <c r="S48" s="28">
        <v>742.42899999999997</v>
      </c>
      <c r="T48" s="28">
        <f t="shared" si="2"/>
        <v>5.1019999999999754</v>
      </c>
      <c r="U48" s="28">
        <v>0.42556939999999999</v>
      </c>
      <c r="V48" s="28"/>
      <c r="X48" s="28">
        <f t="shared" si="3"/>
        <v>751.87959999999998</v>
      </c>
      <c r="Y48" s="28">
        <f t="shared" si="4"/>
        <v>758.36122223970835</v>
      </c>
    </row>
    <row r="49" spans="1:25" x14ac:dyDescent="0.25">
      <c r="A49" s="24" t="s">
        <v>260</v>
      </c>
      <c r="B49" s="32"/>
      <c r="C49" s="25"/>
      <c r="F49" s="28" t="s">
        <v>72</v>
      </c>
      <c r="G49" s="28">
        <v>760.27200000000005</v>
      </c>
      <c r="H49" s="28">
        <v>754.95799999999997</v>
      </c>
      <c r="I49" s="28"/>
      <c r="J49" s="28">
        <f t="shared" si="1"/>
        <v>5.3140000000000782</v>
      </c>
      <c r="K49" s="28">
        <v>0.45235810999999998</v>
      </c>
      <c r="L49" s="28"/>
      <c r="M49" s="28"/>
      <c r="N49" s="25"/>
      <c r="O49" s="25"/>
      <c r="P49" s="25"/>
      <c r="Q49" s="28" t="s">
        <v>72</v>
      </c>
      <c r="R49" s="28">
        <v>747.49099999999999</v>
      </c>
      <c r="S49" s="28">
        <v>742.41</v>
      </c>
      <c r="T49" s="28">
        <f t="shared" si="2"/>
        <v>5.0810000000000173</v>
      </c>
      <c r="U49" s="28">
        <v>0.39031260000000001</v>
      </c>
      <c r="V49" s="28"/>
      <c r="X49" s="28">
        <f t="shared" si="3"/>
        <v>751.94647999999995</v>
      </c>
      <c r="Y49" s="28">
        <f t="shared" si="4"/>
        <v>758.42867878267532</v>
      </c>
    </row>
    <row r="50" spans="1:25" ht="17.25" x14ac:dyDescent="0.25">
      <c r="A50" s="27" t="s">
        <v>3</v>
      </c>
      <c r="B50" s="27" t="s">
        <v>234</v>
      </c>
      <c r="C50" s="27" t="s">
        <v>0</v>
      </c>
      <c r="F50" s="28" t="s">
        <v>73</v>
      </c>
      <c r="G50" s="28">
        <v>1369.011</v>
      </c>
      <c r="H50" s="28">
        <v>1340.998</v>
      </c>
      <c r="I50" s="28"/>
      <c r="J50" s="28">
        <f t="shared" si="1"/>
        <v>28.01299999999992</v>
      </c>
      <c r="K50" s="28">
        <v>9.7589040000000002E-2</v>
      </c>
      <c r="L50" s="28"/>
      <c r="M50" s="28"/>
      <c r="N50" s="25"/>
      <c r="O50" s="25"/>
      <c r="P50" s="25"/>
      <c r="Q50" s="28" t="s">
        <v>73</v>
      </c>
      <c r="R50" s="28">
        <v>1363.366</v>
      </c>
      <c r="S50" s="28">
        <v>1334.837</v>
      </c>
      <c r="T50" s="28">
        <f t="shared" si="2"/>
        <v>28.528999999999996</v>
      </c>
      <c r="U50" s="28">
        <v>9.5448119999999997E-2</v>
      </c>
      <c r="V50" s="28"/>
      <c r="X50" s="28">
        <f t="shared" si="3"/>
        <v>1339.51936</v>
      </c>
      <c r="Y50" s="28">
        <f t="shared" si="4"/>
        <v>1351.066765295071</v>
      </c>
    </row>
    <row r="51" spans="1:25" x14ac:dyDescent="0.25">
      <c r="A51" s="28" t="s">
        <v>19</v>
      </c>
      <c r="B51" s="23">
        <v>1095.7284216999999</v>
      </c>
      <c r="C51" s="28">
        <v>179.54390000000001</v>
      </c>
      <c r="F51" s="28" t="s">
        <v>74</v>
      </c>
      <c r="G51" s="28">
        <v>1099.627</v>
      </c>
      <c r="H51" s="28">
        <v>1086.7139999999999</v>
      </c>
      <c r="I51" s="28"/>
      <c r="J51" s="28">
        <f t="shared" si="1"/>
        <v>12.913000000000011</v>
      </c>
      <c r="K51" s="28">
        <v>8.04396E-2</v>
      </c>
      <c r="L51" s="28"/>
      <c r="M51" s="28"/>
      <c r="N51" s="25"/>
      <c r="O51" s="25"/>
      <c r="P51" s="25"/>
      <c r="Q51" s="28" t="s">
        <v>74</v>
      </c>
      <c r="R51" s="28">
        <v>1091.894</v>
      </c>
      <c r="S51" s="28">
        <v>1078.9480000000001</v>
      </c>
      <c r="T51" s="28">
        <f t="shared" si="2"/>
        <v>12.945999999999913</v>
      </c>
      <c r="U51" s="28">
        <v>7.2494879999999998E-2</v>
      </c>
      <c r="V51" s="28"/>
      <c r="X51" s="28">
        <f t="shared" si="3"/>
        <v>1084.85016</v>
      </c>
      <c r="Y51" s="28">
        <f t="shared" si="4"/>
        <v>1094.2021745031293</v>
      </c>
    </row>
    <row r="52" spans="1:25" x14ac:dyDescent="0.25">
      <c r="A52" s="28" t="s">
        <v>20</v>
      </c>
      <c r="B52" s="23">
        <v>832.51986619999991</v>
      </c>
      <c r="C52" s="28">
        <v>249.6129</v>
      </c>
      <c r="F52" s="28" t="s">
        <v>75</v>
      </c>
      <c r="G52" s="28">
        <v>1099.1969999999999</v>
      </c>
      <c r="H52" s="28">
        <v>1085.125</v>
      </c>
      <c r="I52" s="28"/>
      <c r="J52" s="28">
        <f t="shared" si="1"/>
        <v>14.071999999999889</v>
      </c>
      <c r="K52" s="28">
        <v>5.3731181000000001</v>
      </c>
      <c r="L52" s="28"/>
      <c r="M52" s="28"/>
      <c r="N52" s="25"/>
      <c r="O52" s="25"/>
      <c r="P52" s="25"/>
      <c r="Q52" s="28" t="s">
        <v>75</v>
      </c>
      <c r="R52" s="28">
        <v>1091.4690000000001</v>
      </c>
      <c r="S52" s="28">
        <v>1077.5830000000001</v>
      </c>
      <c r="T52" s="28">
        <f t="shared" si="2"/>
        <v>13.885999999999967</v>
      </c>
      <c r="U52" s="28">
        <v>2.6684668500000002</v>
      </c>
      <c r="V52" s="28"/>
      <c r="X52" s="28">
        <f t="shared" si="3"/>
        <v>1083.31492</v>
      </c>
      <c r="Y52" s="28">
        <f t="shared" si="4"/>
        <v>1092.6536998765653</v>
      </c>
    </row>
    <row r="53" spans="1:25" x14ac:dyDescent="0.25">
      <c r="A53" s="28" t="s">
        <v>21</v>
      </c>
      <c r="B53" s="23">
        <v>832.0575824</v>
      </c>
      <c r="C53" s="28">
        <v>249.6883</v>
      </c>
      <c r="F53" s="28" t="s">
        <v>76</v>
      </c>
      <c r="G53" s="28">
        <v>793.22</v>
      </c>
      <c r="H53" s="28">
        <v>784.74599999999998</v>
      </c>
      <c r="I53" s="28"/>
      <c r="J53" s="28">
        <f t="shared" si="1"/>
        <v>8.4740000000000464</v>
      </c>
      <c r="K53" s="28">
        <v>0.47375900999999998</v>
      </c>
      <c r="L53" s="28"/>
      <c r="M53" s="28"/>
      <c r="N53" s="25"/>
      <c r="O53" s="25"/>
      <c r="P53" s="25"/>
      <c r="Q53" s="28" t="s">
        <v>76</v>
      </c>
      <c r="R53" s="28">
        <v>779.56399999999996</v>
      </c>
      <c r="S53" s="28">
        <v>771.35199999999998</v>
      </c>
      <c r="T53" s="28">
        <f t="shared" si="2"/>
        <v>8.2119999999999891</v>
      </c>
      <c r="U53" s="28">
        <v>0.32004599</v>
      </c>
      <c r="V53" s="28"/>
      <c r="X53" s="28">
        <f t="shared" si="3"/>
        <v>781.53143999999998</v>
      </c>
      <c r="Y53" s="28">
        <f t="shared" si="4"/>
        <v>788.26867766748728</v>
      </c>
    </row>
    <row r="54" spans="1:25" x14ac:dyDescent="0.25">
      <c r="A54" s="28" t="s">
        <v>22</v>
      </c>
      <c r="B54" s="23">
        <v>532.06731160000004</v>
      </c>
      <c r="C54" s="28">
        <v>1.5980000000000001</v>
      </c>
      <c r="F54" s="28" t="s">
        <v>77</v>
      </c>
      <c r="G54" s="28">
        <v>653.65599999999995</v>
      </c>
      <c r="H54" s="28">
        <v>647.053</v>
      </c>
      <c r="I54" s="28"/>
      <c r="J54" s="28">
        <f t="shared" si="1"/>
        <v>6.6029999999999518</v>
      </c>
      <c r="K54" s="28">
        <v>4.5417900000000004E-3</v>
      </c>
      <c r="L54" s="28"/>
      <c r="M54" s="28"/>
      <c r="N54" s="25"/>
      <c r="O54" s="25"/>
      <c r="P54" s="25"/>
      <c r="Q54" s="28" t="s">
        <v>77</v>
      </c>
      <c r="R54" s="28">
        <v>641.97699999999998</v>
      </c>
      <c r="S54" s="28">
        <v>635.72</v>
      </c>
      <c r="T54" s="28">
        <f t="shared" si="2"/>
        <v>6.2569999999999482</v>
      </c>
      <c r="U54" s="28">
        <v>3.8333199999999999E-3</v>
      </c>
      <c r="V54" s="28"/>
      <c r="X54" s="28">
        <f t="shared" si="3"/>
        <v>644.33308</v>
      </c>
      <c r="Y54" s="28">
        <f t="shared" si="4"/>
        <v>649.88759114926881</v>
      </c>
    </row>
    <row r="55" spans="1:25" x14ac:dyDescent="0.25">
      <c r="A55" s="28" t="s">
        <v>23</v>
      </c>
      <c r="B55" s="23">
        <v>395.3832476</v>
      </c>
      <c r="C55" s="28">
        <v>1.2999999999999999E-2</v>
      </c>
      <c r="F55" s="28" t="s">
        <v>78</v>
      </c>
      <c r="G55" s="28">
        <v>653.61199999999997</v>
      </c>
      <c r="H55" s="28">
        <v>647.43100000000004</v>
      </c>
      <c r="I55" s="28"/>
      <c r="J55" s="28">
        <f t="shared" si="1"/>
        <v>6.1809999999999263</v>
      </c>
      <c r="K55" s="28">
        <v>4.25312E-3</v>
      </c>
      <c r="L55" s="28"/>
      <c r="M55" s="28"/>
      <c r="N55" s="25"/>
      <c r="O55" s="25"/>
      <c r="P55" s="25"/>
      <c r="Q55" s="28" t="s">
        <v>78</v>
      </c>
      <c r="R55" s="28">
        <v>641.93700000000001</v>
      </c>
      <c r="S55" s="28">
        <v>635.96799999999996</v>
      </c>
      <c r="T55" s="28">
        <f t="shared" si="2"/>
        <v>5.9690000000000509</v>
      </c>
      <c r="U55" s="28">
        <v>7.6621999999999997E-4</v>
      </c>
      <c r="V55" s="28"/>
      <c r="X55" s="28">
        <f t="shared" si="3"/>
        <v>644.67988000000003</v>
      </c>
      <c r="Y55" s="28">
        <f t="shared" si="4"/>
        <v>650.23738075903179</v>
      </c>
    </row>
    <row r="56" spans="1:25" x14ac:dyDescent="0.25">
      <c r="A56" s="28" t="s">
        <v>24</v>
      </c>
      <c r="B56" s="23">
        <v>395.3536818</v>
      </c>
      <c r="C56" s="28">
        <v>1.23E-2</v>
      </c>
      <c r="F56" s="28" t="s">
        <v>79</v>
      </c>
      <c r="G56" s="28">
        <v>606.45399999999995</v>
      </c>
      <c r="H56" s="28">
        <v>601.88099999999997</v>
      </c>
      <c r="I56" s="28"/>
      <c r="J56" s="28">
        <f t="shared" si="1"/>
        <v>4.5729999999999791</v>
      </c>
      <c r="K56" s="28">
        <v>2.9183819999999999E-2</v>
      </c>
      <c r="L56" s="28"/>
      <c r="M56" s="28"/>
      <c r="N56" s="25"/>
      <c r="O56" s="25"/>
      <c r="P56" s="25"/>
      <c r="Q56" s="28" t="s">
        <v>79</v>
      </c>
      <c r="R56" s="28">
        <v>594.10699999999997</v>
      </c>
      <c r="S56" s="28">
        <v>589.726</v>
      </c>
      <c r="T56" s="28">
        <f t="shared" si="2"/>
        <v>4.3809999999999718</v>
      </c>
      <c r="U56" s="28">
        <v>2.690435E-2</v>
      </c>
      <c r="V56" s="28"/>
      <c r="X56" s="28">
        <f t="shared" si="3"/>
        <v>598.96379999999999</v>
      </c>
      <c r="Y56" s="28">
        <f t="shared" si="4"/>
        <v>604.12720260709318</v>
      </c>
    </row>
    <row r="57" spans="1:25" x14ac:dyDescent="0.25">
      <c r="A57" s="28" t="s">
        <v>25</v>
      </c>
      <c r="B57" s="23">
        <v>349.47382579999999</v>
      </c>
      <c r="C57" s="28">
        <v>0.2104</v>
      </c>
      <c r="F57" s="28" t="s">
        <v>80</v>
      </c>
      <c r="G57" s="28">
        <v>1368.962</v>
      </c>
      <c r="H57" s="28">
        <v>1341.078</v>
      </c>
      <c r="I57" s="28"/>
      <c r="J57" s="28">
        <f t="shared" si="1"/>
        <v>27.884000000000015</v>
      </c>
      <c r="K57" s="28">
        <v>9.7485509999999997E-2</v>
      </c>
      <c r="L57" s="28"/>
      <c r="M57" s="28"/>
      <c r="N57" s="25"/>
      <c r="O57" s="25"/>
      <c r="P57" s="25"/>
      <c r="Q57" s="28" t="s">
        <v>80</v>
      </c>
      <c r="R57" s="28">
        <v>1363.319</v>
      </c>
      <c r="S57" s="28">
        <v>1335.0429999999999</v>
      </c>
      <c r="T57" s="28">
        <f t="shared" si="2"/>
        <v>28.276000000000067</v>
      </c>
      <c r="U57" s="28">
        <v>9.5417550000000004E-2</v>
      </c>
      <c r="V57" s="28"/>
      <c r="X57" s="28">
        <f t="shared" si="3"/>
        <v>1339.6296</v>
      </c>
      <c r="Y57" s="28">
        <f t="shared" si="4"/>
        <v>1351.1779556254639</v>
      </c>
    </row>
    <row r="58" spans="1:25" x14ac:dyDescent="0.25">
      <c r="A58" s="28" t="s">
        <v>26</v>
      </c>
      <c r="B58" s="23">
        <v>244.94805170000001</v>
      </c>
      <c r="C58" s="28">
        <v>3.8300000000000001E-2</v>
      </c>
      <c r="F58" s="28" t="s">
        <v>81</v>
      </c>
      <c r="G58" s="28">
        <v>1099.578</v>
      </c>
      <c r="H58" s="28">
        <v>1088.0150000000001</v>
      </c>
      <c r="I58" s="28"/>
      <c r="J58" s="28">
        <f t="shared" si="1"/>
        <v>11.562999999999874</v>
      </c>
      <c r="K58" s="28">
        <v>5.5054945100000001</v>
      </c>
      <c r="L58" s="28"/>
      <c r="M58" s="28"/>
      <c r="N58" s="25"/>
      <c r="O58" s="25"/>
      <c r="P58" s="25"/>
      <c r="Q58" s="28" t="s">
        <v>81</v>
      </c>
      <c r="R58" s="28">
        <v>1091.848</v>
      </c>
      <c r="S58" s="28">
        <v>1080.53</v>
      </c>
      <c r="T58" s="28">
        <f t="shared" si="2"/>
        <v>11.317999999999984</v>
      </c>
      <c r="U58" s="28">
        <v>2.7106033300000001</v>
      </c>
      <c r="V58" s="28"/>
      <c r="X58" s="28">
        <f t="shared" si="3"/>
        <v>1086.2186000000002</v>
      </c>
      <c r="Y58" s="28">
        <f t="shared" si="4"/>
        <v>1095.5824112204998</v>
      </c>
    </row>
    <row r="59" spans="1:25" x14ac:dyDescent="0.25">
      <c r="A59" s="28" t="s">
        <v>27</v>
      </c>
      <c r="B59" s="23">
        <v>244.8933256</v>
      </c>
      <c r="C59" s="28">
        <v>3.4200000000000001E-2</v>
      </c>
      <c r="F59" s="28" t="s">
        <v>82</v>
      </c>
      <c r="G59" s="28">
        <v>1099.1479999999999</v>
      </c>
      <c r="H59" s="36">
        <v>1085.3030000000001</v>
      </c>
      <c r="I59" s="36"/>
      <c r="J59" s="28">
        <f t="shared" si="1"/>
        <v>13.8449999999998</v>
      </c>
      <c r="K59" s="28">
        <v>5.6349379999999998E-2</v>
      </c>
      <c r="L59" s="28"/>
      <c r="M59" s="28"/>
      <c r="N59" s="25"/>
      <c r="O59" s="25"/>
      <c r="P59" s="25"/>
      <c r="Q59" s="28" t="s">
        <v>82</v>
      </c>
      <c r="R59" s="28">
        <v>1091.423</v>
      </c>
      <c r="S59" s="28">
        <v>1077.672</v>
      </c>
      <c r="T59" s="28">
        <f t="shared" si="2"/>
        <v>13.750999999999976</v>
      </c>
      <c r="U59" s="28">
        <v>4.9549019999999999E-2</v>
      </c>
      <c r="V59" s="28"/>
      <c r="X59" s="28">
        <f t="shared" si="3"/>
        <v>1083.4715600000002</v>
      </c>
      <c r="Y59" s="28">
        <f t="shared" si="4"/>
        <v>1092.8116902008828</v>
      </c>
    </row>
    <row r="60" spans="1:25" x14ac:dyDescent="0.25">
      <c r="F60" s="28" t="s">
        <v>83</v>
      </c>
      <c r="G60" s="28">
        <v>793.17200000000003</v>
      </c>
      <c r="H60" s="28">
        <v>784.82100000000003</v>
      </c>
      <c r="I60" s="28"/>
      <c r="J60" s="28">
        <f t="shared" si="1"/>
        <v>8.3509999999999991</v>
      </c>
      <c r="K60" s="28">
        <v>0.49131302999999998</v>
      </c>
      <c r="L60" s="28"/>
      <c r="M60" s="28"/>
      <c r="N60" s="25"/>
      <c r="O60" s="25"/>
      <c r="P60" s="25"/>
      <c r="Q60" s="28" t="s">
        <v>83</v>
      </c>
      <c r="R60" s="28">
        <v>779.51800000000003</v>
      </c>
      <c r="S60" s="28">
        <v>771.54600000000005</v>
      </c>
      <c r="T60" s="28">
        <f t="shared" si="2"/>
        <v>7.97199999999998</v>
      </c>
      <c r="U60" s="28">
        <v>0.33318972000000002</v>
      </c>
      <c r="V60" s="28"/>
      <c r="X60" s="28">
        <f t="shared" si="3"/>
        <v>781.63499999999999</v>
      </c>
      <c r="Y60" s="28">
        <f t="shared" si="4"/>
        <v>788.37313041254799</v>
      </c>
    </row>
    <row r="61" spans="1:25" x14ac:dyDescent="0.25">
      <c r="A61" s="23">
        <v>0.97899999999999998</v>
      </c>
      <c r="F61" s="28" t="s">
        <v>84</v>
      </c>
      <c r="G61" s="28">
        <v>653.60699999999997</v>
      </c>
      <c r="H61" s="28">
        <v>647.63499999999999</v>
      </c>
      <c r="I61" s="28"/>
      <c r="J61" s="28">
        <f t="shared" si="1"/>
        <v>5.97199999999998</v>
      </c>
      <c r="K61" s="28">
        <v>8.0986000000000003E-4</v>
      </c>
      <c r="L61" s="28"/>
      <c r="M61" s="28"/>
      <c r="N61" s="25"/>
      <c r="O61" s="25"/>
      <c r="P61" s="25"/>
      <c r="Q61" s="28" t="s">
        <v>84</v>
      </c>
      <c r="R61" s="28">
        <v>641.93100000000004</v>
      </c>
      <c r="S61" s="28">
        <v>636.73199999999997</v>
      </c>
      <c r="T61" s="28">
        <f t="shared" si="2"/>
        <v>5.1990000000000691</v>
      </c>
      <c r="U61" s="28">
        <v>3.9578999999999998E-4</v>
      </c>
      <c r="V61" s="28"/>
      <c r="X61" s="28">
        <f t="shared" si="3"/>
        <v>645.01828</v>
      </c>
      <c r="Y61" s="28">
        <f t="shared" si="4"/>
        <v>650.57869795610156</v>
      </c>
    </row>
    <row r="62" spans="1:25" x14ac:dyDescent="0.25">
      <c r="F62" s="28" t="s">
        <v>85</v>
      </c>
      <c r="G62" s="28">
        <v>653.56299999999999</v>
      </c>
      <c r="H62" s="28">
        <v>647.38199999999995</v>
      </c>
      <c r="I62" s="28"/>
      <c r="J62" s="28">
        <f t="shared" si="1"/>
        <v>6.18100000000004</v>
      </c>
      <c r="K62" s="28">
        <v>4.4294800000000004E-3</v>
      </c>
      <c r="L62" s="28"/>
      <c r="M62" s="28"/>
      <c r="N62" s="25"/>
      <c r="O62" s="25"/>
      <c r="P62" s="25"/>
      <c r="Q62" s="28" t="s">
        <v>85</v>
      </c>
      <c r="R62" s="28">
        <v>641.89099999999996</v>
      </c>
      <c r="S62" s="28">
        <v>636.06399999999996</v>
      </c>
      <c r="T62" s="28">
        <f t="shared" si="2"/>
        <v>5.8269999999999982</v>
      </c>
      <c r="U62" s="28">
        <v>3.7413099999999999E-3</v>
      </c>
      <c r="V62" s="28"/>
      <c r="X62" s="28">
        <f t="shared" si="3"/>
        <v>644.66567999999995</v>
      </c>
      <c r="Y62" s="28">
        <f t="shared" si="4"/>
        <v>650.22305834709789</v>
      </c>
    </row>
    <row r="63" spans="1:25" x14ac:dyDescent="0.25">
      <c r="F63" s="28" t="s">
        <v>86</v>
      </c>
      <c r="G63" s="28">
        <v>606.40599999999995</v>
      </c>
      <c r="H63" s="28">
        <v>602.12300000000005</v>
      </c>
      <c r="I63" s="28"/>
      <c r="J63" s="28">
        <f t="shared" si="1"/>
        <v>4.2829999999999018</v>
      </c>
      <c r="K63" s="28">
        <v>3.2681889999999998E-2</v>
      </c>
      <c r="L63" s="28"/>
      <c r="M63" s="28"/>
      <c r="N63" s="25"/>
      <c r="O63" s="25"/>
      <c r="P63" s="25"/>
      <c r="Q63" s="28" t="s">
        <v>86</v>
      </c>
      <c r="R63" s="28">
        <v>594.06100000000004</v>
      </c>
      <c r="S63" s="28">
        <v>590.096</v>
      </c>
      <c r="T63" s="28">
        <f t="shared" si="2"/>
        <v>3.9650000000000318</v>
      </c>
      <c r="U63" s="28">
        <v>3.0030769999999998E-2</v>
      </c>
      <c r="V63" s="28"/>
      <c r="X63" s="28">
        <f t="shared" si="3"/>
        <v>599.23652000000004</v>
      </c>
      <c r="Y63" s="28">
        <f t="shared" si="4"/>
        <v>604.40227360586653</v>
      </c>
    </row>
    <row r="64" spans="1:25" x14ac:dyDescent="0.25">
      <c r="F64" s="28" t="s">
        <v>87</v>
      </c>
      <c r="G64" s="28">
        <v>499.74599999999998</v>
      </c>
      <c r="H64" s="28">
        <v>494.57100000000003</v>
      </c>
      <c r="I64" s="28"/>
      <c r="J64" s="28">
        <f t="shared" si="1"/>
        <v>5.1749999999999545</v>
      </c>
      <c r="K64" s="28">
        <v>1.4879299999999999E-3</v>
      </c>
      <c r="L64" s="28"/>
      <c r="M64" s="28"/>
      <c r="N64" s="25"/>
      <c r="O64" s="25"/>
      <c r="P64" s="25"/>
      <c r="Q64" s="28" t="s">
        <v>87</v>
      </c>
      <c r="R64" s="28">
        <v>488.50700000000001</v>
      </c>
      <c r="S64" s="28">
        <v>483.637</v>
      </c>
      <c r="T64" s="28">
        <f t="shared" si="2"/>
        <v>4.8700000000000045</v>
      </c>
      <c r="U64" s="28">
        <v>1.5478899999999999E-3</v>
      </c>
      <c r="V64" s="28"/>
      <c r="X64" s="28">
        <f t="shared" si="3"/>
        <v>491.94684000000001</v>
      </c>
      <c r="Y64" s="28">
        <f t="shared" si="4"/>
        <v>496.18769661972772</v>
      </c>
    </row>
  </sheetData>
  <sortState xmlns:xlrd2="http://schemas.microsoft.com/office/spreadsheetml/2017/richdata2" ref="A19:C24">
    <sortCondition descending="1" ref="B19"/>
  </sortState>
  <hyperlinks>
    <hyperlink ref="A29" r:id="rId1" xr:uid="{04EEC164-5DE2-42E3-825F-825D365B8FF2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1841-B922-4F7B-9DB5-F51DE7398193}">
  <dimension ref="A1:Y64"/>
  <sheetViews>
    <sheetView topLeftCell="A4" workbookViewId="0">
      <selection activeCell="F7" sqref="F7:F15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5" width="11.85546875" customWidth="1"/>
    <col min="6" max="6" width="25.140625" bestFit="1" customWidth="1"/>
    <col min="7" max="7" width="27.5703125" bestFit="1" customWidth="1"/>
    <col min="8" max="8" width="17" customWidth="1"/>
    <col min="9" max="9" width="9" bestFit="1" customWidth="1"/>
    <col min="10" max="10" width="18" bestFit="1" customWidth="1"/>
    <col min="11" max="11" width="20.28515625" bestFit="1" customWidth="1"/>
    <col min="12" max="12" width="20.28515625" customWidth="1"/>
    <col min="15" max="15" width="3.5703125" customWidth="1"/>
    <col min="16" max="16" width="11.85546875" customWidth="1"/>
    <col min="17" max="17" width="25.140625" customWidth="1"/>
    <col min="18" max="18" width="27.5703125" bestFit="1" customWidth="1"/>
    <col min="19" max="19" width="9" bestFit="1" customWidth="1"/>
    <col min="20" max="21" width="20.28515625" bestFit="1" customWidth="1"/>
    <col min="23" max="23" width="27.5703125" bestFit="1" customWidth="1"/>
    <col min="24" max="24" width="9" bestFit="1" customWidth="1"/>
    <col min="25" max="25" width="15" bestFit="1" customWidth="1"/>
  </cols>
  <sheetData>
    <row r="1" spans="1:25" ht="32.25" customHeight="1" x14ac:dyDescent="0.35">
      <c r="A1" t="s">
        <v>254</v>
      </c>
    </row>
    <row r="2" spans="1:25" ht="21.75" customHeight="1" x14ac:dyDescent="0.25">
      <c r="A2" t="s">
        <v>1</v>
      </c>
      <c r="E2" t="s">
        <v>7</v>
      </c>
      <c r="J2" t="s">
        <v>6</v>
      </c>
    </row>
    <row r="3" spans="1:25" ht="15.75" customHeight="1" x14ac:dyDescent="0.25"/>
    <row r="4" spans="1:25" ht="15.75" customHeight="1" x14ac:dyDescent="0.25"/>
    <row r="5" spans="1:25" ht="17.25" x14ac:dyDescent="0.25">
      <c r="A5" t="s">
        <v>4</v>
      </c>
      <c r="E5" t="s">
        <v>232</v>
      </c>
      <c r="P5" t="s">
        <v>233</v>
      </c>
      <c r="W5" t="s">
        <v>243</v>
      </c>
    </row>
    <row r="6" spans="1:25" ht="17.25" x14ac:dyDescent="0.25">
      <c r="A6" t="s">
        <v>3</v>
      </c>
      <c r="B6" t="s">
        <v>234</v>
      </c>
      <c r="C6" t="s">
        <v>0</v>
      </c>
      <c r="E6" t="s">
        <v>3</v>
      </c>
      <c r="F6" t="s">
        <v>235</v>
      </c>
      <c r="G6" t="s">
        <v>236</v>
      </c>
      <c r="H6" t="s">
        <v>245</v>
      </c>
      <c r="I6" t="s">
        <v>238</v>
      </c>
      <c r="J6" t="s">
        <v>48</v>
      </c>
      <c r="K6" t="s">
        <v>49</v>
      </c>
      <c r="L6" t="s">
        <v>256</v>
      </c>
      <c r="M6" t="s">
        <v>18</v>
      </c>
      <c r="P6" t="s">
        <v>3</v>
      </c>
      <c r="Q6" t="s">
        <v>235</v>
      </c>
      <c r="R6" t="s">
        <v>236</v>
      </c>
      <c r="S6" t="s">
        <v>238</v>
      </c>
      <c r="T6" t="s">
        <v>48</v>
      </c>
      <c r="U6" t="s">
        <v>49</v>
      </c>
      <c r="W6" t="s">
        <v>236</v>
      </c>
      <c r="X6" t="s">
        <v>244</v>
      </c>
      <c r="Y6" t="s">
        <v>245</v>
      </c>
    </row>
    <row r="7" spans="1:25" ht="15" customHeight="1" x14ac:dyDescent="0.25">
      <c r="A7" t="s">
        <v>19</v>
      </c>
      <c r="B7">
        <v>1188.5358000000001</v>
      </c>
      <c r="C7">
        <v>211.7971</v>
      </c>
      <c r="E7" t="s">
        <v>19</v>
      </c>
      <c r="F7" s="39">
        <v>1165.986189</v>
      </c>
      <c r="G7">
        <v>1162.4490000000001</v>
      </c>
      <c r="H7">
        <f>ABS(F7-B19)</f>
        <v>6.9861889999999676</v>
      </c>
      <c r="I7">
        <f>ABS(G7-F7)</f>
        <v>3.5371889999998984</v>
      </c>
      <c r="J7">
        <v>211.66520474000001</v>
      </c>
      <c r="K7">
        <v>200.29258385</v>
      </c>
      <c r="L7">
        <f>ABS(K7-C19)</f>
        <v>1.2925838499999998</v>
      </c>
      <c r="P7" t="s">
        <v>19</v>
      </c>
      <c r="Q7">
        <v>1188.5509999999999</v>
      </c>
      <c r="R7">
        <v>1162.2260000000001</v>
      </c>
      <c r="S7">
        <f>ABS(R7-Q7)</f>
        <v>26.324999999999818</v>
      </c>
      <c r="T7">
        <v>211.65701300999999</v>
      </c>
      <c r="U7">
        <v>199.74054050000001</v>
      </c>
      <c r="W7">
        <f>0.76*G7+0.24*R7</f>
        <v>1162.3954800000001</v>
      </c>
      <c r="X7">
        <f>W7*$A$34</f>
        <v>1167.6308793156695</v>
      </c>
      <c r="Y7">
        <f>ABS(X7-B26)</f>
        <v>845.63087931566952</v>
      </c>
    </row>
    <row r="8" spans="1:25" ht="15" customHeight="1" x14ac:dyDescent="0.25">
      <c r="A8" t="s">
        <v>20</v>
      </c>
      <c r="B8">
        <v>1124.0500999999999</v>
      </c>
      <c r="C8">
        <v>296.17899999999997</v>
      </c>
      <c r="E8" t="s">
        <v>20</v>
      </c>
      <c r="F8" s="39">
        <v>1102.5537479999998</v>
      </c>
      <c r="G8">
        <v>1095.8789999999999</v>
      </c>
      <c r="H8" s="39">
        <f t="shared" ref="H8:H15" si="0">ABS(F8-B20)</f>
        <v>1.5537479999998141</v>
      </c>
      <c r="I8">
        <f t="shared" ref="I8:I64" si="1">ABS(G8-F8)</f>
        <v>6.6747479999999086</v>
      </c>
      <c r="J8">
        <v>296.19274895000001</v>
      </c>
      <c r="K8">
        <v>255.875968</v>
      </c>
      <c r="L8">
        <f t="shared" ref="L8:L15" si="2">ABS(K8-C20)</f>
        <v>42.124032</v>
      </c>
      <c r="P8" t="s">
        <v>20</v>
      </c>
      <c r="Q8">
        <v>1123.8409999999999</v>
      </c>
      <c r="R8">
        <v>1094.317</v>
      </c>
      <c r="S8">
        <f t="shared" ref="S8:S64" si="3">ABS(R8-Q8)</f>
        <v>29.523999999999887</v>
      </c>
      <c r="T8">
        <v>295.95817815999999</v>
      </c>
      <c r="U8">
        <v>220.74131527</v>
      </c>
      <c r="W8">
        <f t="shared" ref="W8:W64" si="4">0.76*G8+0.24*R8</f>
        <v>1095.5041200000001</v>
      </c>
      <c r="X8">
        <f t="shared" ref="X8:X64" si="5">W8*$A$34</f>
        <v>1100.4382423523693</v>
      </c>
      <c r="Y8">
        <f>ABS(X8-B19)</f>
        <v>58.561757647630657</v>
      </c>
    </row>
    <row r="9" spans="1:25" ht="15" customHeight="1" x14ac:dyDescent="0.25">
      <c r="A9" t="s">
        <v>21</v>
      </c>
      <c r="B9">
        <v>915.43920000000003</v>
      </c>
      <c r="C9">
        <v>390.17790000000002</v>
      </c>
      <c r="E9" t="s">
        <v>21</v>
      </c>
      <c r="F9" s="39">
        <v>897.52180499999997</v>
      </c>
      <c r="G9">
        <v>905.00099999999998</v>
      </c>
      <c r="H9" s="39">
        <f t="shared" si="0"/>
        <v>4.4781950000000279</v>
      </c>
      <c r="I9">
        <f t="shared" si="1"/>
        <v>7.4791950000000043</v>
      </c>
      <c r="J9">
        <v>390.65565577000001</v>
      </c>
      <c r="K9">
        <v>236.03386571999999</v>
      </c>
      <c r="L9">
        <f t="shared" si="2"/>
        <v>70.966134280000006</v>
      </c>
      <c r="P9" t="s">
        <v>21</v>
      </c>
      <c r="Q9">
        <v>913.34</v>
      </c>
      <c r="R9">
        <v>900.072</v>
      </c>
      <c r="S9">
        <f t="shared" si="3"/>
        <v>13.268000000000029</v>
      </c>
      <c r="T9">
        <v>389.28111565</v>
      </c>
      <c r="U9">
        <v>302.54320772</v>
      </c>
      <c r="W9">
        <f t="shared" si="4"/>
        <v>903.81804</v>
      </c>
      <c r="X9">
        <f t="shared" si="5"/>
        <v>907.88881318306983</v>
      </c>
      <c r="Y9">
        <f>ABS(X9-B24)</f>
        <v>461.88881318306983</v>
      </c>
    </row>
    <row r="10" spans="1:25" ht="15" customHeight="1" x14ac:dyDescent="0.25">
      <c r="A10" t="s">
        <v>22</v>
      </c>
      <c r="B10">
        <v>673.3655</v>
      </c>
      <c r="C10">
        <v>11.6698</v>
      </c>
      <c r="E10" t="s">
        <v>22</v>
      </c>
      <c r="F10" s="39">
        <v>660.48571800000002</v>
      </c>
      <c r="G10">
        <v>665.27599999999995</v>
      </c>
      <c r="H10" s="39">
        <f t="shared" si="0"/>
        <v>6.5142819999999801</v>
      </c>
      <c r="I10">
        <f t="shared" si="1"/>
        <v>4.7902819999999338</v>
      </c>
      <c r="J10">
        <v>11.703899079999999</v>
      </c>
      <c r="K10">
        <v>11.560616700000001</v>
      </c>
      <c r="L10">
        <f t="shared" si="2"/>
        <v>0.73938330000000008</v>
      </c>
      <c r="P10" t="s">
        <v>22</v>
      </c>
      <c r="Q10">
        <v>670.702</v>
      </c>
      <c r="R10">
        <v>662.84500000000003</v>
      </c>
      <c r="S10">
        <f t="shared" si="3"/>
        <v>7.8569999999999709</v>
      </c>
      <c r="T10">
        <v>11.591796860000001</v>
      </c>
      <c r="U10">
        <v>11.42771368</v>
      </c>
      <c r="W10">
        <f t="shared" si="4"/>
        <v>664.69255999999996</v>
      </c>
      <c r="X10">
        <f t="shared" si="5"/>
        <v>667.68631817751327</v>
      </c>
      <c r="Y10">
        <f>ABS(X10-B20)</f>
        <v>433.31368182248673</v>
      </c>
    </row>
    <row r="11" spans="1:25" ht="15" customHeight="1" x14ac:dyDescent="0.25">
      <c r="A11" t="s">
        <v>23</v>
      </c>
      <c r="B11">
        <v>460.29750000000001</v>
      </c>
      <c r="C11">
        <v>0.14829999999999999</v>
      </c>
      <c r="E11" t="s">
        <v>23</v>
      </c>
      <c r="F11" s="39">
        <v>451.52683199999996</v>
      </c>
      <c r="G11">
        <v>454.16899999999998</v>
      </c>
      <c r="H11" s="39">
        <f t="shared" si="0"/>
        <v>6.4731680000000438</v>
      </c>
      <c r="I11">
        <f t="shared" si="1"/>
        <v>2.6421680000000265</v>
      </c>
      <c r="J11">
        <v>0.14669981000000001</v>
      </c>
      <c r="K11">
        <v>0.19894397999999999</v>
      </c>
      <c r="L11">
        <f t="shared" si="2"/>
        <v>1.0560200000000186E-3</v>
      </c>
      <c r="P11" t="s">
        <v>23</v>
      </c>
      <c r="Q11">
        <v>453.16899999999998</v>
      </c>
      <c r="R11">
        <v>447.16399999999999</v>
      </c>
      <c r="S11">
        <f t="shared" si="3"/>
        <v>6.0049999999999955</v>
      </c>
      <c r="T11">
        <v>0.17661339000000001</v>
      </c>
      <c r="U11">
        <v>0.22976302000000001</v>
      </c>
      <c r="W11">
        <f t="shared" si="4"/>
        <v>452.48779999999999</v>
      </c>
      <c r="X11">
        <f t="shared" si="5"/>
        <v>454.52579340175407</v>
      </c>
      <c r="Y11">
        <f>ABS(X11-B21)</f>
        <v>447.47420659824593</v>
      </c>
    </row>
    <row r="12" spans="1:25" ht="15" customHeight="1" x14ac:dyDescent="0.25">
      <c r="A12" t="s">
        <v>24</v>
      </c>
      <c r="B12">
        <v>440.38130000000001</v>
      </c>
      <c r="C12">
        <v>7.7000000000000002E-3</v>
      </c>
      <c r="E12" t="s">
        <v>24</v>
      </c>
      <c r="F12" s="39">
        <v>431.95980600000001</v>
      </c>
      <c r="G12">
        <v>435.17599999999999</v>
      </c>
      <c r="H12" s="39">
        <f t="shared" si="0"/>
        <v>14.040193999999985</v>
      </c>
      <c r="I12">
        <f t="shared" si="1"/>
        <v>3.2161939999999731</v>
      </c>
      <c r="J12">
        <v>6.9763000000000004E-3</v>
      </c>
      <c r="K12">
        <v>6.9599090000000002E-2</v>
      </c>
      <c r="L12">
        <f t="shared" si="2"/>
        <v>3.0400910000000003E-2</v>
      </c>
      <c r="P12" t="s">
        <v>24</v>
      </c>
      <c r="Q12">
        <v>435.14499999999998</v>
      </c>
      <c r="R12">
        <v>430.27</v>
      </c>
      <c r="S12">
        <f t="shared" si="3"/>
        <v>4.875</v>
      </c>
      <c r="T12">
        <v>0.11395022</v>
      </c>
      <c r="U12">
        <v>0.10675181</v>
      </c>
      <c r="W12">
        <f t="shared" si="4"/>
        <v>433.99856</v>
      </c>
      <c r="X12">
        <f t="shared" si="5"/>
        <v>435.95327834080558</v>
      </c>
      <c r="Y12">
        <f>ABS(X12-B27)</f>
        <v>173.95327834080558</v>
      </c>
    </row>
    <row r="13" spans="1:25" ht="15" customHeight="1" x14ac:dyDescent="0.25">
      <c r="A13" t="s">
        <v>25</v>
      </c>
      <c r="B13">
        <v>437.50369999999998</v>
      </c>
      <c r="C13">
        <v>0.11</v>
      </c>
      <c r="E13" t="s">
        <v>25</v>
      </c>
      <c r="F13" s="39">
        <v>428.83041600000001</v>
      </c>
      <c r="G13">
        <v>432.202</v>
      </c>
      <c r="H13" s="39">
        <f t="shared" si="0"/>
        <v>8.1695839999999862</v>
      </c>
      <c r="I13">
        <f t="shared" si="1"/>
        <v>3.3715839999999844</v>
      </c>
      <c r="J13">
        <v>0.11244451</v>
      </c>
      <c r="K13">
        <v>0.1055693</v>
      </c>
      <c r="L13">
        <f t="shared" si="2"/>
        <v>5.5692999999999993E-3</v>
      </c>
      <c r="P13" t="s">
        <v>25</v>
      </c>
      <c r="Q13">
        <v>433.55</v>
      </c>
      <c r="R13">
        <v>428.483</v>
      </c>
      <c r="S13">
        <f t="shared" si="3"/>
        <v>5.0670000000000073</v>
      </c>
      <c r="T13">
        <v>1.6864959999999998E-2</v>
      </c>
      <c r="U13">
        <v>9.3201590000000001E-2</v>
      </c>
      <c r="W13">
        <f t="shared" si="4"/>
        <v>431.30944</v>
      </c>
      <c r="X13">
        <f t="shared" si="5"/>
        <v>433.25204661355787</v>
      </c>
      <c r="Y13">
        <f>ABS(X13-B25)</f>
        <v>3.7479533864421342</v>
      </c>
    </row>
    <row r="14" spans="1:25" ht="15" customHeight="1" x14ac:dyDescent="0.25">
      <c r="A14" t="s">
        <v>26</v>
      </c>
      <c r="B14">
        <v>324.78339999999997</v>
      </c>
      <c r="C14">
        <v>0</v>
      </c>
      <c r="E14" t="s">
        <v>26</v>
      </c>
      <c r="F14" s="39">
        <v>318.54639600000002</v>
      </c>
      <c r="G14">
        <v>321.56</v>
      </c>
      <c r="H14" s="39">
        <f t="shared" si="0"/>
        <v>3.4536039999999844</v>
      </c>
      <c r="I14">
        <f t="shared" si="1"/>
        <v>3.0136039999999866</v>
      </c>
      <c r="J14">
        <v>0</v>
      </c>
      <c r="K14">
        <v>0</v>
      </c>
      <c r="L14">
        <f t="shared" si="2"/>
        <v>0</v>
      </c>
      <c r="P14" t="s">
        <v>26</v>
      </c>
      <c r="Q14">
        <v>322.71600000000001</v>
      </c>
      <c r="R14">
        <v>319.66000000000003</v>
      </c>
      <c r="S14">
        <f t="shared" si="3"/>
        <v>3.0559999999999832</v>
      </c>
      <c r="T14">
        <v>0</v>
      </c>
      <c r="U14">
        <v>0</v>
      </c>
      <c r="W14">
        <f t="shared" si="4"/>
        <v>321.10400000000004</v>
      </c>
      <c r="X14">
        <f t="shared" si="5"/>
        <v>322.55024414907285</v>
      </c>
      <c r="Y14">
        <f>ABS(X14-B23)</f>
        <v>135.44975585092715</v>
      </c>
    </row>
    <row r="15" spans="1:25" ht="15" customHeight="1" x14ac:dyDescent="0.25">
      <c r="A15" t="s">
        <v>27</v>
      </c>
      <c r="B15">
        <v>265.72359999999998</v>
      </c>
      <c r="C15">
        <v>6.3E-2</v>
      </c>
      <c r="E15" t="s">
        <v>27</v>
      </c>
      <c r="F15" s="39">
        <v>260.36819100000002</v>
      </c>
      <c r="G15">
        <v>261.25799999999998</v>
      </c>
      <c r="H15" s="39">
        <f t="shared" si="0"/>
        <v>1.6318089999999756</v>
      </c>
      <c r="I15">
        <f t="shared" si="1"/>
        <v>0.889808999999957</v>
      </c>
      <c r="J15">
        <v>6.058061E-2</v>
      </c>
      <c r="K15">
        <v>6.7363439999999997E-2</v>
      </c>
      <c r="L15">
        <f t="shared" si="2"/>
        <v>2.5326365600000003</v>
      </c>
      <c r="P15" t="s">
        <v>27</v>
      </c>
      <c r="Q15">
        <v>260.23099999999999</v>
      </c>
      <c r="R15">
        <v>256.17500000000001</v>
      </c>
      <c r="S15">
        <f t="shared" si="3"/>
        <v>4.0559999999999832</v>
      </c>
      <c r="T15">
        <v>6.0998190000000001E-2</v>
      </c>
      <c r="U15">
        <v>6.7803370000000002E-2</v>
      </c>
      <c r="W15">
        <f t="shared" si="4"/>
        <v>260.03807999999998</v>
      </c>
      <c r="X15">
        <f t="shared" si="5"/>
        <v>261.20928481755482</v>
      </c>
      <c r="Y15">
        <f>ABS(X15-B22)</f>
        <v>405.79071518244518</v>
      </c>
    </row>
    <row r="17" spans="1:24" ht="17.25" x14ac:dyDescent="0.25">
      <c r="A17" t="s">
        <v>215</v>
      </c>
      <c r="E17" t="s">
        <v>3</v>
      </c>
      <c r="F17" t="s">
        <v>235</v>
      </c>
      <c r="G17" t="s">
        <v>236</v>
      </c>
      <c r="I17" t="s">
        <v>238</v>
      </c>
      <c r="J17" t="s">
        <v>0</v>
      </c>
      <c r="M17" t="s">
        <v>51</v>
      </c>
      <c r="P17" t="s">
        <v>3</v>
      </c>
      <c r="Q17" t="s">
        <v>235</v>
      </c>
      <c r="R17" t="s">
        <v>236</v>
      </c>
      <c r="S17" t="s">
        <v>238</v>
      </c>
      <c r="T17" t="s">
        <v>0</v>
      </c>
    </row>
    <row r="18" spans="1:24" ht="15" customHeight="1" x14ac:dyDescent="0.25">
      <c r="A18" t="s">
        <v>3</v>
      </c>
      <c r="B18" t="s">
        <v>234</v>
      </c>
      <c r="C18" t="s">
        <v>0</v>
      </c>
      <c r="E18" t="s">
        <v>39</v>
      </c>
      <c r="F18">
        <v>2377.1379999999999</v>
      </c>
      <c r="G18">
        <v>2311.5120000000002</v>
      </c>
      <c r="I18">
        <f t="shared" si="1"/>
        <v>65.625999999999749</v>
      </c>
      <c r="J18">
        <v>1.7951172799999999</v>
      </c>
      <c r="P18" t="s">
        <v>39</v>
      </c>
      <c r="Q18">
        <v>2377.1010000000001</v>
      </c>
      <c r="R18">
        <v>2311.0639999999999</v>
      </c>
      <c r="S18">
        <f t="shared" si="3"/>
        <v>66.037000000000262</v>
      </c>
      <c r="T18">
        <v>1.79445622</v>
      </c>
      <c r="W18">
        <f t="shared" si="4"/>
        <v>2311.4044800000001</v>
      </c>
      <c r="X18">
        <f t="shared" si="5"/>
        <v>2321.8149862700584</v>
      </c>
    </row>
    <row r="19" spans="1:24" ht="15" customHeight="1" x14ac:dyDescent="0.25">
      <c r="A19" t="s">
        <v>226</v>
      </c>
      <c r="B19">
        <v>1159</v>
      </c>
      <c r="C19">
        <v>199</v>
      </c>
      <c r="E19" t="s">
        <v>40</v>
      </c>
      <c r="F19">
        <v>2247.8159999999998</v>
      </c>
      <c r="G19">
        <v>2188.5709999999999</v>
      </c>
      <c r="I19">
        <f t="shared" si="1"/>
        <v>59.244999999999891</v>
      </c>
      <c r="J19">
        <v>1.1556340599999999</v>
      </c>
      <c r="P19" t="s">
        <v>40</v>
      </c>
      <c r="Q19">
        <v>2247.683</v>
      </c>
      <c r="R19">
        <v>2188.3359999999998</v>
      </c>
      <c r="S19">
        <f t="shared" si="3"/>
        <v>59.347000000000207</v>
      </c>
      <c r="T19">
        <v>1.15654368</v>
      </c>
      <c r="W19">
        <f t="shared" si="4"/>
        <v>2188.5146</v>
      </c>
      <c r="X19">
        <f t="shared" si="5"/>
        <v>2198.3716134143779</v>
      </c>
    </row>
    <row r="20" spans="1:24" ht="15" customHeight="1" x14ac:dyDescent="0.25">
      <c r="A20" t="s">
        <v>216</v>
      </c>
      <c r="B20">
        <v>1101</v>
      </c>
      <c r="C20">
        <v>298</v>
      </c>
      <c r="E20" t="s">
        <v>41</v>
      </c>
      <c r="F20">
        <v>1829.809</v>
      </c>
      <c r="G20">
        <v>1776.884</v>
      </c>
      <c r="I20">
        <f t="shared" si="1"/>
        <v>52.924999999999955</v>
      </c>
      <c r="J20">
        <v>1.0459406499999999</v>
      </c>
      <c r="P20" t="s">
        <v>41</v>
      </c>
      <c r="Q20">
        <v>1826.68</v>
      </c>
      <c r="R20">
        <v>1774.63</v>
      </c>
      <c r="S20">
        <f t="shared" si="3"/>
        <v>52.049999999999955</v>
      </c>
      <c r="T20">
        <v>1.04491204</v>
      </c>
      <c r="W20">
        <f t="shared" si="4"/>
        <v>1776.34304</v>
      </c>
      <c r="X20">
        <f t="shared" si="5"/>
        <v>1784.3436433196293</v>
      </c>
    </row>
    <row r="21" spans="1:24" ht="15" customHeight="1" x14ac:dyDescent="0.25">
      <c r="A21" t="s">
        <v>224</v>
      </c>
      <c r="B21">
        <v>902</v>
      </c>
      <c r="C21">
        <v>307</v>
      </c>
      <c r="E21" t="s">
        <v>42</v>
      </c>
      <c r="F21">
        <v>1346.556</v>
      </c>
      <c r="G21">
        <v>1330.079</v>
      </c>
      <c r="I21">
        <f t="shared" si="1"/>
        <v>16.477000000000089</v>
      </c>
      <c r="J21">
        <v>2.9118450000000001E-2</v>
      </c>
      <c r="P21" t="s">
        <v>42</v>
      </c>
      <c r="Q21">
        <v>1341.403</v>
      </c>
      <c r="R21">
        <v>1325.2850000000001</v>
      </c>
      <c r="S21">
        <f t="shared" si="3"/>
        <v>16.117999999999938</v>
      </c>
      <c r="T21">
        <v>3.8059469999999998E-2</v>
      </c>
      <c r="W21">
        <f t="shared" si="4"/>
        <v>1328.9284400000001</v>
      </c>
      <c r="X21">
        <f t="shared" si="5"/>
        <v>1334.9138994800642</v>
      </c>
    </row>
    <row r="22" spans="1:24" ht="15" customHeight="1" x14ac:dyDescent="0.25">
      <c r="A22" t="s">
        <v>217</v>
      </c>
      <c r="B22">
        <v>667</v>
      </c>
      <c r="C22">
        <v>12.3</v>
      </c>
      <c r="E22" t="s">
        <v>43</v>
      </c>
      <c r="F22">
        <v>920.54399999999998</v>
      </c>
      <c r="G22">
        <v>907.88800000000003</v>
      </c>
      <c r="I22">
        <f t="shared" si="1"/>
        <v>12.655999999999949</v>
      </c>
      <c r="J22">
        <v>1.6807700000000001E-3</v>
      </c>
      <c r="P22" t="s">
        <v>43</v>
      </c>
      <c r="Q22">
        <v>906.33799999999997</v>
      </c>
      <c r="R22">
        <v>893.89700000000005</v>
      </c>
      <c r="S22">
        <f t="shared" si="3"/>
        <v>12.440999999999917</v>
      </c>
      <c r="T22">
        <v>5.9488E-4</v>
      </c>
      <c r="W22">
        <f t="shared" si="4"/>
        <v>904.53016000000002</v>
      </c>
      <c r="X22">
        <f t="shared" si="5"/>
        <v>908.6041405532161</v>
      </c>
    </row>
    <row r="23" spans="1:24" ht="15" customHeight="1" x14ac:dyDescent="0.25">
      <c r="A23" t="s">
        <v>218</v>
      </c>
      <c r="B23">
        <v>458</v>
      </c>
      <c r="C23">
        <v>0.2</v>
      </c>
      <c r="E23" t="s">
        <v>44</v>
      </c>
      <c r="F23">
        <v>880.65300000000002</v>
      </c>
      <c r="G23">
        <v>869.82799999999997</v>
      </c>
      <c r="I23">
        <f t="shared" si="1"/>
        <v>10.825000000000045</v>
      </c>
      <c r="J23">
        <v>1.1161E-4</v>
      </c>
      <c r="P23" t="s">
        <v>44</v>
      </c>
      <c r="Q23">
        <v>870.29</v>
      </c>
      <c r="R23">
        <v>860.40499999999997</v>
      </c>
      <c r="S23">
        <f t="shared" si="3"/>
        <v>9.8849999999999909</v>
      </c>
      <c r="T23">
        <v>1.8209889999999999E-2</v>
      </c>
      <c r="W23">
        <f t="shared" si="4"/>
        <v>867.56647999999996</v>
      </c>
      <c r="X23">
        <f t="shared" si="5"/>
        <v>871.47397709013808</v>
      </c>
    </row>
    <row r="24" spans="1:24" ht="15" customHeight="1" x14ac:dyDescent="0.25">
      <c r="A24" t="s">
        <v>227</v>
      </c>
      <c r="B24">
        <v>446</v>
      </c>
      <c r="C24">
        <v>0.1</v>
      </c>
      <c r="E24" t="s">
        <v>45</v>
      </c>
      <c r="F24">
        <v>874.27300000000002</v>
      </c>
      <c r="G24">
        <v>864.27099999999996</v>
      </c>
      <c r="I24">
        <f t="shared" si="1"/>
        <v>10.002000000000066</v>
      </c>
      <c r="J24">
        <v>1.7350290000000001E-2</v>
      </c>
      <c r="P24" t="s">
        <v>45</v>
      </c>
      <c r="Q24">
        <v>867.1</v>
      </c>
      <c r="R24">
        <v>856.45100000000002</v>
      </c>
      <c r="S24">
        <f t="shared" si="3"/>
        <v>10.649000000000001</v>
      </c>
      <c r="T24">
        <v>5.5000000000000003E-7</v>
      </c>
      <c r="W24">
        <f t="shared" si="4"/>
        <v>862.39419999999996</v>
      </c>
      <c r="X24">
        <f t="shared" si="5"/>
        <v>866.27840127418006</v>
      </c>
    </row>
    <row r="25" spans="1:24" ht="15" customHeight="1" x14ac:dyDescent="0.25">
      <c r="A25" t="s">
        <v>225</v>
      </c>
      <c r="B25">
        <v>437</v>
      </c>
      <c r="C25">
        <v>0.1</v>
      </c>
      <c r="E25" t="s">
        <v>46</v>
      </c>
      <c r="F25">
        <v>649.43200000000002</v>
      </c>
      <c r="G25">
        <v>642.71900000000005</v>
      </c>
      <c r="I25">
        <f t="shared" si="1"/>
        <v>6.7129999999999654</v>
      </c>
      <c r="J25">
        <v>5.9284330000000003E-2</v>
      </c>
      <c r="P25" t="s">
        <v>46</v>
      </c>
      <c r="Q25">
        <v>645.43299999999999</v>
      </c>
      <c r="R25">
        <v>638.89400000000001</v>
      </c>
      <c r="S25">
        <f t="shared" si="3"/>
        <v>6.5389999999999873</v>
      </c>
      <c r="T25">
        <v>6.4670069999999996E-2</v>
      </c>
      <c r="W25">
        <f t="shared" si="4"/>
        <v>641.80100000000004</v>
      </c>
      <c r="X25">
        <f t="shared" si="5"/>
        <v>644.69165518062402</v>
      </c>
    </row>
    <row r="26" spans="1:24" ht="15" customHeight="1" x14ac:dyDescent="0.25">
      <c r="A26" t="s">
        <v>223</v>
      </c>
      <c r="B26">
        <v>322</v>
      </c>
      <c r="C26">
        <v>0</v>
      </c>
      <c r="E26" t="s">
        <v>47</v>
      </c>
      <c r="F26">
        <v>530.822</v>
      </c>
      <c r="G26">
        <v>521.99400000000003</v>
      </c>
      <c r="I26">
        <f t="shared" si="1"/>
        <v>8.8279999999999745</v>
      </c>
      <c r="J26">
        <v>3.6579899999999999E-3</v>
      </c>
      <c r="P26" t="s">
        <v>47</v>
      </c>
      <c r="Q26">
        <v>520.46199999999999</v>
      </c>
      <c r="R26">
        <v>511.84300000000002</v>
      </c>
      <c r="S26">
        <f t="shared" si="3"/>
        <v>8.6189999999999714</v>
      </c>
      <c r="T26">
        <v>3.26954E-3</v>
      </c>
      <c r="W26">
        <f t="shared" si="4"/>
        <v>519.55776000000003</v>
      </c>
      <c r="X26">
        <f t="shared" si="5"/>
        <v>521.89783477485616</v>
      </c>
    </row>
    <row r="27" spans="1:24" x14ac:dyDescent="0.25">
      <c r="A27" t="s">
        <v>222</v>
      </c>
      <c r="B27">
        <v>262</v>
      </c>
      <c r="C27">
        <v>2.6</v>
      </c>
    </row>
    <row r="28" spans="1:24" ht="15" customHeight="1" x14ac:dyDescent="0.25">
      <c r="E28" t="s">
        <v>3</v>
      </c>
      <c r="F28" t="s">
        <v>235</v>
      </c>
      <c r="G28" t="s">
        <v>236</v>
      </c>
      <c r="I28" t="s">
        <v>238</v>
      </c>
      <c r="J28" t="s">
        <v>0</v>
      </c>
      <c r="M28" t="s">
        <v>52</v>
      </c>
      <c r="P28" t="s">
        <v>3</v>
      </c>
      <c r="Q28" t="s">
        <v>235</v>
      </c>
      <c r="R28" t="s">
        <v>236</v>
      </c>
      <c r="S28" t="s">
        <v>238</v>
      </c>
      <c r="T28" t="s">
        <v>0</v>
      </c>
    </row>
    <row r="29" spans="1:24" ht="15" customHeight="1" x14ac:dyDescent="0.25">
      <c r="A29" t="s">
        <v>221</v>
      </c>
      <c r="E29" t="s">
        <v>50</v>
      </c>
      <c r="F29">
        <v>2312.4769999999999</v>
      </c>
      <c r="G29">
        <v>2247.2750000000001</v>
      </c>
      <c r="I29">
        <f t="shared" si="1"/>
        <v>65.201999999999771</v>
      </c>
      <c r="J29">
        <v>3.6863449199999998</v>
      </c>
      <c r="P29" t="s">
        <v>50</v>
      </c>
      <c r="Q29">
        <v>2312.3919999999998</v>
      </c>
      <c r="R29">
        <v>2246.9259999999999</v>
      </c>
      <c r="S29">
        <f t="shared" si="3"/>
        <v>65.465999999999894</v>
      </c>
      <c r="T29">
        <v>3.6585725</v>
      </c>
      <c r="W29">
        <f t="shared" si="4"/>
        <v>2247.1912400000001</v>
      </c>
      <c r="X29">
        <f t="shared" si="5"/>
        <v>2257.3125314902891</v>
      </c>
    </row>
    <row r="30" spans="1:24" ht="15" customHeight="1" x14ac:dyDescent="0.25">
      <c r="A30">
        <f>AVERAGE(B19/B7,B20/B8,B21/B9,B22/B10,B23/B11,B24/B12,B25/B13,B26/B14,B27/B15)</f>
        <v>0.99050469601421498</v>
      </c>
      <c r="C30">
        <v>0.98099999999999998</v>
      </c>
      <c r="E30" t="s">
        <v>53</v>
      </c>
      <c r="F30">
        <v>2103.473</v>
      </c>
      <c r="G30">
        <v>2056.5390000000002</v>
      </c>
      <c r="I30">
        <f t="shared" si="1"/>
        <v>46.933999999999742</v>
      </c>
      <c r="J30">
        <v>0</v>
      </c>
      <c r="P30" t="s">
        <v>53</v>
      </c>
      <c r="Q30">
        <v>2101.89</v>
      </c>
      <c r="R30">
        <v>2054.953</v>
      </c>
      <c r="S30">
        <f t="shared" si="3"/>
        <v>46.936999999999898</v>
      </c>
      <c r="T30">
        <v>0</v>
      </c>
      <c r="W30">
        <f t="shared" si="4"/>
        <v>2056.1583600000004</v>
      </c>
      <c r="X30">
        <f t="shared" si="5"/>
        <v>2065.4192443169732</v>
      </c>
    </row>
    <row r="31" spans="1:24" ht="15" customHeight="1" x14ac:dyDescent="0.25">
      <c r="E31" t="s">
        <v>54</v>
      </c>
      <c r="F31">
        <v>2038.8130000000001</v>
      </c>
      <c r="G31">
        <v>1989.364</v>
      </c>
      <c r="I31">
        <f t="shared" si="1"/>
        <v>49.449000000000069</v>
      </c>
      <c r="J31">
        <v>0.11137343</v>
      </c>
      <c r="P31" t="s">
        <v>54</v>
      </c>
      <c r="Q31">
        <v>2037.181</v>
      </c>
      <c r="R31">
        <v>1988.0160000000001</v>
      </c>
      <c r="S31">
        <f t="shared" si="3"/>
        <v>49.164999999999964</v>
      </c>
      <c r="T31">
        <v>1.0837515000000001E-2</v>
      </c>
      <c r="W31">
        <f t="shared" si="4"/>
        <v>1989.0404800000001</v>
      </c>
      <c r="X31">
        <f t="shared" si="5"/>
        <v>1997.9990671134244</v>
      </c>
    </row>
    <row r="32" spans="1:24" ht="15" customHeight="1" x14ac:dyDescent="0.25">
      <c r="A32" t="s">
        <v>229</v>
      </c>
      <c r="E32" t="s">
        <v>55</v>
      </c>
      <c r="F32">
        <v>1861.847</v>
      </c>
      <c r="G32">
        <v>1823.5129999999999</v>
      </c>
      <c r="I32">
        <f t="shared" si="1"/>
        <v>38.33400000000006</v>
      </c>
      <c r="J32">
        <v>5.5671489999999997E-2</v>
      </c>
      <c r="P32" t="s">
        <v>55</v>
      </c>
      <c r="Q32">
        <v>1859.252</v>
      </c>
      <c r="R32">
        <v>1820.6420000000001</v>
      </c>
      <c r="S32">
        <f t="shared" si="3"/>
        <v>38.6099999999999</v>
      </c>
      <c r="T32">
        <v>5.5148160000000002E-2</v>
      </c>
      <c r="W32">
        <f t="shared" si="4"/>
        <v>1822.8239599999999</v>
      </c>
      <c r="X32">
        <f t="shared" si="5"/>
        <v>1831.0339121866427</v>
      </c>
    </row>
    <row r="33" spans="1:24" ht="15" customHeight="1" x14ac:dyDescent="0.25">
      <c r="E33" t="s">
        <v>56</v>
      </c>
      <c r="F33">
        <v>1797.1859999999999</v>
      </c>
      <c r="G33">
        <v>1760.904</v>
      </c>
      <c r="I33">
        <f t="shared" si="1"/>
        <v>36.281999999999925</v>
      </c>
      <c r="J33">
        <v>0.54794726999999999</v>
      </c>
      <c r="P33" t="s">
        <v>56</v>
      </c>
      <c r="Q33">
        <v>1794.5429999999999</v>
      </c>
      <c r="R33">
        <v>1758.287</v>
      </c>
      <c r="S33">
        <f t="shared" si="3"/>
        <v>36.255999999999858</v>
      </c>
      <c r="T33">
        <v>0.55505090999999995</v>
      </c>
      <c r="W33">
        <f t="shared" si="4"/>
        <v>1760.27592</v>
      </c>
      <c r="X33">
        <f t="shared" si="5"/>
        <v>1768.2041574248026</v>
      </c>
    </row>
    <row r="34" spans="1:24" ht="15" customHeight="1" x14ac:dyDescent="0.25">
      <c r="A34">
        <f>AVERAGE(G7/F7,G8/F8,G9/F9,G10/F10,G11/F11,G12/F12,G13/F13,G14/F14,G15/F15)</f>
        <v>1.004503974254674</v>
      </c>
      <c r="E34" t="s">
        <v>57</v>
      </c>
      <c r="F34">
        <v>1588.183</v>
      </c>
      <c r="G34">
        <v>1557.501</v>
      </c>
      <c r="I34">
        <f t="shared" si="1"/>
        <v>30.682000000000016</v>
      </c>
      <c r="J34">
        <v>0.93499427000000002</v>
      </c>
      <c r="P34" t="s">
        <v>57</v>
      </c>
      <c r="Q34">
        <v>1584.0409999999999</v>
      </c>
      <c r="R34">
        <v>1554.0170000000001</v>
      </c>
      <c r="S34">
        <f t="shared" si="3"/>
        <v>30.023999999999887</v>
      </c>
      <c r="T34">
        <v>0.89062825999999995</v>
      </c>
      <c r="W34">
        <f t="shared" si="4"/>
        <v>1556.6648399999999</v>
      </c>
      <c r="X34">
        <f t="shared" si="5"/>
        <v>1563.6760183625161</v>
      </c>
    </row>
    <row r="35" spans="1:24" ht="15" customHeight="1" x14ac:dyDescent="0.25">
      <c r="E35" t="s">
        <v>58</v>
      </c>
      <c r="F35">
        <v>1648.8409999999999</v>
      </c>
      <c r="G35">
        <v>1614.568</v>
      </c>
      <c r="I35">
        <f t="shared" si="1"/>
        <v>34.272999999999911</v>
      </c>
      <c r="J35">
        <v>1.1176E-4</v>
      </c>
      <c r="P35" t="s">
        <v>58</v>
      </c>
      <c r="Q35">
        <v>1641.7190000000001</v>
      </c>
      <c r="R35">
        <v>1607.4380000000001</v>
      </c>
      <c r="S35">
        <f t="shared" si="3"/>
        <v>34.280999999999949</v>
      </c>
      <c r="T35">
        <v>2.7013999999999999E-4</v>
      </c>
      <c r="W35">
        <f t="shared" si="4"/>
        <v>1612.8568</v>
      </c>
      <c r="X35">
        <f t="shared" si="5"/>
        <v>1620.1210655036759</v>
      </c>
    </row>
    <row r="36" spans="1:24" ht="15" customHeight="1" x14ac:dyDescent="0.25">
      <c r="A36" t="s">
        <v>237</v>
      </c>
      <c r="B36" t="s">
        <v>264</v>
      </c>
      <c r="C36" t="s">
        <v>263</v>
      </c>
      <c r="E36" t="s">
        <v>59</v>
      </c>
      <c r="F36">
        <v>1584.18</v>
      </c>
      <c r="G36">
        <v>1552.308</v>
      </c>
      <c r="I36">
        <f t="shared" si="1"/>
        <v>31.872000000000071</v>
      </c>
      <c r="J36">
        <v>8.7089109999999997E-2</v>
      </c>
      <c r="P36" t="s">
        <v>59</v>
      </c>
      <c r="Q36">
        <v>1577.01</v>
      </c>
      <c r="R36">
        <v>1545.1130000000001</v>
      </c>
      <c r="S36">
        <f t="shared" si="3"/>
        <v>31.896999999999935</v>
      </c>
      <c r="T36">
        <v>8.3180169999999998E-2</v>
      </c>
      <c r="W36">
        <f t="shared" si="4"/>
        <v>1550.5811999999999</v>
      </c>
      <c r="X36">
        <f t="shared" si="5"/>
        <v>1557.5649778045813</v>
      </c>
    </row>
    <row r="37" spans="1:24" ht="15" customHeight="1" x14ac:dyDescent="0.25">
      <c r="A37">
        <f>SQRT(AVERAGE(SUMSQ(H7:H15)))</f>
        <v>20.834401970610667</v>
      </c>
      <c r="B37">
        <f>MIN(H7:H15)</f>
        <v>1.5537479999998141</v>
      </c>
      <c r="C37">
        <f>MAX(H7:H15)</f>
        <v>14.040193999999985</v>
      </c>
      <c r="D37" t="s">
        <v>258</v>
      </c>
      <c r="E37" t="s">
        <v>60</v>
      </c>
      <c r="F37">
        <v>1375.1769999999999</v>
      </c>
      <c r="G37">
        <v>1345.184</v>
      </c>
      <c r="I37">
        <f t="shared" si="1"/>
        <v>29.992999999999938</v>
      </c>
      <c r="J37">
        <v>1.3452433699999999</v>
      </c>
      <c r="P37" t="s">
        <v>60</v>
      </c>
      <c r="Q37">
        <v>1366.509</v>
      </c>
      <c r="R37">
        <v>1337.1079999999999</v>
      </c>
      <c r="S37">
        <f t="shared" si="3"/>
        <v>29.401000000000067</v>
      </c>
      <c r="T37">
        <v>1.40504893</v>
      </c>
      <c r="W37">
        <f t="shared" si="4"/>
        <v>1343.24576</v>
      </c>
      <c r="X37">
        <f t="shared" si="5"/>
        <v>1349.29570432074</v>
      </c>
    </row>
    <row r="38" spans="1:24" x14ac:dyDescent="0.25">
      <c r="E38" t="s">
        <v>61</v>
      </c>
      <c r="F38">
        <v>1133.55</v>
      </c>
      <c r="G38">
        <v>1121.345</v>
      </c>
      <c r="I38">
        <f t="shared" si="1"/>
        <v>12.204999999999927</v>
      </c>
      <c r="J38">
        <v>37.326722029999999</v>
      </c>
      <c r="P38" t="s">
        <v>61</v>
      </c>
      <c r="Q38">
        <v>1123.8699999999999</v>
      </c>
      <c r="R38">
        <v>1113.346</v>
      </c>
      <c r="S38">
        <f t="shared" si="3"/>
        <v>10.523999999999887</v>
      </c>
      <c r="T38">
        <v>72.173416590000002</v>
      </c>
      <c r="W38">
        <f t="shared" si="4"/>
        <v>1119.42524</v>
      </c>
      <c r="X38">
        <f t="shared" si="5"/>
        <v>1124.4671024609922</v>
      </c>
    </row>
    <row r="39" spans="1:24" x14ac:dyDescent="0.25">
      <c r="E39" t="s">
        <v>62</v>
      </c>
      <c r="F39">
        <v>1628.895</v>
      </c>
      <c r="G39">
        <v>1595.825</v>
      </c>
      <c r="I39">
        <f t="shared" si="1"/>
        <v>33.069999999999936</v>
      </c>
      <c r="J39">
        <v>0</v>
      </c>
      <c r="P39" t="s">
        <v>62</v>
      </c>
      <c r="Q39">
        <v>1623.6949999999999</v>
      </c>
      <c r="R39">
        <v>1592.4359999999999</v>
      </c>
      <c r="S39">
        <f t="shared" si="3"/>
        <v>31.259000000000015</v>
      </c>
      <c r="T39">
        <v>2.6034769999999999E-2</v>
      </c>
      <c r="W39">
        <f t="shared" si="4"/>
        <v>1595.0116399999999</v>
      </c>
      <c r="X39">
        <f t="shared" si="5"/>
        <v>1602.1955313624653</v>
      </c>
    </row>
    <row r="40" spans="1:24" x14ac:dyDescent="0.25">
      <c r="E40" t="s">
        <v>63</v>
      </c>
      <c r="F40">
        <v>1564.2349999999999</v>
      </c>
      <c r="G40">
        <v>1532.741</v>
      </c>
      <c r="I40">
        <f t="shared" si="1"/>
        <v>31.493999999999915</v>
      </c>
      <c r="J40">
        <v>3.1193499999999999E-2</v>
      </c>
      <c r="P40" t="s">
        <v>63</v>
      </c>
      <c r="Q40">
        <v>1558.9860000000001</v>
      </c>
      <c r="R40">
        <v>1527.03</v>
      </c>
      <c r="S40">
        <f t="shared" si="3"/>
        <v>31.956000000000131</v>
      </c>
      <c r="T40">
        <v>5.1531399999999996E-3</v>
      </c>
      <c r="W40">
        <f t="shared" si="4"/>
        <v>1531.3703600000001</v>
      </c>
      <c r="X40">
        <f t="shared" si="5"/>
        <v>1538.2676126758108</v>
      </c>
    </row>
    <row r="41" spans="1:24" x14ac:dyDescent="0.25">
      <c r="E41" t="s">
        <v>64</v>
      </c>
      <c r="F41">
        <v>1355.231</v>
      </c>
      <c r="G41">
        <v>1326.671</v>
      </c>
      <c r="I41">
        <f t="shared" si="1"/>
        <v>28.559999999999945</v>
      </c>
      <c r="J41">
        <v>0.25689273000000001</v>
      </c>
      <c r="P41" t="s">
        <v>64</v>
      </c>
      <c r="Q41">
        <v>1348.4849999999999</v>
      </c>
      <c r="R41">
        <v>1319.4659999999999</v>
      </c>
      <c r="S41">
        <f t="shared" si="3"/>
        <v>29.019000000000005</v>
      </c>
      <c r="T41">
        <v>0</v>
      </c>
      <c r="W41">
        <f t="shared" si="4"/>
        <v>1324.9418000000001</v>
      </c>
      <c r="X41">
        <f t="shared" si="5"/>
        <v>1330.9093037561415</v>
      </c>
    </row>
    <row r="42" spans="1:24" x14ac:dyDescent="0.25">
      <c r="E42" t="s">
        <v>65</v>
      </c>
      <c r="F42">
        <v>1113.604</v>
      </c>
      <c r="G42">
        <v>1099.903</v>
      </c>
      <c r="I42">
        <f t="shared" si="1"/>
        <v>13.701000000000022</v>
      </c>
      <c r="J42">
        <v>2.3166260900000002</v>
      </c>
      <c r="P42" t="s">
        <v>65</v>
      </c>
      <c r="Q42">
        <v>1105.846</v>
      </c>
      <c r="R42">
        <v>1090.8630000000001</v>
      </c>
      <c r="S42">
        <f t="shared" si="3"/>
        <v>14.982999999999947</v>
      </c>
      <c r="T42">
        <v>2.7693563299999999</v>
      </c>
      <c r="W42">
        <f t="shared" si="4"/>
        <v>1097.7334000000001</v>
      </c>
      <c r="X42">
        <f t="shared" si="5"/>
        <v>1102.6775629720958</v>
      </c>
    </row>
    <row r="43" spans="1:24" x14ac:dyDescent="0.25">
      <c r="A43" t="s">
        <v>230</v>
      </c>
      <c r="E43" t="s">
        <v>66</v>
      </c>
      <c r="F43">
        <v>900.59900000000005</v>
      </c>
      <c r="G43">
        <v>877.15099999999995</v>
      </c>
      <c r="I43">
        <f t="shared" si="1"/>
        <v>23.448000000000093</v>
      </c>
      <c r="J43">
        <v>153.55615696000001</v>
      </c>
      <c r="P43" t="s">
        <v>66</v>
      </c>
      <c r="Q43">
        <v>888.31399999999996</v>
      </c>
      <c r="R43">
        <v>876.73800000000006</v>
      </c>
      <c r="S43">
        <f t="shared" si="3"/>
        <v>11.575999999999908</v>
      </c>
      <c r="T43">
        <v>1.103386E-2</v>
      </c>
      <c r="W43">
        <f t="shared" si="4"/>
        <v>877.05187999999998</v>
      </c>
      <c r="X43">
        <f t="shared" si="5"/>
        <v>881.00209908753334</v>
      </c>
    </row>
    <row r="44" spans="1:24" x14ac:dyDescent="0.25">
      <c r="A44">
        <f>AVERAGE(I7:I15,I18:I26,I29:I64)</f>
        <v>21.804458759259234</v>
      </c>
      <c r="B44" t="s">
        <v>240</v>
      </c>
      <c r="E44" t="s">
        <v>67</v>
      </c>
      <c r="F44">
        <v>1625.7049999999999</v>
      </c>
      <c r="G44">
        <v>1594.673</v>
      </c>
      <c r="I44">
        <f t="shared" si="1"/>
        <v>31.031999999999925</v>
      </c>
      <c r="J44">
        <v>2.5764329999999998E-2</v>
      </c>
      <c r="P44" t="s">
        <v>67</v>
      </c>
      <c r="Q44">
        <v>1622.1010000000001</v>
      </c>
      <c r="R44">
        <v>1588.954</v>
      </c>
      <c r="S44">
        <f t="shared" si="3"/>
        <v>33.147000000000162</v>
      </c>
      <c r="T44">
        <v>0</v>
      </c>
      <c r="W44">
        <f t="shared" si="4"/>
        <v>1593.30044</v>
      </c>
      <c r="X44">
        <f t="shared" si="5"/>
        <v>1600.4766241617208</v>
      </c>
    </row>
    <row r="45" spans="1:24" x14ac:dyDescent="0.25">
      <c r="A45">
        <f>AVERAGE(S7:S15,S18:S26,S29:S64)</f>
        <v>22.760074074074069</v>
      </c>
      <c r="B45" t="s">
        <v>241</v>
      </c>
      <c r="E45" t="s">
        <v>68</v>
      </c>
      <c r="F45">
        <v>1561.0450000000001</v>
      </c>
      <c r="G45">
        <v>1529.075</v>
      </c>
      <c r="I45">
        <f t="shared" si="1"/>
        <v>31.970000000000027</v>
      </c>
      <c r="J45">
        <v>4.6843199999999996E-3</v>
      </c>
      <c r="P45" t="s">
        <v>68</v>
      </c>
      <c r="Q45">
        <v>1557.3910000000001</v>
      </c>
      <c r="R45">
        <v>1525.9749999999999</v>
      </c>
      <c r="S45">
        <f t="shared" si="3"/>
        <v>31.416000000000167</v>
      </c>
      <c r="T45">
        <v>3.16187E-2</v>
      </c>
      <c r="W45">
        <f t="shared" si="4"/>
        <v>1528.3309999999999</v>
      </c>
      <c r="X45">
        <f t="shared" si="5"/>
        <v>1535.21456347662</v>
      </c>
    </row>
    <row r="46" spans="1:24" x14ac:dyDescent="0.25">
      <c r="E46" t="s">
        <v>69</v>
      </c>
      <c r="F46">
        <v>1352.0409999999999</v>
      </c>
      <c r="G46">
        <v>1322.53</v>
      </c>
      <c r="I46">
        <f t="shared" si="1"/>
        <v>29.510999999999967</v>
      </c>
      <c r="J46">
        <v>0</v>
      </c>
      <c r="P46" t="s">
        <v>69</v>
      </c>
      <c r="Q46">
        <v>1346.89</v>
      </c>
      <c r="R46">
        <v>1318.779</v>
      </c>
      <c r="S46">
        <f t="shared" si="3"/>
        <v>28.111000000000104</v>
      </c>
      <c r="T46">
        <v>0.28508584999999997</v>
      </c>
      <c r="W46">
        <f t="shared" si="4"/>
        <v>1321.62976</v>
      </c>
      <c r="X46">
        <f t="shared" si="5"/>
        <v>1327.5823464132509</v>
      </c>
    </row>
    <row r="47" spans="1:24" x14ac:dyDescent="0.25">
      <c r="A47" t="s">
        <v>251</v>
      </c>
      <c r="B47" t="s">
        <v>252</v>
      </c>
      <c r="E47" t="s">
        <v>70</v>
      </c>
      <c r="F47">
        <v>1110.414</v>
      </c>
      <c r="G47">
        <v>1095.1030000000001</v>
      </c>
      <c r="I47">
        <f t="shared" si="1"/>
        <v>15.310999999999922</v>
      </c>
      <c r="J47">
        <v>3.1617084200000001</v>
      </c>
      <c r="P47" t="s">
        <v>70</v>
      </c>
      <c r="Q47">
        <v>1104.252</v>
      </c>
      <c r="R47">
        <v>1090.835</v>
      </c>
      <c r="S47">
        <f t="shared" si="3"/>
        <v>13.416999999999916</v>
      </c>
      <c r="T47">
        <v>2.37947424</v>
      </c>
      <c r="W47">
        <f t="shared" si="4"/>
        <v>1094.0786800000001</v>
      </c>
      <c r="X47">
        <f t="shared" si="5"/>
        <v>1099.0063822073078</v>
      </c>
    </row>
    <row r="48" spans="1:24" x14ac:dyDescent="0.25">
      <c r="A48">
        <f>AVERAGE(H7:H15)</f>
        <v>5.9223081111110849</v>
      </c>
      <c r="B48">
        <f>MAX(H7:H15)</f>
        <v>14.040193999999985</v>
      </c>
      <c r="C48" t="s">
        <v>255</v>
      </c>
      <c r="E48" t="s">
        <v>71</v>
      </c>
      <c r="F48">
        <v>897.40899999999999</v>
      </c>
      <c r="G48">
        <v>885.66899999999998</v>
      </c>
      <c r="I48">
        <f t="shared" si="1"/>
        <v>11.740000000000009</v>
      </c>
      <c r="J48">
        <v>1.072495E-2</v>
      </c>
      <c r="P48" t="s">
        <v>71</v>
      </c>
      <c r="Q48">
        <v>886.71900000000005</v>
      </c>
      <c r="R48">
        <v>867.17899999999997</v>
      </c>
      <c r="S48">
        <f t="shared" si="3"/>
        <v>19.540000000000077</v>
      </c>
      <c r="T48">
        <v>85.523431639999998</v>
      </c>
      <c r="W48">
        <f t="shared" si="4"/>
        <v>881.23139999999989</v>
      </c>
      <c r="X48">
        <f t="shared" si="5"/>
        <v>885.20044353801018</v>
      </c>
    </row>
    <row r="49" spans="1:24" x14ac:dyDescent="0.25">
      <c r="A49">
        <f>AVERAGE(L7:L15)</f>
        <v>13.076866246666667</v>
      </c>
      <c r="B49">
        <f>MAX(L7:L15)</f>
        <v>70.966134280000006</v>
      </c>
      <c r="C49" t="s">
        <v>0</v>
      </c>
      <c r="E49" t="s">
        <v>72</v>
      </c>
      <c r="F49">
        <v>877.46299999999997</v>
      </c>
      <c r="G49">
        <v>867.10799999999995</v>
      </c>
      <c r="I49">
        <f t="shared" si="1"/>
        <v>10.355000000000018</v>
      </c>
      <c r="J49">
        <v>0</v>
      </c>
      <c r="P49" t="s">
        <v>72</v>
      </c>
      <c r="Q49">
        <v>868.69500000000005</v>
      </c>
      <c r="R49">
        <v>858.48199999999997</v>
      </c>
      <c r="S49">
        <f t="shared" si="3"/>
        <v>10.213000000000079</v>
      </c>
      <c r="T49">
        <v>0</v>
      </c>
      <c r="W49">
        <f t="shared" si="4"/>
        <v>865.03775999999993</v>
      </c>
      <c r="X49">
        <f t="shared" si="5"/>
        <v>868.93386780036076</v>
      </c>
    </row>
    <row r="50" spans="1:24" x14ac:dyDescent="0.25">
      <c r="E50" t="s">
        <v>73</v>
      </c>
      <c r="F50">
        <v>1513.2850000000001</v>
      </c>
      <c r="G50">
        <v>1480.9680000000001</v>
      </c>
      <c r="I50">
        <f t="shared" si="1"/>
        <v>32.317000000000007</v>
      </c>
      <c r="J50">
        <v>0.24521265</v>
      </c>
      <c r="P50" t="s">
        <v>73</v>
      </c>
      <c r="Q50">
        <v>1511.2670000000001</v>
      </c>
      <c r="R50">
        <v>1478.741</v>
      </c>
      <c r="S50">
        <f t="shared" si="3"/>
        <v>32.526000000000067</v>
      </c>
      <c r="T50">
        <v>0.24468081999999999</v>
      </c>
      <c r="W50">
        <f t="shared" si="4"/>
        <v>1480.43352</v>
      </c>
      <c r="X50">
        <f t="shared" si="5"/>
        <v>1487.1013544598363</v>
      </c>
    </row>
    <row r="51" spans="1:24" x14ac:dyDescent="0.25">
      <c r="E51" t="s">
        <v>74</v>
      </c>
      <c r="F51">
        <v>1448.624</v>
      </c>
      <c r="G51">
        <v>1419.4960000000001</v>
      </c>
      <c r="I51">
        <f t="shared" si="1"/>
        <v>29.127999999999929</v>
      </c>
      <c r="J51">
        <v>0</v>
      </c>
      <c r="P51" t="s">
        <v>74</v>
      </c>
      <c r="Q51">
        <v>1446.558</v>
      </c>
      <c r="R51">
        <v>1417.4839999999999</v>
      </c>
      <c r="S51">
        <f t="shared" si="3"/>
        <v>29.074000000000069</v>
      </c>
      <c r="T51">
        <v>0</v>
      </c>
      <c r="W51">
        <f t="shared" si="4"/>
        <v>1419.0131200000001</v>
      </c>
      <c r="X51">
        <f t="shared" si="5"/>
        <v>1425.4043185595247</v>
      </c>
    </row>
    <row r="52" spans="1:24" x14ac:dyDescent="0.25">
      <c r="E52" t="s">
        <v>75</v>
      </c>
      <c r="F52">
        <v>1239.6210000000001</v>
      </c>
      <c r="G52">
        <v>1215.4580000000001</v>
      </c>
      <c r="I52">
        <f t="shared" si="1"/>
        <v>24.163000000000011</v>
      </c>
      <c r="J52">
        <v>6.5049421499999998</v>
      </c>
      <c r="P52" t="s">
        <v>75</v>
      </c>
      <c r="Q52">
        <v>1236.056</v>
      </c>
      <c r="R52">
        <v>1212.6099999999999</v>
      </c>
      <c r="S52">
        <f t="shared" si="3"/>
        <v>23.44600000000014</v>
      </c>
      <c r="T52">
        <v>7.4361431900000001</v>
      </c>
      <c r="W52">
        <f t="shared" si="4"/>
        <v>1214.77448</v>
      </c>
      <c r="X52">
        <f t="shared" si="5"/>
        <v>1220.2457929831551</v>
      </c>
    </row>
    <row r="53" spans="1:24" x14ac:dyDescent="0.25">
      <c r="E53" t="s">
        <v>76</v>
      </c>
      <c r="F53">
        <v>997.99400000000003</v>
      </c>
      <c r="G53">
        <v>986.851</v>
      </c>
      <c r="I53">
        <f t="shared" si="1"/>
        <v>11.143000000000029</v>
      </c>
      <c r="J53">
        <v>0</v>
      </c>
      <c r="P53" t="s">
        <v>76</v>
      </c>
      <c r="Q53">
        <v>993.41800000000001</v>
      </c>
      <c r="R53">
        <v>982.58799999999997</v>
      </c>
      <c r="S53">
        <f t="shared" si="3"/>
        <v>10.830000000000041</v>
      </c>
      <c r="T53">
        <v>0</v>
      </c>
      <c r="W53">
        <f t="shared" si="4"/>
        <v>985.82787999999994</v>
      </c>
      <c r="X53">
        <f t="shared" si="5"/>
        <v>990.26802339105973</v>
      </c>
    </row>
    <row r="54" spans="1:24" x14ac:dyDescent="0.25">
      <c r="E54" t="s">
        <v>77</v>
      </c>
      <c r="F54">
        <v>784.98800000000006</v>
      </c>
      <c r="G54">
        <v>775.15499999999997</v>
      </c>
      <c r="I54">
        <f t="shared" si="1"/>
        <v>9.8330000000000837</v>
      </c>
      <c r="J54">
        <v>0</v>
      </c>
      <c r="P54" t="s">
        <v>77</v>
      </c>
      <c r="Q54">
        <v>775.88499999999999</v>
      </c>
      <c r="R54">
        <v>766.26199999999994</v>
      </c>
      <c r="S54">
        <f t="shared" si="3"/>
        <v>9.6230000000000473</v>
      </c>
      <c r="T54">
        <v>0</v>
      </c>
      <c r="W54">
        <f t="shared" si="4"/>
        <v>773.02067999999997</v>
      </c>
      <c r="X54">
        <f t="shared" si="5"/>
        <v>776.50234524105053</v>
      </c>
    </row>
    <row r="55" spans="1:24" x14ac:dyDescent="0.25">
      <c r="E55" t="s">
        <v>78</v>
      </c>
      <c r="F55">
        <v>765.04200000000003</v>
      </c>
      <c r="G55">
        <v>755.90899999999999</v>
      </c>
      <c r="I55">
        <f t="shared" si="1"/>
        <v>9.1330000000000382</v>
      </c>
      <c r="J55">
        <v>5.4444100000000002E-3</v>
      </c>
      <c r="P55" t="s">
        <v>78</v>
      </c>
      <c r="Q55">
        <v>757.86099999999999</v>
      </c>
      <c r="R55">
        <v>750.08399999999995</v>
      </c>
      <c r="S55">
        <f t="shared" si="3"/>
        <v>7.7770000000000437</v>
      </c>
      <c r="T55">
        <v>0.16784509</v>
      </c>
      <c r="W55">
        <f t="shared" si="4"/>
        <v>754.51099999999997</v>
      </c>
      <c r="X55">
        <f t="shared" si="5"/>
        <v>757.90929811886826</v>
      </c>
    </row>
    <row r="56" spans="1:24" x14ac:dyDescent="0.25">
      <c r="E56" t="s">
        <v>79</v>
      </c>
      <c r="F56">
        <v>761.85199999999998</v>
      </c>
      <c r="G56">
        <v>753.90599999999995</v>
      </c>
      <c r="I56">
        <f t="shared" si="1"/>
        <v>7.9460000000000264</v>
      </c>
      <c r="J56">
        <v>0.17571655999999999</v>
      </c>
      <c r="P56" t="s">
        <v>79</v>
      </c>
      <c r="Q56">
        <v>756.26599999999996</v>
      </c>
      <c r="R56">
        <v>747.32899999999995</v>
      </c>
      <c r="S56">
        <f t="shared" si="3"/>
        <v>8.9370000000000118</v>
      </c>
      <c r="T56">
        <v>5.0910199999999999E-3</v>
      </c>
      <c r="W56">
        <f t="shared" si="4"/>
        <v>752.32751999999982</v>
      </c>
      <c r="X56">
        <f t="shared" si="5"/>
        <v>755.71598378116255</v>
      </c>
    </row>
    <row r="57" spans="1:24" x14ac:dyDescent="0.25">
      <c r="E57" t="s">
        <v>80</v>
      </c>
      <c r="F57">
        <v>1453.98</v>
      </c>
      <c r="G57">
        <v>1423.722</v>
      </c>
      <c r="I57">
        <f t="shared" si="1"/>
        <v>30.258000000000038</v>
      </c>
      <c r="J57">
        <v>2.4123720000000001E-2</v>
      </c>
      <c r="P57" t="s">
        <v>80</v>
      </c>
      <c r="Q57">
        <v>1448.7809999999999</v>
      </c>
      <c r="R57">
        <v>1418.4390000000001</v>
      </c>
      <c r="S57">
        <f t="shared" si="3"/>
        <v>30.341999999999871</v>
      </c>
      <c r="T57">
        <v>2.4129999999999999E-2</v>
      </c>
      <c r="W57">
        <f t="shared" si="4"/>
        <v>1422.45408</v>
      </c>
      <c r="X57">
        <f t="shared" si="5"/>
        <v>1428.8607765547758</v>
      </c>
    </row>
    <row r="58" spans="1:24" x14ac:dyDescent="0.25">
      <c r="E58" t="s">
        <v>81</v>
      </c>
      <c r="F58">
        <v>1389.319</v>
      </c>
      <c r="G58">
        <v>1359.7539999999999</v>
      </c>
      <c r="I58">
        <f t="shared" si="1"/>
        <v>29.565000000000055</v>
      </c>
      <c r="J58">
        <v>0.32527075999999999</v>
      </c>
      <c r="P58" t="s">
        <v>81</v>
      </c>
      <c r="Q58">
        <v>1384.0719999999999</v>
      </c>
      <c r="R58">
        <v>1354.605</v>
      </c>
      <c r="S58">
        <f t="shared" si="3"/>
        <v>29.466999999999871</v>
      </c>
      <c r="T58">
        <v>0.31917621000000002</v>
      </c>
      <c r="W58">
        <f t="shared" si="4"/>
        <v>1358.5182399999999</v>
      </c>
      <c r="X58">
        <f t="shared" si="5"/>
        <v>1364.6369711774648</v>
      </c>
    </row>
    <row r="59" spans="1:24" x14ac:dyDescent="0.25">
      <c r="E59" t="s">
        <v>82</v>
      </c>
      <c r="F59">
        <v>1180.316</v>
      </c>
      <c r="G59">
        <v>1151.2249999999999</v>
      </c>
      <c r="I59">
        <f t="shared" si="1"/>
        <v>29.091000000000122</v>
      </c>
      <c r="J59">
        <v>7.4342699999999998E-3</v>
      </c>
      <c r="P59" t="s">
        <v>82</v>
      </c>
      <c r="Q59">
        <v>1173.5709999999999</v>
      </c>
      <c r="R59">
        <v>1144.982</v>
      </c>
      <c r="S59">
        <f t="shared" si="3"/>
        <v>28.588999999999942</v>
      </c>
      <c r="T59">
        <v>3.11795E-3</v>
      </c>
      <c r="W59">
        <f t="shared" si="4"/>
        <v>1149.72668</v>
      </c>
      <c r="X59">
        <f t="shared" si="5"/>
        <v>1154.9050193666317</v>
      </c>
    </row>
    <row r="60" spans="1:24" x14ac:dyDescent="0.25">
      <c r="E60" t="s">
        <v>83</v>
      </c>
      <c r="F60">
        <v>938.68899999999996</v>
      </c>
      <c r="G60">
        <v>925.54899999999998</v>
      </c>
      <c r="I60">
        <f t="shared" si="1"/>
        <v>13.139999999999986</v>
      </c>
      <c r="J60">
        <v>3.1611999999999998E-4</v>
      </c>
      <c r="P60" t="s">
        <v>83</v>
      </c>
      <c r="Q60">
        <v>930.93200000000002</v>
      </c>
      <c r="R60">
        <v>918.09</v>
      </c>
      <c r="S60">
        <f t="shared" si="3"/>
        <v>12.841999999999985</v>
      </c>
      <c r="T60">
        <v>7.0069999999999998E-5</v>
      </c>
      <c r="W60">
        <f t="shared" si="4"/>
        <v>923.75883999999996</v>
      </c>
      <c r="X60">
        <f t="shared" si="5"/>
        <v>927.91942603288749</v>
      </c>
    </row>
    <row r="61" spans="1:24" x14ac:dyDescent="0.25">
      <c r="E61" t="s">
        <v>84</v>
      </c>
      <c r="F61">
        <v>725.68299999999999</v>
      </c>
      <c r="G61">
        <v>714.34299999999996</v>
      </c>
      <c r="I61">
        <f t="shared" si="1"/>
        <v>11.340000000000032</v>
      </c>
      <c r="J61">
        <v>3.2274749999999998E-2</v>
      </c>
      <c r="P61" t="s">
        <v>84</v>
      </c>
      <c r="Q61">
        <v>713.4</v>
      </c>
      <c r="R61">
        <v>702.25900000000001</v>
      </c>
      <c r="S61">
        <f t="shared" si="3"/>
        <v>11.140999999999963</v>
      </c>
      <c r="T61">
        <v>3.0372280000000001E-2</v>
      </c>
      <c r="W61">
        <f t="shared" si="4"/>
        <v>711.44283999999993</v>
      </c>
      <c r="X61">
        <f t="shared" si="5"/>
        <v>714.64716023503206</v>
      </c>
    </row>
    <row r="62" spans="1:24" x14ac:dyDescent="0.25">
      <c r="E62" t="s">
        <v>85</v>
      </c>
      <c r="F62">
        <v>705.73800000000006</v>
      </c>
      <c r="G62">
        <v>696.13099999999997</v>
      </c>
      <c r="I62">
        <f t="shared" si="1"/>
        <v>9.6070000000000846</v>
      </c>
      <c r="J62">
        <v>1.9921000000000001E-3</v>
      </c>
      <c r="P62" t="s">
        <v>85</v>
      </c>
      <c r="Q62">
        <v>695.37599999999998</v>
      </c>
      <c r="R62">
        <v>686.12800000000004</v>
      </c>
      <c r="S62">
        <f t="shared" si="3"/>
        <v>9.2479999999999336</v>
      </c>
      <c r="T62">
        <v>7.8090000000000006E-5</v>
      </c>
      <c r="W62">
        <f t="shared" si="4"/>
        <v>693.73027999999999</v>
      </c>
      <c r="X62">
        <f t="shared" si="5"/>
        <v>696.85482332080778</v>
      </c>
    </row>
    <row r="63" spans="1:24" x14ac:dyDescent="0.25">
      <c r="E63" t="s">
        <v>86</v>
      </c>
      <c r="F63">
        <v>702.548</v>
      </c>
      <c r="G63">
        <v>693.149</v>
      </c>
      <c r="I63">
        <f t="shared" si="1"/>
        <v>9.3990000000000009</v>
      </c>
      <c r="J63">
        <v>8.53E-5</v>
      </c>
      <c r="P63" t="s">
        <v>86</v>
      </c>
      <c r="Q63">
        <v>693.78099999999995</v>
      </c>
      <c r="R63">
        <v>684.351</v>
      </c>
      <c r="S63">
        <f t="shared" si="3"/>
        <v>9.42999999999995</v>
      </c>
      <c r="T63">
        <v>3.30205E-3</v>
      </c>
      <c r="W63">
        <f t="shared" si="4"/>
        <v>691.03747999999996</v>
      </c>
      <c r="X63">
        <f t="shared" si="5"/>
        <v>694.14989501893479</v>
      </c>
    </row>
    <row r="64" spans="1:24" x14ac:dyDescent="0.25">
      <c r="E64" t="s">
        <v>87</v>
      </c>
      <c r="F64">
        <v>590.12699999999995</v>
      </c>
      <c r="G64">
        <v>583.07899999999995</v>
      </c>
      <c r="I64">
        <f t="shared" si="1"/>
        <v>7.0480000000000018</v>
      </c>
      <c r="J64">
        <v>0</v>
      </c>
      <c r="P64" t="s">
        <v>87</v>
      </c>
      <c r="Q64">
        <v>582.947</v>
      </c>
      <c r="R64">
        <v>576.09100000000001</v>
      </c>
      <c r="S64">
        <f t="shared" si="3"/>
        <v>6.8559999999999945</v>
      </c>
      <c r="T64">
        <v>0</v>
      </c>
      <c r="W64">
        <f t="shared" si="4"/>
        <v>581.40187999999989</v>
      </c>
      <c r="X64">
        <f t="shared" si="5"/>
        <v>584.02049909913899</v>
      </c>
    </row>
  </sheetData>
  <sortState xmlns:xlrd2="http://schemas.microsoft.com/office/spreadsheetml/2017/richdata2" ref="A19:C27">
    <sortCondition descending="1" ref="B19"/>
  </sortState>
  <hyperlinks>
    <hyperlink ref="A32" r:id="rId1" xr:uid="{1ACD533B-11B8-497D-B7DF-E42E8AE3474B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31E6-4ACB-4C12-A7C9-6BAF7DD5FBAE}">
  <dimension ref="A1:XFD73"/>
  <sheetViews>
    <sheetView topLeftCell="A5" workbookViewId="0">
      <selection activeCell="F16" sqref="F16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5" width="11.85546875" customWidth="1"/>
    <col min="6" max="6" width="25.140625" bestFit="1" customWidth="1"/>
    <col min="7" max="7" width="27.5703125" bestFit="1" customWidth="1"/>
    <col min="8" max="8" width="18" bestFit="1" customWidth="1"/>
    <col min="9" max="9" width="20.28515625" bestFit="1" customWidth="1"/>
    <col min="10" max="10" width="15.28515625" bestFit="1" customWidth="1"/>
  </cols>
  <sheetData>
    <row r="1" spans="1:16384" s="1" customFormat="1" ht="32.25" customHeight="1" thickBot="1" x14ac:dyDescent="0.3">
      <c r="A1" s="12" t="s">
        <v>8</v>
      </c>
    </row>
    <row r="2" spans="1:16384" s="10" customFormat="1" ht="21.75" customHeight="1" thickTop="1" thickBot="1" x14ac:dyDescent="0.3">
      <c r="A2" s="40" t="s">
        <v>1</v>
      </c>
      <c r="B2" s="40"/>
      <c r="C2" s="40"/>
      <c r="D2" s="40"/>
      <c r="E2" s="40" t="s">
        <v>7</v>
      </c>
      <c r="F2" s="40"/>
      <c r="G2" s="40"/>
      <c r="H2" s="40" t="s">
        <v>6</v>
      </c>
      <c r="I2" s="40"/>
      <c r="J2" s="40"/>
      <c r="K2" s="40"/>
    </row>
    <row r="3" spans="1:16384" s="13" customFormat="1" ht="15.75" customHeight="1" thickTop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r="4" spans="1:16384" s="6" customFormat="1" ht="15.75" customHeight="1" x14ac:dyDescent="0.25"/>
    <row r="5" spans="1:16384" s="5" customFormat="1" ht="26.25" x14ac:dyDescent="0.4">
      <c r="A5" s="42" t="s">
        <v>4</v>
      </c>
      <c r="B5" s="42"/>
      <c r="C5" s="42"/>
      <c r="D5" s="4"/>
      <c r="E5" s="42" t="s">
        <v>5</v>
      </c>
      <c r="F5" s="42"/>
      <c r="G5" s="42"/>
      <c r="H5" s="42"/>
      <c r="I5" s="42"/>
      <c r="J5" s="16" t="s">
        <v>88</v>
      </c>
    </row>
    <row r="6" spans="1:16384" s="2" customFormat="1" ht="17.25" x14ac:dyDescent="0.25">
      <c r="A6" s="7" t="s">
        <v>3</v>
      </c>
      <c r="B6" s="7" t="s">
        <v>2</v>
      </c>
      <c r="C6" s="7" t="s">
        <v>0</v>
      </c>
      <c r="D6" s="3"/>
      <c r="E6" s="14" t="s">
        <v>3</v>
      </c>
      <c r="F6" s="14" t="s">
        <v>245</v>
      </c>
      <c r="G6" s="15" t="s">
        <v>38</v>
      </c>
      <c r="H6" s="14" t="s">
        <v>265</v>
      </c>
      <c r="I6" s="15" t="s">
        <v>49</v>
      </c>
      <c r="J6" s="43" t="s">
        <v>18</v>
      </c>
      <c r="K6" s="43"/>
      <c r="L6" s="43"/>
    </row>
    <row r="7" spans="1:16384" s="2" customFormat="1" ht="15" customHeight="1" x14ac:dyDescent="0.25">
      <c r="A7" s="9" t="s">
        <v>19</v>
      </c>
      <c r="B7" s="9">
        <v>1234.2563</v>
      </c>
      <c r="C7" s="9">
        <v>297.4307</v>
      </c>
      <c r="D7" s="3"/>
      <c r="E7" s="9" t="s">
        <v>19</v>
      </c>
      <c r="F7" s="8">
        <f>ABS(H7-B22)</f>
        <v>1.1945697000001019</v>
      </c>
      <c r="G7" s="8">
        <v>1209.0309999999999</v>
      </c>
      <c r="H7" s="9">
        <v>1210.8054302999999</v>
      </c>
      <c r="I7" s="8">
        <v>289.28569777000001</v>
      </c>
      <c r="J7" s="43"/>
      <c r="K7" s="43"/>
      <c r="L7" s="43"/>
    </row>
    <row r="8" spans="1:16384" ht="15" customHeight="1" x14ac:dyDescent="0.25">
      <c r="A8" s="9" t="s">
        <v>20</v>
      </c>
      <c r="B8" s="9">
        <v>1233.9502</v>
      </c>
      <c r="C8" s="9">
        <v>297.4452</v>
      </c>
      <c r="D8" s="9"/>
      <c r="E8" s="9" t="s">
        <v>20</v>
      </c>
      <c r="F8" s="8">
        <f>ABS(H8-B22)</f>
        <v>1.4948538000001008</v>
      </c>
      <c r="G8" s="9">
        <v>1209.173</v>
      </c>
      <c r="H8" s="9">
        <v>1210.5051461999999</v>
      </c>
      <c r="I8" s="9">
        <v>289.57374429999999</v>
      </c>
      <c r="J8" s="43"/>
      <c r="K8" s="43"/>
      <c r="L8" s="43"/>
    </row>
    <row r="9" spans="1:16384" ht="15" customHeight="1" x14ac:dyDescent="0.25">
      <c r="A9" s="9" t="s">
        <v>21</v>
      </c>
      <c r="B9" s="9">
        <v>1110.5766000000001</v>
      </c>
      <c r="C9" s="9">
        <v>479.96539999999999</v>
      </c>
      <c r="D9" s="9"/>
      <c r="E9" s="9" t="s">
        <v>21</v>
      </c>
      <c r="F9" s="9">
        <f>ABS(H9-B19)</f>
        <v>15.524355399999877</v>
      </c>
      <c r="G9" s="9">
        <v>1093.4069999999999</v>
      </c>
      <c r="H9" s="9">
        <v>1089.4756446000001</v>
      </c>
      <c r="I9" s="9">
        <v>381.10831553000003</v>
      </c>
      <c r="J9" s="43"/>
      <c r="K9" s="43"/>
      <c r="L9" s="43"/>
    </row>
    <row r="10" spans="1:16384" ht="15" customHeight="1" x14ac:dyDescent="0.25">
      <c r="A10" s="9" t="s">
        <v>22</v>
      </c>
      <c r="B10" s="9">
        <v>789.09029999999996</v>
      </c>
      <c r="C10" s="9">
        <v>36.624400000000001</v>
      </c>
      <c r="D10" s="9"/>
      <c r="E10" s="9" t="s">
        <v>22</v>
      </c>
      <c r="F10" s="9">
        <f>ABS(H10-B20)</f>
        <v>6.9024157000000059</v>
      </c>
      <c r="G10" s="9">
        <v>780.36800000000005</v>
      </c>
      <c r="H10" s="9">
        <v>774.09758429999999</v>
      </c>
      <c r="I10" s="9">
        <v>332.90459349999998</v>
      </c>
      <c r="J10" s="43"/>
      <c r="K10" s="43"/>
      <c r="L10" s="43"/>
    </row>
    <row r="11" spans="1:16384" ht="15" customHeight="1" x14ac:dyDescent="0.25">
      <c r="A11" s="9" t="s">
        <v>23</v>
      </c>
      <c r="B11" s="9">
        <v>559.52059999999994</v>
      </c>
      <c r="C11" s="9">
        <v>1.4886999999999999</v>
      </c>
      <c r="D11" s="9"/>
      <c r="E11" s="9" t="s">
        <v>23</v>
      </c>
      <c r="F11" s="9">
        <f>ABS(H11-B23)</f>
        <v>14.110291400000051</v>
      </c>
      <c r="G11" s="9">
        <v>553.95100000000002</v>
      </c>
      <c r="H11" s="9">
        <v>548.88970859999995</v>
      </c>
      <c r="I11" s="9">
        <v>1.3755263799999999</v>
      </c>
      <c r="J11" s="43"/>
      <c r="K11" s="43"/>
      <c r="L11" s="43"/>
    </row>
    <row r="12" spans="1:16384" ht="15" customHeight="1" x14ac:dyDescent="0.25">
      <c r="A12" s="9" t="s">
        <v>24</v>
      </c>
      <c r="B12" s="9">
        <v>559.44899999999996</v>
      </c>
      <c r="C12" s="9">
        <v>1.5023</v>
      </c>
      <c r="D12" s="9"/>
      <c r="E12" s="9" t="s">
        <v>24</v>
      </c>
      <c r="F12" s="9">
        <f>ABS(H12-B23)</f>
        <v>14.180531000000087</v>
      </c>
      <c r="G12" s="9">
        <v>554.005</v>
      </c>
      <c r="H12" s="9">
        <v>548.81946899999991</v>
      </c>
      <c r="I12" s="9">
        <v>1.38401252</v>
      </c>
      <c r="J12" s="43"/>
      <c r="K12" s="43"/>
      <c r="L12" s="43"/>
    </row>
    <row r="13" spans="1:16384" ht="15" customHeight="1" x14ac:dyDescent="0.25">
      <c r="A13" s="9" t="s">
        <v>25</v>
      </c>
      <c r="B13" s="9">
        <v>477.15559999999999</v>
      </c>
      <c r="C13" s="9">
        <v>5.0700000000000002E-2</v>
      </c>
      <c r="D13" s="9"/>
      <c r="E13" s="9" t="s">
        <v>25</v>
      </c>
      <c r="F13" s="9">
        <f>ABS(B13-B21)</f>
        <v>1.1555999999999926</v>
      </c>
      <c r="G13" s="9">
        <v>472.69900000000001</v>
      </c>
      <c r="H13" s="9">
        <v>468.08964359999999</v>
      </c>
      <c r="I13" s="9">
        <v>0.10974025</v>
      </c>
      <c r="J13" s="43"/>
      <c r="K13" s="43"/>
      <c r="L13" s="43"/>
    </row>
    <row r="14" spans="1:16384" ht="15" customHeight="1" x14ac:dyDescent="0.25">
      <c r="A14" s="9" t="s">
        <v>26</v>
      </c>
      <c r="B14" s="9">
        <v>348.61360000000002</v>
      </c>
      <c r="C14" s="9">
        <v>5.9999999999999995E-4</v>
      </c>
      <c r="D14" s="9"/>
      <c r="E14" s="9" t="s">
        <v>26</v>
      </c>
      <c r="F14" s="9">
        <f>ABS(H14-B24)</f>
        <v>8.0100583999999913</v>
      </c>
      <c r="G14" s="9">
        <v>345.11200000000002</v>
      </c>
      <c r="H14" s="9">
        <v>341.98994160000001</v>
      </c>
      <c r="I14" s="9">
        <v>6.7604000000000004E-4</v>
      </c>
      <c r="J14" s="43"/>
      <c r="K14" s="43"/>
      <c r="L14" s="43"/>
    </row>
    <row r="15" spans="1:16384" ht="15" customHeight="1" x14ac:dyDescent="0.25">
      <c r="A15" s="8" t="s">
        <v>27</v>
      </c>
      <c r="B15" s="9">
        <v>348.59140000000002</v>
      </c>
      <c r="C15" s="9">
        <v>6.9999999999999999E-4</v>
      </c>
      <c r="D15" s="9"/>
      <c r="E15" s="8" t="s">
        <v>27</v>
      </c>
      <c r="F15" s="9">
        <f>ABS(H15-B24)</f>
        <v>8.0318365999999628</v>
      </c>
      <c r="G15" s="9">
        <v>345.30399999999997</v>
      </c>
      <c r="H15" s="9">
        <v>341.96816340000004</v>
      </c>
      <c r="I15" s="9">
        <v>1.0578E-3</v>
      </c>
      <c r="J15" s="43"/>
      <c r="K15" s="43"/>
      <c r="L15" s="43"/>
    </row>
    <row r="16" spans="1:16384" x14ac:dyDescent="0.25">
      <c r="A16" s="9"/>
      <c r="B16" s="9"/>
      <c r="C16" s="9"/>
      <c r="D16" s="9"/>
      <c r="E16" s="9"/>
      <c r="F16" s="9"/>
      <c r="G16" s="9"/>
    </row>
    <row r="17" spans="1:12" ht="26.25" x14ac:dyDescent="0.4">
      <c r="A17" s="42" t="s">
        <v>215</v>
      </c>
      <c r="B17" s="42"/>
      <c r="C17" s="42"/>
      <c r="D17" s="9"/>
      <c r="E17" s="14" t="s">
        <v>3</v>
      </c>
      <c r="F17" s="14" t="s">
        <v>37</v>
      </c>
      <c r="G17" s="15" t="s">
        <v>38</v>
      </c>
      <c r="H17" s="15" t="s">
        <v>0</v>
      </c>
      <c r="J17" s="43" t="s">
        <v>51</v>
      </c>
      <c r="K17" s="43"/>
      <c r="L17" s="43"/>
    </row>
    <row r="18" spans="1:12" ht="17.25" x14ac:dyDescent="0.25">
      <c r="A18" s="14" t="s">
        <v>3</v>
      </c>
      <c r="B18" s="14" t="s">
        <v>2</v>
      </c>
      <c r="C18" s="14" t="s">
        <v>0</v>
      </c>
      <c r="D18" s="9"/>
      <c r="E18" s="9" t="s">
        <v>39</v>
      </c>
      <c r="F18" s="9"/>
      <c r="G18" s="9">
        <v>2396.09</v>
      </c>
      <c r="H18" s="9">
        <v>1.5408278900000001</v>
      </c>
      <c r="J18" s="43"/>
      <c r="K18" s="43"/>
      <c r="L18" s="43"/>
    </row>
    <row r="19" spans="1:12" x14ac:dyDescent="0.25">
      <c r="A19" s="9" t="s">
        <v>216</v>
      </c>
      <c r="B19" s="9">
        <v>1105</v>
      </c>
      <c r="C19" s="9">
        <v>560.79999999999995</v>
      </c>
      <c r="D19" s="9"/>
      <c r="E19" s="9" t="s">
        <v>40</v>
      </c>
      <c r="F19" s="9"/>
      <c r="G19" s="9">
        <v>2414.9209999999998</v>
      </c>
      <c r="H19" s="9">
        <v>1.66336047</v>
      </c>
      <c r="J19" s="43"/>
      <c r="K19" s="43"/>
      <c r="L19" s="43"/>
    </row>
    <row r="20" spans="1:12" x14ac:dyDescent="0.25">
      <c r="A20" s="9" t="s">
        <v>217</v>
      </c>
      <c r="B20" s="9">
        <v>781</v>
      </c>
      <c r="C20" s="9">
        <v>35.1</v>
      </c>
      <c r="D20" s="9"/>
      <c r="E20" s="9" t="s">
        <v>41</v>
      </c>
      <c r="F20" s="9"/>
      <c r="G20" s="9">
        <v>2181.1619999999998</v>
      </c>
      <c r="H20" s="9">
        <v>9.8174339999999999E-2</v>
      </c>
      <c r="J20" s="43"/>
      <c r="K20" s="43"/>
      <c r="L20" s="43"/>
    </row>
    <row r="21" spans="1:12" x14ac:dyDescent="0.25">
      <c r="A21" s="9" t="s">
        <v>218</v>
      </c>
      <c r="B21" s="9">
        <v>476</v>
      </c>
      <c r="C21" s="9">
        <v>0</v>
      </c>
      <c r="D21" s="9"/>
      <c r="E21" s="9" t="s">
        <v>42</v>
      </c>
      <c r="F21" s="9"/>
      <c r="G21" s="9">
        <v>1560.0170000000001</v>
      </c>
      <c r="H21" s="9">
        <v>1.09204E-2</v>
      </c>
      <c r="J21" s="43"/>
      <c r="K21" s="43"/>
      <c r="L21" s="43"/>
    </row>
    <row r="22" spans="1:12" x14ac:dyDescent="0.25">
      <c r="A22" s="9" t="s">
        <v>219</v>
      </c>
      <c r="B22" s="9">
        <v>1212</v>
      </c>
      <c r="C22" s="9">
        <v>672.9</v>
      </c>
      <c r="D22" s="9"/>
      <c r="E22" s="9" t="s">
        <v>43</v>
      </c>
      <c r="F22" s="9"/>
      <c r="G22" s="9">
        <v>1108.7149999999999</v>
      </c>
      <c r="H22" s="9">
        <v>42.695158910000004</v>
      </c>
      <c r="J22" s="43"/>
      <c r="K22" s="43"/>
      <c r="L22" s="43"/>
    </row>
    <row r="23" spans="1:12" x14ac:dyDescent="0.25">
      <c r="A23" s="9" t="s">
        <v>220</v>
      </c>
      <c r="B23" s="9">
        <v>563</v>
      </c>
      <c r="C23" s="9">
        <v>3.1</v>
      </c>
      <c r="D23" s="9"/>
      <c r="E23" s="9" t="s">
        <v>44</v>
      </c>
      <c r="F23" s="9"/>
      <c r="G23" s="9">
        <v>1108.8969999999999</v>
      </c>
      <c r="H23" s="9">
        <v>44.75171795</v>
      </c>
      <c r="J23" s="43"/>
      <c r="K23" s="43"/>
      <c r="L23" s="43"/>
    </row>
    <row r="24" spans="1:12" x14ac:dyDescent="0.25">
      <c r="A24" s="9" t="s">
        <v>228</v>
      </c>
      <c r="B24" s="9">
        <v>350</v>
      </c>
      <c r="C24" s="9">
        <v>0</v>
      </c>
      <c r="D24" s="9"/>
      <c r="E24" s="9" t="s">
        <v>45</v>
      </c>
      <c r="F24" s="9"/>
      <c r="G24" s="9">
        <v>944.18600000000004</v>
      </c>
      <c r="H24" s="9">
        <v>0.57109390000000004</v>
      </c>
      <c r="J24" s="43"/>
      <c r="K24" s="43"/>
      <c r="L24" s="43"/>
    </row>
    <row r="25" spans="1:12" x14ac:dyDescent="0.25">
      <c r="D25" s="9"/>
      <c r="E25" s="9" t="s">
        <v>46</v>
      </c>
      <c r="F25" s="9"/>
      <c r="G25" s="9">
        <v>690.101</v>
      </c>
      <c r="H25" s="9">
        <v>1.327566E-2</v>
      </c>
      <c r="J25" s="43"/>
      <c r="K25" s="43"/>
      <c r="L25" s="43"/>
    </row>
    <row r="26" spans="1:12" x14ac:dyDescent="0.25">
      <c r="A26" s="17" t="s">
        <v>221</v>
      </c>
      <c r="B26" s="9"/>
      <c r="C26" s="9"/>
      <c r="D26" s="9"/>
      <c r="E26" s="8" t="s">
        <v>47</v>
      </c>
      <c r="F26" s="9"/>
      <c r="G26" s="9">
        <v>690.49300000000005</v>
      </c>
      <c r="H26" s="9">
        <v>1.2730139999999999E-2</v>
      </c>
      <c r="J26" s="43"/>
      <c r="K26" s="43"/>
      <c r="L26" s="43"/>
    </row>
    <row r="27" spans="1:12" x14ac:dyDescent="0.25">
      <c r="A27" s="9">
        <f>AVERAGE(B19/B9,B20/B10,B21/B13,B22/B8,B23/B12,B24/B15)</f>
        <v>0.99581728153128302</v>
      </c>
      <c r="B27" s="9"/>
      <c r="C27" s="9">
        <v>0.98099999999999998</v>
      </c>
      <c r="D27" s="9"/>
      <c r="E27" s="9"/>
      <c r="F27" s="9"/>
      <c r="G27" s="9"/>
    </row>
    <row r="28" spans="1:12" ht="17.25" x14ac:dyDescent="0.25">
      <c r="A28" s="9"/>
      <c r="B28" s="9"/>
      <c r="C28" s="9"/>
      <c r="D28" s="9"/>
      <c r="E28" s="14" t="s">
        <v>3</v>
      </c>
      <c r="F28" s="14" t="s">
        <v>37</v>
      </c>
      <c r="G28" s="15" t="s">
        <v>38</v>
      </c>
      <c r="H28" s="15" t="s">
        <v>0</v>
      </c>
      <c r="J28" s="43" t="s">
        <v>52</v>
      </c>
      <c r="K28" s="43"/>
      <c r="L28" s="43"/>
    </row>
    <row r="29" spans="1:12" x14ac:dyDescent="0.25">
      <c r="A29" s="18" t="s">
        <v>229</v>
      </c>
      <c r="B29" s="9"/>
      <c r="C29" s="9"/>
      <c r="D29" s="9"/>
      <c r="E29" s="9" t="s">
        <v>50</v>
      </c>
      <c r="F29" s="9"/>
      <c r="G29" s="9">
        <v>2414.8209999999999</v>
      </c>
      <c r="H29" s="9">
        <v>1.65383719</v>
      </c>
      <c r="J29" s="43"/>
      <c r="K29" s="43"/>
      <c r="L29" s="43"/>
    </row>
    <row r="30" spans="1:12" x14ac:dyDescent="0.25">
      <c r="A30" s="9"/>
      <c r="B30" s="9"/>
      <c r="C30" s="9"/>
      <c r="D30" s="9"/>
      <c r="E30" s="9" t="s">
        <v>53</v>
      </c>
      <c r="F30" s="9"/>
      <c r="G30" s="9">
        <v>2299.424</v>
      </c>
      <c r="H30" s="9">
        <v>2.1449544700000001</v>
      </c>
      <c r="J30" s="43"/>
      <c r="K30" s="43"/>
      <c r="L30" s="43"/>
    </row>
    <row r="31" spans="1:12" x14ac:dyDescent="0.25">
      <c r="A31" s="9" t="s">
        <v>237</v>
      </c>
      <c r="B31" s="9" t="s">
        <v>264</v>
      </c>
      <c r="C31" s="9" t="s">
        <v>263</v>
      </c>
      <c r="D31" s="9"/>
      <c r="E31" s="9" t="s">
        <v>54</v>
      </c>
      <c r="F31" s="9"/>
      <c r="G31" s="9">
        <v>2299.0529999999999</v>
      </c>
      <c r="H31" s="9">
        <v>2.1642708900000001</v>
      </c>
      <c r="J31" s="43"/>
      <c r="K31" s="43"/>
      <c r="L31" s="43"/>
    </row>
    <row r="32" spans="1:12" x14ac:dyDescent="0.25">
      <c r="A32" s="9">
        <f>SQRT(AVERAGE(SUMSQ(F7:F15)))</f>
        <v>28.679350875987989</v>
      </c>
      <c r="B32" s="9">
        <f>MIN(F7:F15)</f>
        <v>1.1555999999999926</v>
      </c>
      <c r="C32" s="9">
        <f>MAX(F7:F15)</f>
        <v>15.524355399999877</v>
      </c>
      <c r="D32" s="9" t="s">
        <v>258</v>
      </c>
      <c r="E32" s="9" t="s">
        <v>55</v>
      </c>
      <c r="F32" s="9"/>
      <c r="G32" s="9">
        <v>1983.645</v>
      </c>
      <c r="H32" s="9">
        <v>0.41744606000000001</v>
      </c>
      <c r="J32" s="43"/>
      <c r="K32" s="43"/>
      <c r="L32" s="43"/>
    </row>
    <row r="33" spans="1:12" x14ac:dyDescent="0.25">
      <c r="A33" s="9"/>
      <c r="B33" s="9"/>
      <c r="C33" s="9"/>
      <c r="D33" s="9"/>
      <c r="E33" s="9" t="s">
        <v>56</v>
      </c>
      <c r="F33" s="9"/>
      <c r="G33" s="9">
        <v>1983.954</v>
      </c>
      <c r="H33" s="9">
        <v>0.42968794999999999</v>
      </c>
      <c r="J33" s="43"/>
      <c r="K33" s="43"/>
      <c r="L33" s="43"/>
    </row>
    <row r="34" spans="1:12" x14ac:dyDescent="0.25">
      <c r="A34" s="9"/>
      <c r="B34" s="9"/>
      <c r="C34" s="9"/>
      <c r="D34" s="9"/>
      <c r="E34" s="9" t="s">
        <v>57</v>
      </c>
      <c r="F34" s="9"/>
      <c r="G34" s="9">
        <v>1871.107</v>
      </c>
      <c r="H34" s="9">
        <v>1.3822394499999999</v>
      </c>
      <c r="J34" s="43"/>
      <c r="K34" s="43"/>
      <c r="L34" s="43"/>
    </row>
    <row r="35" spans="1:12" x14ac:dyDescent="0.25">
      <c r="A35" s="9"/>
      <c r="B35" s="9"/>
      <c r="C35" s="9"/>
      <c r="D35" s="9"/>
      <c r="E35" s="9" t="s">
        <v>58</v>
      </c>
      <c r="F35" s="9"/>
      <c r="G35" s="9">
        <v>1759.731</v>
      </c>
      <c r="H35" s="9">
        <v>0.25144211</v>
      </c>
      <c r="J35" s="43"/>
      <c r="K35" s="43"/>
      <c r="L35" s="43"/>
    </row>
    <row r="36" spans="1:12" x14ac:dyDescent="0.25">
      <c r="A36" s="9"/>
      <c r="B36" s="9"/>
      <c r="C36" s="9"/>
      <c r="D36" s="9"/>
      <c r="E36" s="9" t="s">
        <v>59</v>
      </c>
      <c r="F36" s="9"/>
      <c r="G36" s="9">
        <v>1757.5160000000001</v>
      </c>
      <c r="H36" s="9">
        <v>3.9385499999999999E-3</v>
      </c>
      <c r="J36" s="43"/>
      <c r="K36" s="43"/>
      <c r="L36" s="43"/>
    </row>
    <row r="37" spans="1:12" x14ac:dyDescent="0.25">
      <c r="A37" s="9"/>
      <c r="B37" s="9"/>
      <c r="C37" s="9"/>
      <c r="D37" s="9"/>
      <c r="E37" s="9" t="s">
        <v>60</v>
      </c>
      <c r="F37" s="9"/>
      <c r="G37" s="9">
        <v>1643.6030000000001</v>
      </c>
      <c r="H37" s="9">
        <v>0.26060654999999999</v>
      </c>
      <c r="J37" s="43"/>
      <c r="K37" s="43"/>
      <c r="L37" s="43"/>
    </row>
    <row r="38" spans="1:12" x14ac:dyDescent="0.25">
      <c r="A38" s="9"/>
      <c r="B38" s="9"/>
      <c r="C38" s="9"/>
      <c r="D38" s="9"/>
      <c r="E38" s="9" t="s">
        <v>61</v>
      </c>
      <c r="F38" s="9"/>
      <c r="G38" s="9">
        <v>1335.1849999999999</v>
      </c>
      <c r="H38" s="9">
        <v>3.7571175600000002</v>
      </c>
      <c r="J38" s="43"/>
      <c r="K38" s="43"/>
      <c r="L38" s="43"/>
    </row>
    <row r="39" spans="1:12" x14ac:dyDescent="0.25">
      <c r="A39" s="9"/>
      <c r="B39" s="9"/>
      <c r="C39" s="9"/>
      <c r="D39" s="9"/>
      <c r="E39" s="9" t="s">
        <v>62</v>
      </c>
      <c r="F39" s="9"/>
      <c r="G39" s="9">
        <v>1757.393</v>
      </c>
      <c r="H39" s="9">
        <v>3.0569600000000001E-3</v>
      </c>
      <c r="J39" s="43"/>
      <c r="K39" s="43"/>
      <c r="L39" s="43"/>
    </row>
    <row r="40" spans="1:12" x14ac:dyDescent="0.25">
      <c r="A40" s="9"/>
      <c r="B40" s="9"/>
      <c r="C40" s="9"/>
      <c r="D40" s="9"/>
      <c r="E40" s="9" t="s">
        <v>63</v>
      </c>
      <c r="F40" s="9"/>
      <c r="G40" s="9">
        <v>1759.943</v>
      </c>
      <c r="H40" s="9">
        <v>0.24705307000000001</v>
      </c>
      <c r="J40" s="43"/>
      <c r="K40" s="43"/>
      <c r="L40" s="43"/>
    </row>
    <row r="41" spans="1:12" x14ac:dyDescent="0.25">
      <c r="A41" s="9"/>
      <c r="B41" s="9"/>
      <c r="C41" s="9"/>
      <c r="D41" s="9"/>
      <c r="E41" s="9" t="s">
        <v>64</v>
      </c>
      <c r="F41" s="9"/>
      <c r="G41" s="9">
        <v>1643.671</v>
      </c>
      <c r="H41" s="9">
        <v>0.25585000000000002</v>
      </c>
      <c r="J41" s="43"/>
      <c r="K41" s="43"/>
      <c r="L41" s="43"/>
    </row>
    <row r="42" spans="1:12" x14ac:dyDescent="0.25">
      <c r="A42" s="9"/>
      <c r="B42" s="9"/>
      <c r="C42" s="9"/>
      <c r="D42" s="9"/>
      <c r="E42" s="9" t="s">
        <v>65</v>
      </c>
      <c r="F42" s="9"/>
      <c r="G42" s="9">
        <v>1335.2850000000001</v>
      </c>
      <c r="H42" s="9">
        <v>3.7722571899999999</v>
      </c>
      <c r="J42" s="43"/>
      <c r="K42" s="43"/>
      <c r="L42" s="43"/>
    </row>
    <row r="43" spans="1:12" x14ac:dyDescent="0.25">
      <c r="A43" s="9"/>
      <c r="B43" s="9"/>
      <c r="C43" s="9"/>
      <c r="D43" s="9"/>
      <c r="E43" s="9" t="s">
        <v>66</v>
      </c>
      <c r="F43" s="9"/>
      <c r="G43" s="9">
        <v>1108.249</v>
      </c>
      <c r="H43" s="9">
        <v>2.6094200000000001E-2</v>
      </c>
      <c r="J43" s="43"/>
      <c r="K43" s="43"/>
      <c r="L43" s="43"/>
    </row>
    <row r="44" spans="1:12" x14ac:dyDescent="0.25">
      <c r="A44" s="9"/>
      <c r="B44" s="9"/>
      <c r="C44" s="9"/>
      <c r="D44" s="9"/>
      <c r="E44" s="9" t="s">
        <v>67</v>
      </c>
      <c r="F44" s="9"/>
      <c r="G44" s="9">
        <v>1681.1310000000001</v>
      </c>
      <c r="H44" s="9">
        <v>2.9041499999999999E-3</v>
      </c>
      <c r="J44" s="43"/>
      <c r="K44" s="43"/>
      <c r="L44" s="43"/>
    </row>
    <row r="45" spans="1:12" x14ac:dyDescent="0.25">
      <c r="A45" s="9"/>
      <c r="B45" s="9"/>
      <c r="C45" s="9"/>
      <c r="D45" s="9"/>
      <c r="E45" s="9" t="s">
        <v>68</v>
      </c>
      <c r="F45" s="9"/>
      <c r="G45" s="9">
        <v>1681.2729999999999</v>
      </c>
      <c r="H45" s="9">
        <v>3.2934399999999999E-3</v>
      </c>
      <c r="J45" s="43"/>
      <c r="K45" s="43"/>
      <c r="L45" s="43"/>
    </row>
    <row r="46" spans="1:12" x14ac:dyDescent="0.25">
      <c r="A46" s="9"/>
      <c r="B46" s="9"/>
      <c r="C46" s="9"/>
      <c r="D46" s="9"/>
      <c r="E46" s="9" t="s">
        <v>69</v>
      </c>
      <c r="F46" s="9"/>
      <c r="G46" s="9">
        <v>1564.3920000000001</v>
      </c>
      <c r="H46" s="9">
        <v>0.37189192999999998</v>
      </c>
      <c r="J46" s="43"/>
      <c r="K46" s="43"/>
      <c r="L46" s="43"/>
    </row>
    <row r="47" spans="1:12" x14ac:dyDescent="0.25">
      <c r="A47" s="9"/>
      <c r="B47" s="9"/>
      <c r="C47" s="9"/>
      <c r="D47" s="9"/>
      <c r="E47" s="9" t="s">
        <v>70</v>
      </c>
      <c r="F47" s="9"/>
      <c r="G47" s="9">
        <v>1251.6510000000001</v>
      </c>
      <c r="H47" s="9">
        <v>4.9851787600000002</v>
      </c>
      <c r="J47" s="43"/>
      <c r="K47" s="43"/>
      <c r="L47" s="43"/>
    </row>
    <row r="48" spans="1:12" x14ac:dyDescent="0.25">
      <c r="A48" s="9"/>
      <c r="B48" s="9"/>
      <c r="C48" s="9"/>
      <c r="D48" s="9"/>
      <c r="E48" s="9" t="s">
        <v>71</v>
      </c>
      <c r="F48" s="9"/>
      <c r="G48" s="9">
        <v>1026.3969999999999</v>
      </c>
      <c r="H48" s="9">
        <v>8.5282999999999995E-4</v>
      </c>
      <c r="J48" s="43"/>
      <c r="K48" s="43"/>
      <c r="L48" s="43"/>
    </row>
    <row r="49" spans="1:12" x14ac:dyDescent="0.25">
      <c r="A49" s="9"/>
      <c r="B49" s="9"/>
      <c r="C49" s="9"/>
      <c r="D49" s="9"/>
      <c r="E49" s="9" t="s">
        <v>72</v>
      </c>
      <c r="F49" s="9"/>
      <c r="G49" s="9">
        <v>1026.4659999999999</v>
      </c>
      <c r="H49" s="9">
        <v>6.6432000000000004E-4</v>
      </c>
      <c r="J49" s="43"/>
      <c r="K49" s="43"/>
      <c r="L49" s="43"/>
    </row>
    <row r="50" spans="1:12" x14ac:dyDescent="0.25">
      <c r="A50" s="9"/>
      <c r="B50" s="9"/>
      <c r="C50" s="9"/>
      <c r="D50" s="9"/>
      <c r="E50" s="9" t="s">
        <v>73</v>
      </c>
      <c r="F50" s="9"/>
      <c r="G50" s="9">
        <v>1553.568</v>
      </c>
      <c r="H50" s="9">
        <v>8.762607E-2</v>
      </c>
      <c r="J50" s="43"/>
      <c r="K50" s="43"/>
      <c r="L50" s="43"/>
    </row>
    <row r="51" spans="1:12" x14ac:dyDescent="0.25">
      <c r="A51" s="9"/>
      <c r="B51" s="9"/>
      <c r="C51" s="9"/>
      <c r="D51" s="9"/>
      <c r="E51" s="9" t="s">
        <v>74</v>
      </c>
      <c r="F51" s="9"/>
      <c r="G51" s="9">
        <v>1552.671</v>
      </c>
      <c r="H51" s="9">
        <v>0.22894517</v>
      </c>
      <c r="J51" s="43"/>
      <c r="K51" s="43"/>
      <c r="L51" s="43"/>
    </row>
    <row r="52" spans="1:12" x14ac:dyDescent="0.25">
      <c r="A52" s="9"/>
      <c r="B52" s="9"/>
      <c r="C52" s="9"/>
      <c r="D52" s="9"/>
      <c r="E52" s="9" t="s">
        <v>75</v>
      </c>
      <c r="F52" s="9"/>
      <c r="G52" s="9">
        <v>1436.9680000000001</v>
      </c>
      <c r="H52" s="9">
        <v>0.36159057</v>
      </c>
      <c r="J52" s="43"/>
      <c r="K52" s="43"/>
      <c r="L52" s="43"/>
    </row>
    <row r="53" spans="1:12" x14ac:dyDescent="0.25">
      <c r="A53" s="9"/>
      <c r="B53" s="9"/>
      <c r="C53" s="9"/>
      <c r="D53" s="9"/>
      <c r="E53" s="9" t="s">
        <v>76</v>
      </c>
      <c r="F53" s="9"/>
      <c r="G53" s="9">
        <v>1124.519</v>
      </c>
      <c r="H53" s="9">
        <v>0.45772395999999999</v>
      </c>
      <c r="J53" s="43"/>
      <c r="K53" s="43"/>
      <c r="L53" s="43"/>
    </row>
    <row r="54" spans="1:12" x14ac:dyDescent="0.25">
      <c r="A54" s="9"/>
      <c r="B54" s="9"/>
      <c r="C54" s="9"/>
      <c r="D54" s="9"/>
      <c r="E54" s="9" t="s">
        <v>77</v>
      </c>
      <c r="F54" s="9"/>
      <c r="G54" s="9">
        <v>898.79300000000001</v>
      </c>
      <c r="H54" s="9">
        <v>9.1344100000000008E-3</v>
      </c>
      <c r="J54" s="43"/>
      <c r="K54" s="43"/>
      <c r="L54" s="43"/>
    </row>
    <row r="55" spans="1:12" x14ac:dyDescent="0.25">
      <c r="A55" s="9"/>
      <c r="B55" s="9"/>
      <c r="C55" s="9"/>
      <c r="D55" s="9"/>
      <c r="E55" s="9" t="s">
        <v>78</v>
      </c>
      <c r="F55" s="9"/>
      <c r="G55" s="9">
        <v>898.678</v>
      </c>
      <c r="H55" s="9">
        <v>0.33483583</v>
      </c>
      <c r="J55" s="43"/>
      <c r="K55" s="43"/>
      <c r="L55" s="43"/>
    </row>
    <row r="56" spans="1:12" x14ac:dyDescent="0.25">
      <c r="A56" s="9"/>
      <c r="B56" s="9"/>
      <c r="C56" s="9"/>
      <c r="D56" s="9"/>
      <c r="E56" s="9" t="s">
        <v>79</v>
      </c>
      <c r="F56" s="9"/>
      <c r="G56" s="9">
        <v>816.95500000000004</v>
      </c>
      <c r="H56" s="9">
        <v>1.65697E-2</v>
      </c>
      <c r="J56" s="43"/>
      <c r="K56" s="43"/>
      <c r="L56" s="43"/>
    </row>
    <row r="57" spans="1:12" x14ac:dyDescent="0.25">
      <c r="A57" s="9"/>
      <c r="B57" s="9"/>
      <c r="C57" s="9"/>
      <c r="D57" s="9"/>
      <c r="E57" s="9" t="s">
        <v>80</v>
      </c>
      <c r="F57" s="9"/>
      <c r="G57" s="9">
        <v>1552.796</v>
      </c>
      <c r="H57" s="9">
        <v>0.23361989</v>
      </c>
      <c r="J57" s="43"/>
      <c r="K57" s="43"/>
      <c r="L57" s="43"/>
    </row>
    <row r="58" spans="1:12" x14ac:dyDescent="0.25">
      <c r="A58" s="9"/>
      <c r="B58" s="9"/>
      <c r="C58" s="9"/>
      <c r="D58" s="9"/>
      <c r="E58" s="9" t="s">
        <v>81</v>
      </c>
      <c r="F58" s="9"/>
      <c r="G58" s="9">
        <v>1553.893</v>
      </c>
      <c r="H58" s="9">
        <v>0.80607578999999996</v>
      </c>
      <c r="J58" s="43"/>
      <c r="K58" s="43"/>
      <c r="L58" s="43"/>
    </row>
    <row r="59" spans="1:12" x14ac:dyDescent="0.25">
      <c r="A59" s="9"/>
      <c r="B59" s="9"/>
      <c r="C59" s="9"/>
      <c r="D59" s="9"/>
      <c r="E59" s="9" t="s">
        <v>82</v>
      </c>
      <c r="F59" s="9"/>
      <c r="G59" s="9">
        <v>1437.261</v>
      </c>
      <c r="H59" s="9">
        <v>0.35441921999999998</v>
      </c>
      <c r="J59" s="43"/>
      <c r="K59" s="43"/>
      <c r="L59" s="43"/>
    </row>
    <row r="60" spans="1:12" x14ac:dyDescent="0.25">
      <c r="A60" s="9"/>
      <c r="B60" s="9"/>
      <c r="C60" s="9"/>
      <c r="D60" s="9"/>
      <c r="E60" s="9" t="s">
        <v>83</v>
      </c>
      <c r="F60" s="9"/>
      <c r="G60" s="9">
        <v>1124.729</v>
      </c>
      <c r="H60" s="9">
        <v>0.47548027999999998</v>
      </c>
      <c r="J60" s="43"/>
      <c r="K60" s="43"/>
      <c r="L60" s="43"/>
    </row>
    <row r="61" spans="1:12" x14ac:dyDescent="0.25">
      <c r="A61" s="9"/>
      <c r="B61" s="9"/>
      <c r="C61" s="9"/>
      <c r="D61" s="9"/>
      <c r="E61" s="9" t="s">
        <v>84</v>
      </c>
      <c r="F61" s="9"/>
      <c r="G61" s="9">
        <v>898.81200000000001</v>
      </c>
      <c r="H61" s="9">
        <v>0.33180179999999998</v>
      </c>
      <c r="J61" s="43"/>
      <c r="K61" s="43"/>
      <c r="L61" s="43"/>
    </row>
    <row r="62" spans="1:12" x14ac:dyDescent="0.25">
      <c r="A62" s="9"/>
      <c r="B62" s="9"/>
      <c r="C62" s="9"/>
      <c r="D62" s="9"/>
      <c r="E62" s="9" t="s">
        <v>85</v>
      </c>
      <c r="F62" s="9"/>
      <c r="G62" s="9">
        <v>899.10900000000004</v>
      </c>
      <c r="H62" s="9">
        <v>9.3802799999999995E-3</v>
      </c>
      <c r="J62" s="43"/>
      <c r="K62" s="43"/>
      <c r="L62" s="43"/>
    </row>
    <row r="63" spans="1:12" x14ac:dyDescent="0.25">
      <c r="A63" s="9"/>
      <c r="B63" s="9"/>
      <c r="C63" s="9"/>
      <c r="D63" s="9"/>
      <c r="E63" s="9" t="s">
        <v>86</v>
      </c>
      <c r="F63" s="9"/>
      <c r="G63" s="9">
        <v>817.34100000000001</v>
      </c>
      <c r="H63" s="9">
        <v>1.6429030000000001E-2</v>
      </c>
      <c r="J63" s="43"/>
      <c r="K63" s="43"/>
      <c r="L63" s="43"/>
    </row>
    <row r="64" spans="1:12" x14ac:dyDescent="0.25">
      <c r="A64" s="9"/>
      <c r="B64" s="9"/>
      <c r="C64" s="9"/>
      <c r="D64" s="9"/>
      <c r="E64" s="9" t="s">
        <v>87</v>
      </c>
      <c r="F64" s="9"/>
      <c r="G64" s="9">
        <v>690.79700000000003</v>
      </c>
      <c r="H64" s="9">
        <v>3.3849000000000001E-3</v>
      </c>
      <c r="J64" s="43"/>
      <c r="K64" s="43"/>
      <c r="L64" s="43"/>
    </row>
    <row r="65" spans="1:7" x14ac:dyDescent="0.25">
      <c r="A65" s="9"/>
      <c r="B65" s="9"/>
      <c r="C65" s="9"/>
      <c r="D65" s="9"/>
      <c r="E65" s="9"/>
      <c r="F65" s="9"/>
      <c r="G65" s="9"/>
    </row>
    <row r="66" spans="1:7" x14ac:dyDescent="0.25">
      <c r="A66" s="9"/>
      <c r="B66" s="9"/>
      <c r="C66" s="9"/>
      <c r="D66" s="9"/>
      <c r="E66" s="9"/>
      <c r="F66" s="9"/>
      <c r="G66" s="9"/>
    </row>
    <row r="67" spans="1:7" x14ac:dyDescent="0.25">
      <c r="A67" s="9"/>
      <c r="B67" s="9"/>
      <c r="C67" s="9"/>
      <c r="D67" s="9"/>
      <c r="E67" s="9"/>
      <c r="F67" s="9"/>
      <c r="G67" s="9"/>
    </row>
    <row r="68" spans="1:7" x14ac:dyDescent="0.25">
      <c r="A68" s="9"/>
      <c r="B68" s="9"/>
      <c r="C68" s="9"/>
      <c r="D68" s="9"/>
      <c r="E68" s="9"/>
      <c r="F68" s="9"/>
      <c r="G68" s="9"/>
    </row>
    <row r="69" spans="1:7" x14ac:dyDescent="0.25">
      <c r="A69" s="9"/>
      <c r="B69" s="9"/>
      <c r="C69" s="9"/>
      <c r="D69" s="9"/>
      <c r="E69" s="9"/>
      <c r="F69" s="9"/>
      <c r="G69" s="9"/>
    </row>
    <row r="70" spans="1:7" x14ac:dyDescent="0.25">
      <c r="A70" s="9"/>
      <c r="B70" s="9"/>
      <c r="C70" s="9"/>
      <c r="D70" s="9"/>
      <c r="E70" s="9"/>
      <c r="F70" s="9"/>
      <c r="G70" s="9"/>
    </row>
    <row r="71" spans="1:7" x14ac:dyDescent="0.25">
      <c r="A71" s="9"/>
      <c r="B71" s="9"/>
      <c r="C71" s="9"/>
      <c r="D71" s="9"/>
      <c r="E71" s="9"/>
      <c r="F71" s="9"/>
      <c r="G71" s="9"/>
    </row>
    <row r="72" spans="1:7" x14ac:dyDescent="0.25">
      <c r="A72" s="9"/>
      <c r="B72" s="9"/>
      <c r="C72" s="9"/>
      <c r="D72" s="9"/>
      <c r="E72" s="9"/>
      <c r="F72" s="9"/>
      <c r="G72" s="9"/>
    </row>
    <row r="73" spans="1:7" x14ac:dyDescent="0.25">
      <c r="A73" s="9"/>
      <c r="B73" s="9"/>
      <c r="C73" s="9"/>
      <c r="D73" s="9"/>
      <c r="E73" s="9"/>
      <c r="F73" s="9"/>
      <c r="G73" s="9"/>
    </row>
  </sheetData>
  <sortState xmlns:xlrd2="http://schemas.microsoft.com/office/spreadsheetml/2017/richdata2" ref="A7:C15">
    <sortCondition descending="1" ref="B7"/>
  </sortState>
  <mergeCells count="9">
    <mergeCell ref="A2:D3"/>
    <mergeCell ref="A5:C5"/>
    <mergeCell ref="J17:L26"/>
    <mergeCell ref="J28:L64"/>
    <mergeCell ref="E2:G3"/>
    <mergeCell ref="H2:K3"/>
    <mergeCell ref="E5:I5"/>
    <mergeCell ref="J6:L15"/>
    <mergeCell ref="A17:C17"/>
  </mergeCells>
  <hyperlinks>
    <hyperlink ref="A29" r:id="rId1" xr:uid="{D704AF53-A1D5-41D7-8122-6A042C55624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E268-6636-470F-9CEE-9EFD8D3B9D3C}">
  <dimension ref="A1:Y64"/>
  <sheetViews>
    <sheetView topLeftCell="A4" workbookViewId="0">
      <selection activeCell="F7" sqref="F7:F15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5" width="11.85546875" customWidth="1"/>
    <col min="6" max="6" width="25.140625" bestFit="1" customWidth="1"/>
    <col min="7" max="7" width="27.5703125" bestFit="1" customWidth="1"/>
    <col min="8" max="8" width="15" bestFit="1" customWidth="1"/>
    <col min="9" max="9" width="9" bestFit="1" customWidth="1"/>
    <col min="10" max="10" width="18" bestFit="1" customWidth="1"/>
    <col min="11" max="11" width="20.28515625" bestFit="1" customWidth="1"/>
    <col min="12" max="12" width="22" bestFit="1" customWidth="1"/>
    <col min="16" max="16" width="11.85546875" customWidth="1"/>
    <col min="17" max="17" width="25.140625" customWidth="1"/>
    <col min="18" max="18" width="27.5703125" bestFit="1" customWidth="1"/>
    <col min="19" max="19" width="9" bestFit="1" customWidth="1"/>
    <col min="20" max="21" width="20.28515625" bestFit="1" customWidth="1"/>
    <col min="23" max="23" width="27.5703125" bestFit="1" customWidth="1"/>
    <col min="24" max="24" width="9" bestFit="1" customWidth="1"/>
    <col min="25" max="25" width="15" bestFit="1" customWidth="1"/>
  </cols>
  <sheetData>
    <row r="1" spans="1:25" ht="32.25" customHeight="1" x14ac:dyDescent="0.35">
      <c r="A1" t="s">
        <v>242</v>
      </c>
    </row>
    <row r="2" spans="1:25" ht="21.75" customHeight="1" x14ac:dyDescent="0.25">
      <c r="A2" t="s">
        <v>1</v>
      </c>
      <c r="E2" t="s">
        <v>7</v>
      </c>
      <c r="J2" t="s">
        <v>6</v>
      </c>
    </row>
    <row r="3" spans="1:25" ht="15.75" customHeight="1" x14ac:dyDescent="0.25"/>
    <row r="4" spans="1:25" ht="15.75" customHeight="1" x14ac:dyDescent="0.25"/>
    <row r="5" spans="1:25" ht="17.25" x14ac:dyDescent="0.25">
      <c r="A5" t="s">
        <v>4</v>
      </c>
      <c r="E5" t="s">
        <v>232</v>
      </c>
      <c r="P5" t="s">
        <v>233</v>
      </c>
      <c r="W5" t="s">
        <v>243</v>
      </c>
    </row>
    <row r="6" spans="1:25" ht="17.25" x14ac:dyDescent="0.25">
      <c r="A6" t="s">
        <v>3</v>
      </c>
      <c r="B6" t="s">
        <v>234</v>
      </c>
      <c r="C6" t="s">
        <v>0</v>
      </c>
      <c r="E6" t="s">
        <v>3</v>
      </c>
      <c r="F6" t="s">
        <v>235</v>
      </c>
      <c r="G6" t="s">
        <v>236</v>
      </c>
      <c r="H6" t="s">
        <v>245</v>
      </c>
      <c r="I6" t="s">
        <v>238</v>
      </c>
      <c r="J6" t="s">
        <v>48</v>
      </c>
      <c r="K6" t="s">
        <v>49</v>
      </c>
      <c r="L6" t="s">
        <v>256</v>
      </c>
      <c r="M6" t="s">
        <v>18</v>
      </c>
      <c r="P6" t="s">
        <v>3</v>
      </c>
      <c r="Q6" t="s">
        <v>235</v>
      </c>
      <c r="R6" t="s">
        <v>236</v>
      </c>
      <c r="S6" t="s">
        <v>238</v>
      </c>
      <c r="T6" t="s">
        <v>48</v>
      </c>
      <c r="U6" t="s">
        <v>49</v>
      </c>
      <c r="W6" t="s">
        <v>236</v>
      </c>
      <c r="X6" t="s">
        <v>244</v>
      </c>
      <c r="Y6" t="s">
        <v>245</v>
      </c>
    </row>
    <row r="7" spans="1:25" ht="15" customHeight="1" x14ac:dyDescent="0.25">
      <c r="A7" t="s">
        <v>19</v>
      </c>
      <c r="B7">
        <v>3170.7755999999999</v>
      </c>
      <c r="C7">
        <v>7.3251999999999997</v>
      </c>
      <c r="E7" t="s">
        <v>19</v>
      </c>
      <c r="F7" s="39">
        <f>3170.643*(0.981)</f>
        <v>3110.400783</v>
      </c>
      <c r="G7">
        <v>3129.6498499999998</v>
      </c>
      <c r="H7">
        <f>ABS(F7-B36)</f>
        <v>32.599216999999953</v>
      </c>
      <c r="I7">
        <f>ABS(G7-F7)</f>
        <v>19.249066999999741</v>
      </c>
      <c r="J7">
        <v>7.3570521199999996</v>
      </c>
      <c r="K7">
        <v>9.3326030699999993</v>
      </c>
      <c r="L7">
        <f>ABS(J7-C36)</f>
        <v>5.9429478800000011</v>
      </c>
      <c r="P7" t="s">
        <v>19</v>
      </c>
      <c r="Q7">
        <v>3170.6419999999998</v>
      </c>
      <c r="R7">
        <v>3129.6374900000001</v>
      </c>
      <c r="S7">
        <f>ABS(R7-Q7)</f>
        <v>41.004509999999755</v>
      </c>
      <c r="T7">
        <v>7.3564439200000002</v>
      </c>
      <c r="U7">
        <v>9.3306297699999998</v>
      </c>
      <c r="W7">
        <f>0.76*G7+0.24*R7</f>
        <v>3129.6468835999995</v>
      </c>
      <c r="X7">
        <f>W7*$A$18</f>
        <v>3165.9990147960234</v>
      </c>
    </row>
    <row r="8" spans="1:25" ht="15" customHeight="1" x14ac:dyDescent="0.25">
      <c r="A8" t="s">
        <v>20</v>
      </c>
      <c r="B8">
        <v>1368.942</v>
      </c>
      <c r="C8">
        <v>14.9595</v>
      </c>
      <c r="E8" t="s">
        <v>20</v>
      </c>
      <c r="F8" s="39">
        <f>1368.816*(0.981)</f>
        <v>1342.8084960000001</v>
      </c>
      <c r="G8">
        <v>1385.2367000000002</v>
      </c>
      <c r="H8" s="39">
        <f t="shared" ref="H8:H15" si="0">ABS(F8-B37)</f>
        <v>34.191503999999895</v>
      </c>
      <c r="I8">
        <f t="shared" ref="I8:I64" si="1">ABS(G8-F8)</f>
        <v>42.428204000000051</v>
      </c>
      <c r="J8">
        <v>14.961717350000001</v>
      </c>
      <c r="K8">
        <v>12.16132017</v>
      </c>
      <c r="L8" s="39">
        <f t="shared" ref="L8:L15" si="2">ABS(J8-C37)</f>
        <v>3.9617173500000007</v>
      </c>
      <c r="P8" t="s">
        <v>20</v>
      </c>
      <c r="Q8">
        <v>1368.8019999999999</v>
      </c>
      <c r="R8">
        <v>1385.1996200000001</v>
      </c>
      <c r="S8">
        <f t="shared" ref="S8:S64" si="3">ABS(R8-Q8)</f>
        <v>16.397620000000188</v>
      </c>
      <c r="T8">
        <v>14.95411243</v>
      </c>
      <c r="U8">
        <v>12.15044239</v>
      </c>
      <c r="W8">
        <f t="shared" ref="W8:W64" si="4">0.76*G8+0.24*R8</f>
        <v>1385.2278008000001</v>
      </c>
      <c r="X8">
        <f t="shared" ref="X8:X64" si="5">W8*$A$18</f>
        <v>1401.3177894229777</v>
      </c>
    </row>
    <row r="9" spans="1:25" ht="15" customHeight="1" x14ac:dyDescent="0.25">
      <c r="A9" t="s">
        <v>21</v>
      </c>
      <c r="B9">
        <v>1319.9477999999999</v>
      </c>
      <c r="C9">
        <v>63.229900000000001</v>
      </c>
      <c r="E9" t="s">
        <v>21</v>
      </c>
      <c r="F9" s="39">
        <f>1319.734*(0.981)</f>
        <v>1294.659054</v>
      </c>
      <c r="G9">
        <v>1335.1508899999999</v>
      </c>
      <c r="H9" s="39">
        <f t="shared" si="0"/>
        <v>37.340946000000031</v>
      </c>
      <c r="I9">
        <f t="shared" si="1"/>
        <v>40.491835999999921</v>
      </c>
      <c r="J9">
        <v>63.109570419999997</v>
      </c>
      <c r="K9">
        <v>61.000764770000004</v>
      </c>
      <c r="L9" s="39">
        <f t="shared" si="2"/>
        <v>3.8904295800000028</v>
      </c>
      <c r="P9" t="s">
        <v>21</v>
      </c>
      <c r="Q9">
        <v>1319.646</v>
      </c>
      <c r="R9">
        <v>1334.94901</v>
      </c>
      <c r="S9">
        <f t="shared" si="3"/>
        <v>15.303010000000086</v>
      </c>
      <c r="T9">
        <v>63.305328950000003</v>
      </c>
      <c r="U9">
        <v>61.244987500000001</v>
      </c>
      <c r="W9">
        <f t="shared" si="4"/>
        <v>1335.1024387999998</v>
      </c>
      <c r="X9">
        <f t="shared" si="5"/>
        <v>1350.6102008001528</v>
      </c>
    </row>
    <row r="10" spans="1:25" ht="15" customHeight="1" x14ac:dyDescent="0.25">
      <c r="A10" t="s">
        <v>22</v>
      </c>
      <c r="B10">
        <v>1151.9825000000001</v>
      </c>
      <c r="C10">
        <v>238.57509999999999</v>
      </c>
      <c r="E10" t="s">
        <v>22</v>
      </c>
      <c r="F10" s="39">
        <f>1151.824*(0.981)</f>
        <v>1129.9393440000001</v>
      </c>
      <c r="G10">
        <v>1153.1468</v>
      </c>
      <c r="H10" s="39">
        <f t="shared" si="0"/>
        <v>22.060655999999881</v>
      </c>
      <c r="I10">
        <f t="shared" si="1"/>
        <v>23.207455999999866</v>
      </c>
      <c r="J10">
        <v>238.80520308999999</v>
      </c>
      <c r="K10">
        <v>213.17122291999999</v>
      </c>
      <c r="L10" s="39">
        <f t="shared" si="2"/>
        <v>14.805203089999992</v>
      </c>
      <c r="P10" t="s">
        <v>22</v>
      </c>
      <c r="Q10">
        <v>1151.8209999999999</v>
      </c>
      <c r="R10">
        <v>1152.5236499999999</v>
      </c>
      <c r="S10">
        <f t="shared" si="3"/>
        <v>0.7026499999999487</v>
      </c>
      <c r="T10">
        <v>238.80094718000001</v>
      </c>
      <c r="U10">
        <v>202.69743692</v>
      </c>
      <c r="W10">
        <f t="shared" si="4"/>
        <v>1152.9972439999999</v>
      </c>
      <c r="X10">
        <f t="shared" si="5"/>
        <v>1166.3897795292253</v>
      </c>
    </row>
    <row r="11" spans="1:25" ht="15" customHeight="1" x14ac:dyDescent="0.25">
      <c r="A11" t="s">
        <v>23</v>
      </c>
      <c r="B11">
        <v>1130.3574000000001</v>
      </c>
      <c r="C11">
        <v>233.87100000000001</v>
      </c>
      <c r="E11" t="s">
        <v>23</v>
      </c>
      <c r="F11" s="39">
        <f>1130.23*(0.981)</f>
        <v>1108.7556300000001</v>
      </c>
      <c r="G11">
        <v>1138.9884200000001</v>
      </c>
      <c r="H11" s="39">
        <f t="shared" si="0"/>
        <v>27.24436999999989</v>
      </c>
      <c r="I11">
        <f t="shared" si="1"/>
        <v>30.232790000000023</v>
      </c>
      <c r="J11">
        <v>234.05680869</v>
      </c>
      <c r="K11">
        <v>228.17966648999999</v>
      </c>
      <c r="L11" s="39">
        <f t="shared" si="2"/>
        <v>3.9468086899999832</v>
      </c>
      <c r="P11" t="s">
        <v>23</v>
      </c>
      <c r="Q11">
        <v>1130.221</v>
      </c>
      <c r="R11">
        <v>1138.90499</v>
      </c>
      <c r="S11">
        <f t="shared" si="3"/>
        <v>8.6839899999999943</v>
      </c>
      <c r="T11">
        <v>234.17184309000001</v>
      </c>
      <c r="U11">
        <v>228.17594209999999</v>
      </c>
      <c r="W11">
        <f t="shared" si="4"/>
        <v>1138.9683967999999</v>
      </c>
      <c r="X11">
        <f t="shared" si="5"/>
        <v>1152.1979815194659</v>
      </c>
    </row>
    <row r="12" spans="1:25" ht="15" customHeight="1" x14ac:dyDescent="0.25">
      <c r="A12" t="s">
        <v>24</v>
      </c>
      <c r="B12">
        <v>812.64509999999996</v>
      </c>
      <c r="C12">
        <v>153.02520000000001</v>
      </c>
      <c r="E12" t="s">
        <v>24</v>
      </c>
      <c r="F12" s="39">
        <f>812.43*(0.981)</f>
        <v>796.99382999999989</v>
      </c>
      <c r="G12">
        <v>826.09604999999999</v>
      </c>
      <c r="H12" s="39">
        <f t="shared" si="0"/>
        <v>23.006170000000111</v>
      </c>
      <c r="I12">
        <f t="shared" si="1"/>
        <v>29.102220000000102</v>
      </c>
      <c r="J12">
        <v>153.22259317999999</v>
      </c>
      <c r="K12">
        <v>134.02016774000001</v>
      </c>
      <c r="L12" s="39">
        <f t="shared" si="2"/>
        <v>12.422593179999978</v>
      </c>
      <c r="P12" t="s">
        <v>24</v>
      </c>
      <c r="Q12">
        <v>809.45899999999995</v>
      </c>
      <c r="R12">
        <v>821.73297000000002</v>
      </c>
      <c r="S12">
        <f t="shared" si="3"/>
        <v>12.273970000000077</v>
      </c>
      <c r="T12">
        <v>152.05802256999999</v>
      </c>
      <c r="U12">
        <v>116.39426417999999</v>
      </c>
      <c r="W12">
        <f t="shared" si="4"/>
        <v>825.04891079999993</v>
      </c>
      <c r="X12">
        <f t="shared" si="5"/>
        <v>834.63219203396409</v>
      </c>
    </row>
    <row r="13" spans="1:25" ht="15" customHeight="1" x14ac:dyDescent="0.25">
      <c r="A13" t="s">
        <v>25</v>
      </c>
      <c r="B13">
        <v>597.88459999999998</v>
      </c>
      <c r="C13">
        <v>6.0031999999999996</v>
      </c>
      <c r="E13" t="s">
        <v>25</v>
      </c>
      <c r="F13" s="39">
        <f>597.805*(0.981)</f>
        <v>586.44670499999995</v>
      </c>
      <c r="G13">
        <v>610.42331999999999</v>
      </c>
      <c r="H13" s="39">
        <f t="shared" si="0"/>
        <v>18.553295000000048</v>
      </c>
      <c r="I13">
        <f t="shared" si="1"/>
        <v>23.976615000000038</v>
      </c>
      <c r="J13">
        <v>6.0166215100000002</v>
      </c>
      <c r="K13">
        <v>5.6700943400000003</v>
      </c>
      <c r="L13" s="39">
        <f t="shared" si="2"/>
        <v>0.14662151000000012</v>
      </c>
      <c r="P13" t="s">
        <v>25</v>
      </c>
      <c r="Q13">
        <v>596.90899999999999</v>
      </c>
      <c r="R13">
        <v>609.44173000000001</v>
      </c>
      <c r="S13">
        <f t="shared" si="3"/>
        <v>12.532730000000015</v>
      </c>
      <c r="T13">
        <v>6.0545182799999999</v>
      </c>
      <c r="U13">
        <v>5.7020863500000001</v>
      </c>
      <c r="W13">
        <f t="shared" si="4"/>
        <v>610.18773839999994</v>
      </c>
      <c r="X13">
        <f t="shared" si="5"/>
        <v>617.27531905862259</v>
      </c>
    </row>
    <row r="14" spans="1:25" ht="15" customHeight="1" x14ac:dyDescent="0.25">
      <c r="A14" t="s">
        <v>26</v>
      </c>
      <c r="B14">
        <v>413.71769999999998</v>
      </c>
      <c r="C14">
        <v>0.12529999999999999</v>
      </c>
      <c r="E14" t="s">
        <v>26</v>
      </c>
      <c r="F14" s="39">
        <f>413.66*(0.981)</f>
        <v>405.80046000000004</v>
      </c>
      <c r="G14">
        <v>423.03748000000002</v>
      </c>
      <c r="H14" s="39">
        <f t="shared" si="0"/>
        <v>8.1995399999999563</v>
      </c>
      <c r="I14">
        <f t="shared" si="1"/>
        <v>17.237019999999973</v>
      </c>
      <c r="J14">
        <v>0.12760104999999999</v>
      </c>
      <c r="K14">
        <v>0.12864691</v>
      </c>
      <c r="L14" s="39">
        <f t="shared" si="2"/>
        <v>2.3989500000000108E-3</v>
      </c>
      <c r="P14" t="s">
        <v>26</v>
      </c>
      <c r="Q14">
        <v>408.62</v>
      </c>
      <c r="R14">
        <v>417.87924000000004</v>
      </c>
      <c r="S14">
        <f t="shared" si="3"/>
        <v>9.2592400000000339</v>
      </c>
      <c r="T14">
        <v>0.11032314</v>
      </c>
      <c r="U14">
        <v>0.10884574</v>
      </c>
      <c r="W14">
        <f t="shared" si="4"/>
        <v>421.79950240000005</v>
      </c>
      <c r="X14">
        <f t="shared" si="5"/>
        <v>426.6988764891384</v>
      </c>
    </row>
    <row r="15" spans="1:25" ht="15" customHeight="1" x14ac:dyDescent="0.25">
      <c r="A15" t="s">
        <v>27</v>
      </c>
      <c r="B15">
        <v>367.47649999999999</v>
      </c>
      <c r="C15">
        <v>0.3997</v>
      </c>
      <c r="E15" t="s">
        <v>27</v>
      </c>
      <c r="F15" s="39">
        <f>367.262*(0.981)</f>
        <v>360.28402199999999</v>
      </c>
      <c r="G15">
        <v>375.51740000000001</v>
      </c>
      <c r="H15" s="39">
        <f t="shared" si="0"/>
        <v>6.7159780000000069</v>
      </c>
      <c r="I15">
        <f t="shared" si="1"/>
        <v>15.233378000000016</v>
      </c>
      <c r="J15">
        <v>0.40397629000000002</v>
      </c>
      <c r="K15">
        <v>0.36982145</v>
      </c>
      <c r="L15" s="39">
        <f t="shared" si="2"/>
        <v>3.9762899999999934E-3</v>
      </c>
      <c r="P15" t="s">
        <v>27</v>
      </c>
      <c r="Q15">
        <v>365.32600000000002</v>
      </c>
      <c r="R15">
        <v>373.48624000000001</v>
      </c>
      <c r="S15">
        <f t="shared" si="3"/>
        <v>8.1602399999999875</v>
      </c>
      <c r="T15">
        <v>0.39819937</v>
      </c>
      <c r="U15">
        <v>0.36470308000000001</v>
      </c>
      <c r="W15">
        <f t="shared" si="4"/>
        <v>375.02992160000002</v>
      </c>
      <c r="X15">
        <f t="shared" si="5"/>
        <v>379.38604784027279</v>
      </c>
    </row>
    <row r="17" spans="1:24" ht="17.25" x14ac:dyDescent="0.25">
      <c r="A17" t="s">
        <v>221</v>
      </c>
      <c r="C17">
        <f>0.981</f>
        <v>0.98099999999999998</v>
      </c>
      <c r="E17" t="s">
        <v>3</v>
      </c>
      <c r="F17" t="s">
        <v>235</v>
      </c>
      <c r="G17" t="s">
        <v>236</v>
      </c>
      <c r="I17" t="s">
        <v>238</v>
      </c>
      <c r="J17" t="s">
        <v>0</v>
      </c>
      <c r="M17" t="s">
        <v>51</v>
      </c>
      <c r="P17" t="s">
        <v>3</v>
      </c>
      <c r="Q17" t="s">
        <v>235</v>
      </c>
      <c r="R17" t="s">
        <v>236</v>
      </c>
      <c r="S17" t="s">
        <v>238</v>
      </c>
      <c r="T17" t="s">
        <v>0</v>
      </c>
    </row>
    <row r="18" spans="1:24" ht="15" customHeight="1" x14ac:dyDescent="0.25">
      <c r="A18">
        <f>AVERAGE(G7/F7,G8/F8,G9/F9,G10/F10,G11/F11,G12/F12,G13/F13,G14/F14,G15/F15,G18/F18,G19/F19,G20/F20,G21/F21,G22/F22,G23/F23,G24/F24,G25/F25,G26/F26,G29/F29,G30/F30,G31/F31,G32/F32,G33/F33,G34/F34,G35/F35,G36/F36,G37/F37,G38/F38,G39/F39,G40/F40,G41/F41,G42/F42,G43/F43,G44/F44,G45/F45,G46/F46,G47/F47,G48/F48,G49/F49,G50/F50,G51/F51,G52/F52,G53/F53,G54/F54,G55/F55,G56/F56,G57/F57,G58/F58,G59/F59,G60/F60,G61/F61,G62/F62,G63/F63,G64/F64)</f>
        <v>1.0116154098363355</v>
      </c>
      <c r="E18" t="s">
        <v>39</v>
      </c>
      <c r="F18">
        <v>6341.2860000000001</v>
      </c>
      <c r="G18">
        <v>6132.2965800000002</v>
      </c>
      <c r="I18">
        <f t="shared" si="1"/>
        <v>208.98941999999988</v>
      </c>
      <c r="J18">
        <v>0.60666547000000004</v>
      </c>
      <c r="P18" t="s">
        <v>39</v>
      </c>
      <c r="Q18">
        <v>6341.2849999999999</v>
      </c>
      <c r="R18">
        <v>6132.2718600000007</v>
      </c>
      <c r="S18">
        <f t="shared" si="3"/>
        <v>209.01313999999911</v>
      </c>
      <c r="T18">
        <v>0.60669033000000006</v>
      </c>
      <c r="W18">
        <f t="shared" si="4"/>
        <v>6132.2906472000004</v>
      </c>
      <c r="X18">
        <f t="shared" si="5"/>
        <v>6203.5197163027551</v>
      </c>
    </row>
    <row r="19" spans="1:24" ht="15" customHeight="1" x14ac:dyDescent="0.25">
      <c r="E19" t="s">
        <v>40</v>
      </c>
      <c r="F19">
        <v>2737.6329999999998</v>
      </c>
      <c r="G19">
        <v>2756.8753400000001</v>
      </c>
      <c r="I19">
        <f t="shared" si="1"/>
        <v>19.24234000000024</v>
      </c>
      <c r="J19">
        <v>0.22330208000000001</v>
      </c>
      <c r="P19" t="s">
        <v>40</v>
      </c>
      <c r="Q19">
        <v>2737.6030000000001</v>
      </c>
      <c r="R19">
        <v>2756.7919099999999</v>
      </c>
      <c r="S19">
        <f t="shared" si="3"/>
        <v>19.188909999999851</v>
      </c>
      <c r="T19">
        <v>0.22296864</v>
      </c>
      <c r="W19">
        <f t="shared" si="4"/>
        <v>2756.8553168000003</v>
      </c>
      <c r="X19">
        <f t="shared" si="5"/>
        <v>2788.8773211641128</v>
      </c>
    </row>
    <row r="20" spans="1:24" ht="15" customHeight="1" x14ac:dyDescent="0.25">
      <c r="A20" t="s">
        <v>230</v>
      </c>
      <c r="E20" t="s">
        <v>41</v>
      </c>
      <c r="F20">
        <v>2639.4670000000001</v>
      </c>
      <c r="G20">
        <v>2652.5250099999998</v>
      </c>
      <c r="I20">
        <f t="shared" si="1"/>
        <v>13.05800999999974</v>
      </c>
      <c r="J20">
        <v>3.8969139999999999E-2</v>
      </c>
      <c r="P20" t="s">
        <v>41</v>
      </c>
      <c r="Q20">
        <v>2639.2910000000002</v>
      </c>
      <c r="R20">
        <v>2652.1294899999998</v>
      </c>
      <c r="S20">
        <f t="shared" si="3"/>
        <v>12.838489999999638</v>
      </c>
      <c r="T20">
        <v>3.867483E-2</v>
      </c>
      <c r="W20">
        <f t="shared" si="4"/>
        <v>2652.4300851999997</v>
      </c>
      <c r="X20">
        <f t="shared" si="5"/>
        <v>2683.2391477018236</v>
      </c>
    </row>
    <row r="21" spans="1:24" ht="15" customHeight="1" x14ac:dyDescent="0.25">
      <c r="A21">
        <f>AVERAGE(I7:I15,I18:I26,I29:I64)</f>
        <v>26.234875666666699</v>
      </c>
      <c r="B21" t="s">
        <v>240</v>
      </c>
      <c r="E21" t="s">
        <v>42</v>
      </c>
      <c r="F21">
        <v>2303.6469999999999</v>
      </c>
      <c r="G21">
        <v>2299.0238599999998</v>
      </c>
      <c r="I21">
        <f t="shared" si="1"/>
        <v>4.6231400000001486</v>
      </c>
      <c r="J21">
        <v>0.64888111000000004</v>
      </c>
      <c r="P21" t="s">
        <v>42</v>
      </c>
      <c r="Q21">
        <v>2303.6419999999998</v>
      </c>
      <c r="R21">
        <v>2297.9681099999998</v>
      </c>
      <c r="S21">
        <f t="shared" si="3"/>
        <v>5.6738900000000285</v>
      </c>
      <c r="T21">
        <v>0.62187236999999995</v>
      </c>
      <c r="W21">
        <f t="shared" si="4"/>
        <v>2298.7704799999997</v>
      </c>
      <c r="X21">
        <f t="shared" si="5"/>
        <v>2325.4716412448693</v>
      </c>
    </row>
    <row r="22" spans="1:24" ht="15" customHeight="1" x14ac:dyDescent="0.25">
      <c r="A22">
        <f>AVERAGE(S7:S15,S18:S26,S29:S64)</f>
        <v>24.720333333333276</v>
      </c>
      <c r="B22" t="s">
        <v>241</v>
      </c>
      <c r="E22" t="s">
        <v>43</v>
      </c>
      <c r="F22">
        <v>2260.4589999999998</v>
      </c>
      <c r="G22">
        <v>2262.1684000000005</v>
      </c>
      <c r="I22">
        <f t="shared" si="1"/>
        <v>1.7094000000006417</v>
      </c>
      <c r="J22">
        <v>2.1174974999999998</v>
      </c>
      <c r="P22" t="s">
        <v>43</v>
      </c>
      <c r="Q22">
        <v>2260.442</v>
      </c>
      <c r="R22">
        <v>2261.8078999999998</v>
      </c>
      <c r="S22">
        <f t="shared" si="3"/>
        <v>1.3658999999997832</v>
      </c>
      <c r="T22">
        <v>2.14386973</v>
      </c>
      <c r="W22">
        <f t="shared" si="4"/>
        <v>2262.0818800000002</v>
      </c>
      <c r="X22">
        <f t="shared" si="5"/>
        <v>2288.3568881195483</v>
      </c>
    </row>
    <row r="23" spans="1:24" ht="15" customHeight="1" x14ac:dyDescent="0.25">
      <c r="E23" t="s">
        <v>44</v>
      </c>
      <c r="F23">
        <v>1624.86</v>
      </c>
      <c r="G23">
        <v>1654.0461</v>
      </c>
      <c r="I23">
        <f t="shared" si="1"/>
        <v>29.186100000000124</v>
      </c>
      <c r="J23">
        <v>1.3234792099999999</v>
      </c>
      <c r="P23" t="s">
        <v>44</v>
      </c>
      <c r="Q23">
        <v>1618.9179999999999</v>
      </c>
      <c r="R23">
        <v>1648.1586199999999</v>
      </c>
      <c r="S23">
        <f t="shared" si="3"/>
        <v>29.240620000000035</v>
      </c>
      <c r="T23">
        <v>1.31195602</v>
      </c>
      <c r="W23">
        <f t="shared" si="4"/>
        <v>1652.6331048</v>
      </c>
      <c r="X23">
        <f t="shared" si="5"/>
        <v>1671.8291156213475</v>
      </c>
    </row>
    <row r="24" spans="1:24" ht="15" customHeight="1" x14ac:dyDescent="0.25">
      <c r="A24" t="s">
        <v>237</v>
      </c>
      <c r="E24" t="s">
        <v>45</v>
      </c>
      <c r="F24">
        <v>1195.6089999999999</v>
      </c>
      <c r="G24">
        <v>1221.39563</v>
      </c>
      <c r="I24">
        <f t="shared" si="1"/>
        <v>25.786630000000059</v>
      </c>
      <c r="J24">
        <v>0.92845381999999999</v>
      </c>
      <c r="P24" t="s">
        <v>45</v>
      </c>
      <c r="Q24">
        <v>1193.818</v>
      </c>
      <c r="R24">
        <v>1219.4571700000001</v>
      </c>
      <c r="S24">
        <f t="shared" si="3"/>
        <v>25.639170000000149</v>
      </c>
      <c r="T24">
        <v>1.0046212999999999</v>
      </c>
      <c r="W24">
        <f t="shared" si="4"/>
        <v>1220.9303996000001</v>
      </c>
      <c r="X24">
        <f t="shared" si="5"/>
        <v>1235.1120065729949</v>
      </c>
    </row>
    <row r="25" spans="1:24" ht="15" customHeight="1" x14ac:dyDescent="0.25">
      <c r="A25">
        <f>SQRT(SUMSQ(I7:I15,I18:I26,I29:I64)/COUNTA(I7:I15,I18:I26,I29:I64))</f>
        <v>37.48949249407773</v>
      </c>
      <c r="B25" t="s">
        <v>240</v>
      </c>
      <c r="E25" t="s">
        <v>46</v>
      </c>
      <c r="F25">
        <v>827.32</v>
      </c>
      <c r="G25">
        <v>848.92703000000006</v>
      </c>
      <c r="I25">
        <f t="shared" si="1"/>
        <v>21.607030000000009</v>
      </c>
      <c r="J25">
        <v>20.523495430000001</v>
      </c>
      <c r="P25" t="s">
        <v>46</v>
      </c>
      <c r="Q25">
        <v>817.23900000000003</v>
      </c>
      <c r="R25">
        <v>839.9783900000001</v>
      </c>
      <c r="S25">
        <f t="shared" si="3"/>
        <v>22.739390000000071</v>
      </c>
      <c r="T25">
        <v>36.989751679999998</v>
      </c>
      <c r="W25">
        <f t="shared" si="4"/>
        <v>846.7793564000001</v>
      </c>
      <c r="X25">
        <f t="shared" si="5"/>
        <v>856.61504566553447</v>
      </c>
    </row>
    <row r="26" spans="1:24" ht="15" customHeight="1" x14ac:dyDescent="0.25">
      <c r="A26">
        <f>SQRT(SUMSQ(S7:S15,S18:S26,S29:S64)/COUNTA(S7:S15,S18:S26,S29:S64))</f>
        <v>37.218368656814278</v>
      </c>
      <c r="B26" t="s">
        <v>241</v>
      </c>
      <c r="E26" t="s">
        <v>47</v>
      </c>
      <c r="F26">
        <v>734.52300000000002</v>
      </c>
      <c r="G26">
        <v>751.16251999999997</v>
      </c>
      <c r="I26">
        <f t="shared" si="1"/>
        <v>16.639519999999948</v>
      </c>
      <c r="J26">
        <v>5.1474700000000003E-3</v>
      </c>
      <c r="P26" t="s">
        <v>47</v>
      </c>
      <c r="Q26">
        <v>730.65099999999995</v>
      </c>
      <c r="R26">
        <v>747.10020000000009</v>
      </c>
      <c r="S26">
        <f t="shared" si="3"/>
        <v>16.449200000000133</v>
      </c>
      <c r="T26">
        <v>5.0801300000000004E-3</v>
      </c>
      <c r="W26">
        <f t="shared" si="4"/>
        <v>750.18756320000011</v>
      </c>
      <c r="X26">
        <f t="shared" si="5"/>
        <v>758.90129920068989</v>
      </c>
    </row>
    <row r="28" spans="1:24" ht="15" customHeight="1" x14ac:dyDescent="0.25">
      <c r="E28" t="s">
        <v>3</v>
      </c>
      <c r="F28" t="s">
        <v>235</v>
      </c>
      <c r="G28" t="s">
        <v>236</v>
      </c>
      <c r="I28" t="s">
        <v>238</v>
      </c>
      <c r="J28" t="s">
        <v>0</v>
      </c>
      <c r="M28" t="s">
        <v>52</v>
      </c>
      <c r="P28" t="s">
        <v>3</v>
      </c>
      <c r="Q28" t="s">
        <v>235</v>
      </c>
      <c r="R28" t="s">
        <v>236</v>
      </c>
      <c r="S28" t="s">
        <v>238</v>
      </c>
      <c r="T28" t="s">
        <v>0</v>
      </c>
    </row>
    <row r="29" spans="1:24" ht="15" customHeight="1" x14ac:dyDescent="0.25">
      <c r="E29" t="s">
        <v>50</v>
      </c>
      <c r="F29">
        <v>4539.4589999999998</v>
      </c>
      <c r="G29">
        <v>4509.1144299999996</v>
      </c>
      <c r="I29">
        <f t="shared" si="1"/>
        <v>30.344570000000203</v>
      </c>
      <c r="J29">
        <v>0.1422493</v>
      </c>
      <c r="P29" t="s">
        <v>50</v>
      </c>
      <c r="Q29">
        <v>4539.4440000000004</v>
      </c>
      <c r="R29">
        <v>4509.0639600000004</v>
      </c>
      <c r="S29">
        <f t="shared" si="3"/>
        <v>30.380040000000008</v>
      </c>
      <c r="T29">
        <v>0.14223095999999999</v>
      </c>
      <c r="W29">
        <f t="shared" si="4"/>
        <v>4509.1023171999996</v>
      </c>
      <c r="X29">
        <f t="shared" si="5"/>
        <v>4561.4773886082476</v>
      </c>
    </row>
    <row r="30" spans="1:24" ht="15" customHeight="1" x14ac:dyDescent="0.25">
      <c r="A30" t="s">
        <v>237</v>
      </c>
      <c r="B30" t="s">
        <v>252</v>
      </c>
      <c r="C30" t="s">
        <v>262</v>
      </c>
      <c r="E30" t="s">
        <v>53</v>
      </c>
      <c r="F30">
        <v>4490.3760000000002</v>
      </c>
      <c r="G30">
        <v>4449.6947599999994</v>
      </c>
      <c r="I30">
        <f t="shared" si="1"/>
        <v>40.681240000000798</v>
      </c>
      <c r="J30">
        <v>0.37230173999999999</v>
      </c>
      <c r="P30" t="s">
        <v>53</v>
      </c>
      <c r="Q30">
        <v>4490.2879999999996</v>
      </c>
      <c r="R30">
        <v>4449.48567</v>
      </c>
      <c r="S30">
        <f t="shared" si="3"/>
        <v>40.802329999999529</v>
      </c>
      <c r="T30">
        <v>0.37252762</v>
      </c>
      <c r="W30">
        <f t="shared" si="4"/>
        <v>4449.6445783999989</v>
      </c>
      <c r="X30">
        <f t="shared" si="5"/>
        <v>4501.3290238041427</v>
      </c>
    </row>
    <row r="31" spans="1:24" ht="15" customHeight="1" x14ac:dyDescent="0.25">
      <c r="A31">
        <f>SQRT(AVERAGE(SUMSQ(H7:H15)))</f>
        <v>76.425701259139601</v>
      </c>
      <c r="B31">
        <f>MAX(H7:H15)</f>
        <v>37.340946000000031</v>
      </c>
      <c r="C31">
        <f>MIN(H7:H15)</f>
        <v>6.7159780000000069</v>
      </c>
      <c r="D31" t="s">
        <v>258</v>
      </c>
      <c r="E31" t="s">
        <v>54</v>
      </c>
      <c r="F31">
        <v>2688.55</v>
      </c>
      <c r="G31">
        <v>2725.7683099999999</v>
      </c>
      <c r="I31">
        <f t="shared" si="1"/>
        <v>37.218309999999747</v>
      </c>
      <c r="J31">
        <v>0.15976069000000001</v>
      </c>
      <c r="P31" t="s">
        <v>54</v>
      </c>
      <c r="Q31">
        <v>2688.4470000000001</v>
      </c>
      <c r="R31">
        <v>2725.52729</v>
      </c>
      <c r="S31">
        <f t="shared" si="3"/>
        <v>37.080289999999877</v>
      </c>
      <c r="T31">
        <v>0.1595772</v>
      </c>
      <c r="W31">
        <f t="shared" si="4"/>
        <v>2725.7104652000003</v>
      </c>
      <c r="X31">
        <f t="shared" si="5"/>
        <v>2757.3707093484868</v>
      </c>
    </row>
    <row r="32" spans="1:24" ht="15" customHeight="1" x14ac:dyDescent="0.25">
      <c r="A32" s="39">
        <f>SQRT(AVERAGE(L7:L15))</f>
        <v>2.2391143219287986</v>
      </c>
      <c r="B32">
        <f>MAX(L7:L15)</f>
        <v>14.805203089999992</v>
      </c>
      <c r="C32">
        <f>MIN(L7:L15)</f>
        <v>2.3989500000000108E-3</v>
      </c>
      <c r="D32" t="s">
        <v>261</v>
      </c>
      <c r="E32" t="s">
        <v>55</v>
      </c>
      <c r="F32">
        <v>4322.4669999999996</v>
      </c>
      <c r="G32">
        <v>4284.0295600000009</v>
      </c>
      <c r="I32">
        <f t="shared" si="1"/>
        <v>38.437439999998787</v>
      </c>
      <c r="J32">
        <v>2.4627110000000001E-2</v>
      </c>
      <c r="P32" t="s">
        <v>55</v>
      </c>
      <c r="Q32">
        <v>4322.4629999999997</v>
      </c>
      <c r="R32">
        <v>4283.3950800000002</v>
      </c>
      <c r="S32">
        <f t="shared" si="3"/>
        <v>39.067919999999503</v>
      </c>
      <c r="T32">
        <v>2.4625729999999998E-2</v>
      </c>
      <c r="W32">
        <f t="shared" si="4"/>
        <v>4283.8772848000008</v>
      </c>
      <c r="X32">
        <f t="shared" si="5"/>
        <v>4333.6362751515207</v>
      </c>
    </row>
    <row r="33" spans="1:24" ht="15" customHeight="1" x14ac:dyDescent="0.25">
      <c r="E33" t="s">
        <v>56</v>
      </c>
      <c r="F33">
        <v>2520.64</v>
      </c>
      <c r="G33">
        <v>2528.3863200000001</v>
      </c>
      <c r="I33">
        <f t="shared" si="1"/>
        <v>7.7463200000001962</v>
      </c>
      <c r="J33">
        <v>0.14812786</v>
      </c>
      <c r="P33" t="s">
        <v>56</v>
      </c>
      <c r="Q33">
        <v>2520.623</v>
      </c>
      <c r="R33">
        <v>2527.7250599999998</v>
      </c>
      <c r="S33">
        <f t="shared" si="3"/>
        <v>7.1020599999997103</v>
      </c>
      <c r="T33">
        <v>0.14802752</v>
      </c>
      <c r="W33">
        <f t="shared" si="4"/>
        <v>2528.2276176</v>
      </c>
      <c r="X33">
        <f t="shared" si="5"/>
        <v>2557.594017537966</v>
      </c>
    </row>
    <row r="34" spans="1:24" ht="15" customHeight="1" x14ac:dyDescent="0.25">
      <c r="A34" t="s">
        <v>250</v>
      </c>
      <c r="E34" t="s">
        <v>57</v>
      </c>
      <c r="F34">
        <v>2471.5569999999998</v>
      </c>
      <c r="G34">
        <v>2486.34584</v>
      </c>
      <c r="I34">
        <f t="shared" si="1"/>
        <v>14.788840000000164</v>
      </c>
      <c r="J34">
        <v>5.3799999999999996E-4</v>
      </c>
      <c r="P34" t="s">
        <v>57</v>
      </c>
      <c r="Q34">
        <v>2471.4659999999999</v>
      </c>
      <c r="R34">
        <v>2485.5218400000003</v>
      </c>
      <c r="S34">
        <f t="shared" si="3"/>
        <v>14.055840000000444</v>
      </c>
      <c r="T34">
        <v>5.3728000000000001E-4</v>
      </c>
      <c r="W34">
        <f t="shared" si="4"/>
        <v>2486.1480799999999</v>
      </c>
      <c r="X34">
        <f t="shared" si="5"/>
        <v>2515.0257088630183</v>
      </c>
    </row>
    <row r="35" spans="1:24" ht="15" customHeight="1" x14ac:dyDescent="0.25">
      <c r="A35" t="s">
        <v>3</v>
      </c>
      <c r="B35" t="s">
        <v>234</v>
      </c>
      <c r="C35" t="s">
        <v>0</v>
      </c>
      <c r="E35" t="s">
        <v>58</v>
      </c>
      <c r="F35">
        <v>4300.8720000000003</v>
      </c>
      <c r="G35">
        <v>4269.3716299999996</v>
      </c>
      <c r="I35">
        <f t="shared" si="1"/>
        <v>31.500370000000657</v>
      </c>
      <c r="J35">
        <v>0.64072901000000004</v>
      </c>
      <c r="P35" t="s">
        <v>58</v>
      </c>
      <c r="Q35">
        <v>4300.8630000000003</v>
      </c>
      <c r="R35">
        <v>4269.2789299999995</v>
      </c>
      <c r="S35">
        <f t="shared" si="3"/>
        <v>31.584070000000793</v>
      </c>
      <c r="T35">
        <v>0.64044365000000003</v>
      </c>
      <c r="W35">
        <f t="shared" si="4"/>
        <v>4269.3493820000003</v>
      </c>
      <c r="X35">
        <f t="shared" si="5"/>
        <v>4318.9396248064359</v>
      </c>
    </row>
    <row r="36" spans="1:24" ht="15" customHeight="1" x14ac:dyDescent="0.25">
      <c r="A36" t="s">
        <v>19</v>
      </c>
      <c r="B36">
        <v>3143</v>
      </c>
      <c r="C36">
        <v>13.3</v>
      </c>
      <c r="E36" t="s">
        <v>59</v>
      </c>
      <c r="F36">
        <v>2499.0459999999998</v>
      </c>
      <c r="G36">
        <v>2521.0671400000001</v>
      </c>
      <c r="I36">
        <f t="shared" si="1"/>
        <v>22.021140000000287</v>
      </c>
      <c r="J36">
        <v>0.20942332999999999</v>
      </c>
      <c r="P36" t="s">
        <v>59</v>
      </c>
      <c r="Q36">
        <v>2499.0230000000001</v>
      </c>
      <c r="R36">
        <v>2520.9445699999997</v>
      </c>
      <c r="S36">
        <f t="shared" si="3"/>
        <v>21.921569999999519</v>
      </c>
      <c r="T36">
        <v>0.20930328000000001</v>
      </c>
      <c r="W36">
        <f t="shared" si="4"/>
        <v>2521.0377232000001</v>
      </c>
      <c r="X36">
        <f t="shared" si="5"/>
        <v>2550.3206095678302</v>
      </c>
    </row>
    <row r="37" spans="1:24" ht="15" customHeight="1" x14ac:dyDescent="0.25">
      <c r="A37" t="s">
        <v>20</v>
      </c>
      <c r="B37">
        <v>1377</v>
      </c>
      <c r="C37">
        <v>11</v>
      </c>
      <c r="E37" t="s">
        <v>60</v>
      </c>
      <c r="F37">
        <v>2449.9630000000002</v>
      </c>
      <c r="G37">
        <v>2469.8987999999999</v>
      </c>
      <c r="I37">
        <f t="shared" si="1"/>
        <v>19.935799999999745</v>
      </c>
      <c r="J37">
        <v>0.22949342</v>
      </c>
      <c r="P37" t="s">
        <v>60</v>
      </c>
      <c r="Q37">
        <v>2449.866</v>
      </c>
      <c r="R37">
        <v>2469.6073100000003</v>
      </c>
      <c r="S37">
        <f t="shared" si="3"/>
        <v>19.74131000000034</v>
      </c>
      <c r="T37">
        <v>0.23002041000000001</v>
      </c>
      <c r="W37">
        <f t="shared" si="4"/>
        <v>2469.8288424000002</v>
      </c>
      <c r="X37">
        <f t="shared" si="5"/>
        <v>2498.5169166300784</v>
      </c>
    </row>
    <row r="38" spans="1:24" x14ac:dyDescent="0.25">
      <c r="A38" t="s">
        <v>21</v>
      </c>
      <c r="B38">
        <v>1332</v>
      </c>
      <c r="C38">
        <v>67</v>
      </c>
      <c r="E38" t="s">
        <v>61</v>
      </c>
      <c r="F38">
        <v>2282.0529999999999</v>
      </c>
      <c r="G38">
        <v>2275.8045699999998</v>
      </c>
      <c r="I38">
        <f t="shared" si="1"/>
        <v>6.2484300000000985</v>
      </c>
      <c r="J38">
        <v>3.8999027499999999</v>
      </c>
      <c r="P38" t="s">
        <v>61</v>
      </c>
      <c r="Q38">
        <v>2282.0419999999999</v>
      </c>
      <c r="R38">
        <v>2275.0959300000004</v>
      </c>
      <c r="S38">
        <f t="shared" si="3"/>
        <v>6.9460699999995086</v>
      </c>
      <c r="T38">
        <v>3.8989489900000001</v>
      </c>
      <c r="W38">
        <f t="shared" si="4"/>
        <v>2275.6344964</v>
      </c>
      <c r="X38">
        <f t="shared" si="5"/>
        <v>2302.0669237133889</v>
      </c>
    </row>
    <row r="39" spans="1:24" x14ac:dyDescent="0.25">
      <c r="A39" t="s">
        <v>22</v>
      </c>
      <c r="B39">
        <v>1152</v>
      </c>
      <c r="C39">
        <v>224</v>
      </c>
      <c r="E39" t="s">
        <v>62</v>
      </c>
      <c r="F39">
        <v>3983.0729999999999</v>
      </c>
      <c r="G39">
        <v>3957.1333100000002</v>
      </c>
      <c r="I39">
        <f t="shared" si="1"/>
        <v>25.9396899999997</v>
      </c>
      <c r="J39">
        <v>0.30805129999999997</v>
      </c>
      <c r="P39" t="s">
        <v>62</v>
      </c>
      <c r="Q39">
        <v>3891.02</v>
      </c>
      <c r="R39">
        <v>3954.10511</v>
      </c>
      <c r="S39">
        <f t="shared" si="3"/>
        <v>63.085109999999986</v>
      </c>
      <c r="T39">
        <v>0.30665178999999998</v>
      </c>
      <c r="W39">
        <f t="shared" si="4"/>
        <v>3956.4065420000002</v>
      </c>
      <c r="X39">
        <f t="shared" si="5"/>
        <v>4002.3618254644889</v>
      </c>
    </row>
    <row r="40" spans="1:24" x14ac:dyDescent="0.25">
      <c r="A40" t="s">
        <v>23</v>
      </c>
      <c r="B40">
        <v>1136</v>
      </c>
      <c r="C40">
        <v>230.11</v>
      </c>
      <c r="E40" t="s">
        <v>63</v>
      </c>
      <c r="F40">
        <v>2181.2460000000001</v>
      </c>
      <c r="G40">
        <v>2214.4474700000001</v>
      </c>
      <c r="I40">
        <f t="shared" si="1"/>
        <v>33.201469999999972</v>
      </c>
      <c r="J40">
        <v>2.2580000000000001E-5</v>
      </c>
      <c r="P40" t="s">
        <v>63</v>
      </c>
      <c r="Q40">
        <v>2178.261</v>
      </c>
      <c r="R40">
        <v>2211.4007299999998</v>
      </c>
      <c r="S40">
        <f t="shared" si="3"/>
        <v>33.139729999999872</v>
      </c>
      <c r="T40">
        <v>2.039E-5</v>
      </c>
      <c r="W40">
        <f t="shared" si="4"/>
        <v>2213.7162524</v>
      </c>
      <c r="X40">
        <f t="shared" si="5"/>
        <v>2239.4294739329825</v>
      </c>
    </row>
    <row r="41" spans="1:24" x14ac:dyDescent="0.25">
      <c r="A41" t="s">
        <v>24</v>
      </c>
      <c r="B41">
        <v>820</v>
      </c>
      <c r="C41">
        <v>140.80000000000001</v>
      </c>
      <c r="E41" t="s">
        <v>64</v>
      </c>
      <c r="F41">
        <v>2132.1640000000002</v>
      </c>
      <c r="G41">
        <v>2163.4562900000001</v>
      </c>
      <c r="I41">
        <f t="shared" si="1"/>
        <v>31.292289999999866</v>
      </c>
      <c r="J41">
        <v>3.1987349999999998E-2</v>
      </c>
      <c r="P41" t="s">
        <v>64</v>
      </c>
      <c r="Q41">
        <v>2129.105</v>
      </c>
      <c r="R41">
        <v>2160.1973699999999</v>
      </c>
      <c r="S41">
        <f t="shared" si="3"/>
        <v>31.092369999999846</v>
      </c>
      <c r="T41">
        <v>3.2178610000000003E-2</v>
      </c>
      <c r="W41">
        <f t="shared" si="4"/>
        <v>2162.6741492000001</v>
      </c>
      <c r="X41">
        <f t="shared" si="5"/>
        <v>2187.7944957854061</v>
      </c>
    </row>
    <row r="42" spans="1:24" x14ac:dyDescent="0.25">
      <c r="A42" t="s">
        <v>25</v>
      </c>
      <c r="B42">
        <v>605</v>
      </c>
      <c r="C42">
        <v>5.87</v>
      </c>
      <c r="E42" t="s">
        <v>65</v>
      </c>
      <c r="F42">
        <v>1964.2539999999999</v>
      </c>
      <c r="G42">
        <v>1981.3409600000002</v>
      </c>
      <c r="I42">
        <f t="shared" si="1"/>
        <v>17.086960000000317</v>
      </c>
      <c r="J42">
        <v>0.13437194</v>
      </c>
      <c r="P42" t="s">
        <v>65</v>
      </c>
      <c r="Q42">
        <v>1961.28</v>
      </c>
      <c r="R42">
        <v>1977.05204</v>
      </c>
      <c r="S42">
        <f t="shared" si="3"/>
        <v>15.772040000000061</v>
      </c>
      <c r="T42">
        <v>0.13463085</v>
      </c>
      <c r="W42">
        <f t="shared" si="4"/>
        <v>1980.3116192000002</v>
      </c>
      <c r="X42">
        <f t="shared" si="5"/>
        <v>2003.3137502606653</v>
      </c>
    </row>
    <row r="43" spans="1:24" x14ac:dyDescent="0.25">
      <c r="A43" t="s">
        <v>26</v>
      </c>
      <c r="B43">
        <v>414</v>
      </c>
      <c r="C43">
        <v>0.13</v>
      </c>
      <c r="E43" t="s">
        <v>66</v>
      </c>
      <c r="F43">
        <v>1942.66</v>
      </c>
      <c r="G43">
        <v>1966.9714300000001</v>
      </c>
      <c r="I43">
        <f t="shared" si="1"/>
        <v>24.311429999999973</v>
      </c>
      <c r="J43">
        <v>2.883966E-2</v>
      </c>
      <c r="P43" t="s">
        <v>66</v>
      </c>
      <c r="Q43">
        <v>1939.68</v>
      </c>
      <c r="R43">
        <v>1963.79285</v>
      </c>
      <c r="S43">
        <f t="shared" si="3"/>
        <v>24.11284999999998</v>
      </c>
      <c r="T43">
        <v>2.934554E-2</v>
      </c>
      <c r="W43">
        <f t="shared" si="4"/>
        <v>1966.2085708</v>
      </c>
      <c r="X43">
        <f t="shared" si="5"/>
        <v>1989.0468891735575</v>
      </c>
    </row>
    <row r="44" spans="1:24" x14ac:dyDescent="0.25">
      <c r="A44" t="s">
        <v>27</v>
      </c>
      <c r="B44">
        <v>367</v>
      </c>
      <c r="C44">
        <v>0.4</v>
      </c>
      <c r="E44" t="s">
        <v>67</v>
      </c>
      <c r="F44">
        <v>3768.4470000000001</v>
      </c>
      <c r="G44">
        <v>3741.3483099999999</v>
      </c>
      <c r="I44">
        <f t="shared" si="1"/>
        <v>27.098690000000261</v>
      </c>
      <c r="J44">
        <v>1.79002E-3</v>
      </c>
      <c r="P44" t="s">
        <v>67</v>
      </c>
      <c r="Q44">
        <v>3767.5509999999999</v>
      </c>
      <c r="R44">
        <v>3740.3368500000001</v>
      </c>
      <c r="S44">
        <f t="shared" si="3"/>
        <v>27.21414999999979</v>
      </c>
      <c r="T44">
        <v>1.7803599999999999E-3</v>
      </c>
      <c r="W44">
        <f t="shared" si="4"/>
        <v>3741.1055596000001</v>
      </c>
      <c r="X44">
        <f t="shared" si="5"/>
        <v>3784.5600339157472</v>
      </c>
    </row>
    <row r="45" spans="1:24" x14ac:dyDescent="0.25">
      <c r="E45" t="s">
        <v>68</v>
      </c>
      <c r="F45">
        <v>1966.6210000000001</v>
      </c>
      <c r="G45">
        <v>1994.4096</v>
      </c>
      <c r="I45">
        <f t="shared" si="1"/>
        <v>27.78859999999986</v>
      </c>
      <c r="J45">
        <v>3.0351000000000002E-3</v>
      </c>
      <c r="P45" t="s">
        <v>68</v>
      </c>
      <c r="Q45">
        <v>1965.711</v>
      </c>
      <c r="R45">
        <v>1993.3898999999999</v>
      </c>
      <c r="S45">
        <f t="shared" si="3"/>
        <v>27.678899999999885</v>
      </c>
      <c r="T45">
        <v>3.0558E-3</v>
      </c>
      <c r="W45">
        <f t="shared" si="4"/>
        <v>1994.1648719999998</v>
      </c>
      <c r="X45">
        <f t="shared" si="5"/>
        <v>2017.3279142695033</v>
      </c>
    </row>
    <row r="46" spans="1:24" x14ac:dyDescent="0.25">
      <c r="E46" t="s">
        <v>69</v>
      </c>
      <c r="F46">
        <v>1917.538</v>
      </c>
      <c r="G46">
        <v>1944.0250900000001</v>
      </c>
      <c r="I46">
        <f t="shared" si="1"/>
        <v>26.48709000000008</v>
      </c>
      <c r="J46">
        <v>2.0089999999999999E-3</v>
      </c>
      <c r="P46" t="s">
        <v>69</v>
      </c>
      <c r="Q46">
        <v>1916.5540000000001</v>
      </c>
      <c r="R46">
        <v>1942.8447100000001</v>
      </c>
      <c r="S46">
        <f t="shared" si="3"/>
        <v>26.29070999999999</v>
      </c>
      <c r="T46">
        <v>2.1875499999999999E-3</v>
      </c>
      <c r="W46">
        <f t="shared" si="4"/>
        <v>1943.7417988</v>
      </c>
      <c r="X46">
        <f t="shared" si="5"/>
        <v>1966.3191564090778</v>
      </c>
    </row>
    <row r="47" spans="1:24" x14ac:dyDescent="0.25">
      <c r="E47" t="s">
        <v>70</v>
      </c>
      <c r="F47">
        <v>1749.6279999999999</v>
      </c>
      <c r="G47">
        <v>1758.1976400000001</v>
      </c>
      <c r="I47">
        <f t="shared" si="1"/>
        <v>8.5696400000001631</v>
      </c>
      <c r="J47">
        <v>5.6264630000000003E-2</v>
      </c>
      <c r="P47" t="s">
        <v>70</v>
      </c>
      <c r="Q47">
        <v>1748.73</v>
      </c>
      <c r="R47">
        <v>1756.54655</v>
      </c>
      <c r="S47">
        <f t="shared" si="3"/>
        <v>7.8165500000000065</v>
      </c>
      <c r="T47">
        <v>5.528624E-2</v>
      </c>
      <c r="W47">
        <f t="shared" si="4"/>
        <v>1757.8013784</v>
      </c>
      <c r="X47">
        <f t="shared" si="5"/>
        <v>1778.2189618209914</v>
      </c>
    </row>
    <row r="48" spans="1:24" x14ac:dyDescent="0.25">
      <c r="E48" t="s">
        <v>71</v>
      </c>
      <c r="F48">
        <v>1728.0340000000001</v>
      </c>
      <c r="G48">
        <v>1744.95596</v>
      </c>
      <c r="I48">
        <f t="shared" si="1"/>
        <v>16.921959999999899</v>
      </c>
      <c r="J48">
        <v>0.56536984000000001</v>
      </c>
      <c r="P48" t="s">
        <v>71</v>
      </c>
      <c r="Q48">
        <v>1727.13</v>
      </c>
      <c r="R48">
        <v>1743.8157500000002</v>
      </c>
      <c r="S48">
        <f t="shared" si="3"/>
        <v>16.685750000000098</v>
      </c>
      <c r="T48">
        <v>0.57464409000000005</v>
      </c>
      <c r="W48">
        <f t="shared" si="4"/>
        <v>1744.6823096000001</v>
      </c>
      <c r="X48">
        <f t="shared" si="5"/>
        <v>1764.9475096602084</v>
      </c>
    </row>
    <row r="49" spans="5:24" x14ac:dyDescent="0.25">
      <c r="E49" t="s">
        <v>72</v>
      </c>
      <c r="F49">
        <v>1410.2349999999999</v>
      </c>
      <c r="G49">
        <v>1440.1913199999999</v>
      </c>
      <c r="I49">
        <f t="shared" si="1"/>
        <v>29.956320000000005</v>
      </c>
      <c r="J49">
        <v>0.44902793000000002</v>
      </c>
      <c r="P49" t="s">
        <v>72</v>
      </c>
      <c r="Q49">
        <v>1403.3679999999999</v>
      </c>
      <c r="R49">
        <v>1436.21552</v>
      </c>
      <c r="S49">
        <f t="shared" si="3"/>
        <v>32.847520000000031</v>
      </c>
      <c r="T49">
        <v>0.44539824</v>
      </c>
      <c r="W49">
        <f t="shared" si="4"/>
        <v>1439.237128</v>
      </c>
      <c r="X49">
        <f t="shared" si="5"/>
        <v>1455.9544570933904</v>
      </c>
    </row>
    <row r="50" spans="5:24" x14ac:dyDescent="0.25">
      <c r="E50" t="s">
        <v>73</v>
      </c>
      <c r="F50">
        <v>3584.3029999999999</v>
      </c>
      <c r="G50">
        <v>3553.5648900000001</v>
      </c>
      <c r="I50">
        <f t="shared" si="1"/>
        <v>30.738109999999779</v>
      </c>
      <c r="J50">
        <v>5.0424700000000003E-3</v>
      </c>
      <c r="P50" t="s">
        <v>73</v>
      </c>
      <c r="Q50">
        <v>3579.2620000000002</v>
      </c>
      <c r="R50">
        <v>3548.4015000000004</v>
      </c>
      <c r="S50">
        <f t="shared" si="3"/>
        <v>30.860499999999774</v>
      </c>
      <c r="T50">
        <v>5.2023399999999997E-3</v>
      </c>
      <c r="W50">
        <f t="shared" si="4"/>
        <v>3552.3256764000002</v>
      </c>
      <c r="X50">
        <f t="shared" si="5"/>
        <v>3593.5873950035239</v>
      </c>
    </row>
    <row r="51" spans="5:24" x14ac:dyDescent="0.25">
      <c r="E51" t="s">
        <v>74</v>
      </c>
      <c r="F51">
        <v>1782.4760000000001</v>
      </c>
      <c r="G51">
        <v>1807.68399</v>
      </c>
      <c r="I51">
        <f t="shared" si="1"/>
        <v>25.207989999999882</v>
      </c>
      <c r="J51">
        <v>3.8841E-4</v>
      </c>
      <c r="P51" t="s">
        <v>74</v>
      </c>
      <c r="Q51">
        <v>1777.421</v>
      </c>
      <c r="R51">
        <v>1802.4691</v>
      </c>
      <c r="S51">
        <f t="shared" si="3"/>
        <v>25.048099999999977</v>
      </c>
      <c r="T51">
        <v>3.6228999999999998E-4</v>
      </c>
      <c r="W51">
        <f t="shared" si="4"/>
        <v>1806.4324164</v>
      </c>
      <c r="X51">
        <f t="shared" si="5"/>
        <v>1827.4148692581277</v>
      </c>
    </row>
    <row r="52" spans="5:24" x14ac:dyDescent="0.25">
      <c r="E52" t="s">
        <v>75</v>
      </c>
      <c r="F52">
        <v>1733.394</v>
      </c>
      <c r="G52">
        <v>1758.2615000000001</v>
      </c>
      <c r="I52">
        <f t="shared" si="1"/>
        <v>24.867500000000064</v>
      </c>
      <c r="J52">
        <v>6.0295499999999998E-3</v>
      </c>
      <c r="P52" t="s">
        <v>75</v>
      </c>
      <c r="Q52">
        <v>1728.2650000000001</v>
      </c>
      <c r="R52">
        <v>1752.74585</v>
      </c>
      <c r="S52">
        <f t="shared" si="3"/>
        <v>24.480849999999919</v>
      </c>
      <c r="T52">
        <v>5.4486999999999999E-3</v>
      </c>
      <c r="W52">
        <f t="shared" si="4"/>
        <v>1756.9377439999998</v>
      </c>
      <c r="X52">
        <f t="shared" si="5"/>
        <v>1777.3452959534866</v>
      </c>
    </row>
    <row r="53" spans="5:24" x14ac:dyDescent="0.25">
      <c r="E53" t="s">
        <v>76</v>
      </c>
      <c r="F53">
        <v>1565.4839999999999</v>
      </c>
      <c r="G53">
        <v>1574.2952600000001</v>
      </c>
      <c r="I53">
        <f t="shared" si="1"/>
        <v>8.8112600000001748</v>
      </c>
      <c r="J53">
        <v>1.243E-5</v>
      </c>
      <c r="P53" t="s">
        <v>76</v>
      </c>
      <c r="Q53">
        <v>1560.441</v>
      </c>
      <c r="R53">
        <v>1568.5870000000002</v>
      </c>
      <c r="S53">
        <f t="shared" si="3"/>
        <v>8.1460000000001855</v>
      </c>
      <c r="T53">
        <v>1.3329999999999999E-5</v>
      </c>
      <c r="W53">
        <f t="shared" si="4"/>
        <v>1572.9252776000001</v>
      </c>
      <c r="X53">
        <f t="shared" si="5"/>
        <v>1591.1954493412559</v>
      </c>
    </row>
    <row r="54" spans="5:24" x14ac:dyDescent="0.25">
      <c r="E54" t="s">
        <v>77</v>
      </c>
      <c r="F54">
        <v>1543.8889999999999</v>
      </c>
      <c r="G54">
        <v>1560.66218</v>
      </c>
      <c r="I54">
        <f t="shared" si="1"/>
        <v>16.773180000000139</v>
      </c>
      <c r="J54">
        <v>9.0709979999999996E-2</v>
      </c>
      <c r="P54" t="s">
        <v>77</v>
      </c>
      <c r="Q54">
        <v>1538.8409999999999</v>
      </c>
      <c r="R54">
        <v>1555.47201</v>
      </c>
      <c r="S54">
        <f t="shared" si="3"/>
        <v>16.63101000000006</v>
      </c>
      <c r="T54">
        <v>8.1534220000000004E-2</v>
      </c>
      <c r="W54">
        <f t="shared" si="4"/>
        <v>1559.4165392</v>
      </c>
      <c r="X54">
        <f t="shared" si="5"/>
        <v>1577.5298014083678</v>
      </c>
    </row>
    <row r="55" spans="5:24" x14ac:dyDescent="0.25">
      <c r="E55" t="s">
        <v>78</v>
      </c>
      <c r="F55">
        <v>1226.0899999999999</v>
      </c>
      <c r="G55">
        <v>1250.4931299999998</v>
      </c>
      <c r="I55">
        <f t="shared" si="1"/>
        <v>24.403129999999919</v>
      </c>
      <c r="J55">
        <v>0.38452863999999998</v>
      </c>
      <c r="P55" t="s">
        <v>78</v>
      </c>
      <c r="Q55">
        <v>1218.079</v>
      </c>
      <c r="R55">
        <v>1242.4684</v>
      </c>
      <c r="S55">
        <f t="shared" si="3"/>
        <v>24.389400000000023</v>
      </c>
      <c r="T55">
        <v>0.29369769000000001</v>
      </c>
      <c r="W55">
        <f t="shared" si="4"/>
        <v>1248.5671947999999</v>
      </c>
      <c r="X55">
        <f t="shared" si="5"/>
        <v>1263.0698144758055</v>
      </c>
    </row>
    <row r="56" spans="5:24" x14ac:dyDescent="0.25">
      <c r="E56" t="s">
        <v>79</v>
      </c>
      <c r="F56">
        <v>1011.465</v>
      </c>
      <c r="G56">
        <v>1032.93859</v>
      </c>
      <c r="I56">
        <f t="shared" si="1"/>
        <v>21.473589999999945</v>
      </c>
      <c r="J56">
        <v>0.1152154</v>
      </c>
      <c r="P56" t="s">
        <v>79</v>
      </c>
      <c r="Q56">
        <v>1005.529</v>
      </c>
      <c r="R56">
        <v>1026.8039100000001</v>
      </c>
      <c r="S56">
        <f t="shared" si="3"/>
        <v>21.274910000000091</v>
      </c>
      <c r="T56">
        <v>9.5662049999999998E-2</v>
      </c>
      <c r="W56">
        <f t="shared" si="4"/>
        <v>1031.4662668000001</v>
      </c>
      <c r="X56">
        <f t="shared" si="5"/>
        <v>1043.447170221237</v>
      </c>
    </row>
    <row r="57" spans="5:24" x14ac:dyDescent="0.25">
      <c r="E57" t="s">
        <v>80</v>
      </c>
      <c r="F57">
        <v>3537.904</v>
      </c>
      <c r="G57">
        <v>3505.5081799999998</v>
      </c>
      <c r="I57">
        <f t="shared" si="1"/>
        <v>32.395820000000185</v>
      </c>
      <c r="J57">
        <v>8.2600499999999997E-3</v>
      </c>
      <c r="P57" t="s">
        <v>80</v>
      </c>
      <c r="Q57">
        <v>3535.9679999999998</v>
      </c>
      <c r="R57">
        <v>3503.4626000000003</v>
      </c>
      <c r="S57">
        <f t="shared" si="3"/>
        <v>32.505399999999554</v>
      </c>
      <c r="T57">
        <v>8.1935700000000007E-3</v>
      </c>
      <c r="W57">
        <f t="shared" si="4"/>
        <v>3505.0172407999999</v>
      </c>
      <c r="X57">
        <f t="shared" si="5"/>
        <v>3545.7294525353136</v>
      </c>
    </row>
    <row r="58" spans="5:24" x14ac:dyDescent="0.25">
      <c r="E58" t="s">
        <v>81</v>
      </c>
      <c r="F58">
        <v>1736.078</v>
      </c>
      <c r="G58">
        <v>1759.8518200000001</v>
      </c>
      <c r="I58">
        <f t="shared" si="1"/>
        <v>23.773820000000114</v>
      </c>
      <c r="J58">
        <v>7.8220200000000007E-3</v>
      </c>
      <c r="P58" t="s">
        <v>81</v>
      </c>
      <c r="Q58">
        <v>1734.127</v>
      </c>
      <c r="R58">
        <v>1757.7846099999999</v>
      </c>
      <c r="S58">
        <f t="shared" si="3"/>
        <v>23.657609999999977</v>
      </c>
      <c r="T58">
        <v>7.4929999999999997E-3</v>
      </c>
      <c r="W58">
        <f t="shared" si="4"/>
        <v>1759.3556896</v>
      </c>
      <c r="X58">
        <f t="shared" si="5"/>
        <v>1779.7913269825926</v>
      </c>
    </row>
    <row r="59" spans="5:24" x14ac:dyDescent="0.25">
      <c r="E59" t="s">
        <v>82</v>
      </c>
      <c r="F59">
        <v>1686.9949999999999</v>
      </c>
      <c r="G59">
        <v>1710.4952499999999</v>
      </c>
      <c r="I59">
        <f t="shared" si="1"/>
        <v>23.500250000000051</v>
      </c>
      <c r="J59">
        <v>3.4474579999999998E-2</v>
      </c>
      <c r="P59" t="s">
        <v>82</v>
      </c>
      <c r="Q59">
        <v>1684.971</v>
      </c>
      <c r="R59">
        <v>1708.2663299999999</v>
      </c>
      <c r="S59">
        <f t="shared" si="3"/>
        <v>23.295329999999922</v>
      </c>
      <c r="T59">
        <v>3.4013689999999999E-2</v>
      </c>
      <c r="W59">
        <f t="shared" si="4"/>
        <v>1709.9603092</v>
      </c>
      <c r="X59">
        <f t="shared" si="5"/>
        <v>1729.8221989952249</v>
      </c>
    </row>
    <row r="60" spans="5:24" x14ac:dyDescent="0.25">
      <c r="E60" t="s">
        <v>83</v>
      </c>
      <c r="F60">
        <v>1519.085</v>
      </c>
      <c r="G60">
        <v>1524.9345700000001</v>
      </c>
      <c r="I60">
        <f t="shared" si="1"/>
        <v>5.8495700000000852</v>
      </c>
      <c r="J60">
        <v>6.6540200000000001E-3</v>
      </c>
      <c r="P60" t="s">
        <v>83</v>
      </c>
      <c r="Q60">
        <v>1517.1469999999999</v>
      </c>
      <c r="R60">
        <v>1521.67668</v>
      </c>
      <c r="S60">
        <f t="shared" si="3"/>
        <v>4.5296800000000985</v>
      </c>
      <c r="T60">
        <v>6.7281499999999996E-3</v>
      </c>
      <c r="W60">
        <f t="shared" si="4"/>
        <v>1524.1526764</v>
      </c>
      <c r="X60">
        <f t="shared" si="5"/>
        <v>1541.8563343895337</v>
      </c>
    </row>
    <row r="61" spans="5:24" x14ac:dyDescent="0.25">
      <c r="E61" t="s">
        <v>84</v>
      </c>
      <c r="F61">
        <v>1497.491</v>
      </c>
      <c r="G61">
        <v>1513.1482800000001</v>
      </c>
      <c r="I61">
        <f t="shared" si="1"/>
        <v>15.657280000000128</v>
      </c>
      <c r="J61">
        <v>3.4704390000000002E-2</v>
      </c>
      <c r="P61" t="s">
        <v>84</v>
      </c>
      <c r="Q61">
        <v>1495.547</v>
      </c>
      <c r="R61">
        <v>1511.0038199999999</v>
      </c>
      <c r="S61">
        <f t="shared" si="3"/>
        <v>15.45681999999988</v>
      </c>
      <c r="T61">
        <v>3.6300270000000003E-2</v>
      </c>
      <c r="W61">
        <f t="shared" si="4"/>
        <v>1512.6336096</v>
      </c>
      <c r="X61">
        <f t="shared" si="5"/>
        <v>1530.2034689077195</v>
      </c>
    </row>
    <row r="62" spans="5:24" x14ac:dyDescent="0.25">
      <c r="E62" t="s">
        <v>85</v>
      </c>
      <c r="F62">
        <v>1179.692</v>
      </c>
      <c r="G62">
        <v>1205.34617</v>
      </c>
      <c r="I62">
        <f t="shared" si="1"/>
        <v>25.654170000000022</v>
      </c>
      <c r="J62">
        <v>25.813435779999999</v>
      </c>
      <c r="P62" t="s">
        <v>85</v>
      </c>
      <c r="Q62">
        <v>1174.7850000000001</v>
      </c>
      <c r="R62">
        <v>1200.9346799999998</v>
      </c>
      <c r="S62">
        <f t="shared" si="3"/>
        <v>26.149679999999762</v>
      </c>
      <c r="T62">
        <v>37.12856017</v>
      </c>
      <c r="W62">
        <f t="shared" si="4"/>
        <v>1204.2874124</v>
      </c>
      <c r="X62">
        <f t="shared" si="5"/>
        <v>1218.275704255766</v>
      </c>
    </row>
    <row r="63" spans="5:24" x14ac:dyDescent="0.25">
      <c r="E63" t="s">
        <v>86</v>
      </c>
      <c r="F63">
        <v>965.06600000000003</v>
      </c>
      <c r="G63">
        <v>985.59361000000001</v>
      </c>
      <c r="I63">
        <f t="shared" si="1"/>
        <v>20.527609999999981</v>
      </c>
      <c r="J63">
        <v>0.24770906000000001</v>
      </c>
      <c r="P63" t="s">
        <v>86</v>
      </c>
      <c r="Q63">
        <v>962.23500000000001</v>
      </c>
      <c r="R63">
        <v>982.54584</v>
      </c>
      <c r="S63">
        <f t="shared" si="3"/>
        <v>20.310839999999985</v>
      </c>
      <c r="T63">
        <v>0.24240845999999999</v>
      </c>
      <c r="W63">
        <f t="shared" si="4"/>
        <v>984.86214519999999</v>
      </c>
      <c r="X63">
        <f t="shared" si="5"/>
        <v>996.30172264879047</v>
      </c>
    </row>
    <row r="64" spans="5:24" x14ac:dyDescent="0.25">
      <c r="E64" t="s">
        <v>87</v>
      </c>
      <c r="F64">
        <v>780.92200000000003</v>
      </c>
      <c r="G64">
        <v>798.39522999999997</v>
      </c>
      <c r="I64">
        <f t="shared" si="1"/>
        <v>17.473229999999944</v>
      </c>
      <c r="J64">
        <v>4.2387000000000002E-4</v>
      </c>
      <c r="P64" t="s">
        <v>87</v>
      </c>
      <c r="Q64">
        <v>773.9</v>
      </c>
      <c r="R64">
        <v>791.17802000000006</v>
      </c>
      <c r="S64">
        <f t="shared" si="3"/>
        <v>17.278020000000083</v>
      </c>
      <c r="T64">
        <v>4.9479000000000005E-4</v>
      </c>
      <c r="W64">
        <f t="shared" si="4"/>
        <v>796.66309960000001</v>
      </c>
      <c r="X64">
        <f t="shared" si="5"/>
        <v>805.9166680033394</v>
      </c>
    </row>
  </sheetData>
  <sortState xmlns:xlrd2="http://schemas.microsoft.com/office/spreadsheetml/2017/richdata2" ref="A7:C15">
    <sortCondition descending="1" ref="B7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FEF-7E22-4DA2-807D-80FD6D0D3141}">
  <dimension ref="A1:W199"/>
  <sheetViews>
    <sheetView topLeftCell="A4" zoomScaleNormal="100" workbookViewId="0">
      <selection activeCell="G7" sqref="G7:G24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6" width="11.85546875" customWidth="1"/>
    <col min="7" max="8" width="27.5703125" bestFit="1" customWidth="1"/>
    <col min="9" max="9" width="15" bestFit="1" customWidth="1"/>
    <col min="10" max="10" width="9" bestFit="1" customWidth="1"/>
    <col min="11" max="11" width="9" customWidth="1"/>
    <col min="12" max="12" width="18" bestFit="1" customWidth="1"/>
    <col min="13" max="13" width="20.28515625" bestFit="1" customWidth="1"/>
    <col min="14" max="14" width="22" bestFit="1" customWidth="1"/>
    <col min="18" max="18" width="11.85546875" customWidth="1"/>
    <col min="19" max="19" width="25.140625" bestFit="1" customWidth="1"/>
    <col min="20" max="20" width="27.5703125" bestFit="1" customWidth="1"/>
    <col min="21" max="21" width="9" bestFit="1" customWidth="1"/>
    <col min="22" max="22" width="18" bestFit="1" customWidth="1"/>
    <col min="23" max="23" width="20.28515625" bestFit="1" customWidth="1"/>
  </cols>
  <sheetData>
    <row r="1" spans="1:23" ht="32.25" customHeight="1" x14ac:dyDescent="0.35">
      <c r="A1" t="s">
        <v>247</v>
      </c>
    </row>
    <row r="2" spans="1:23" ht="21.75" customHeight="1" x14ac:dyDescent="0.25">
      <c r="A2" s="19" t="s">
        <v>1</v>
      </c>
      <c r="B2" s="19"/>
      <c r="C2" s="19"/>
      <c r="D2" s="19"/>
      <c r="E2" s="19" t="s">
        <v>7</v>
      </c>
      <c r="F2" s="19"/>
      <c r="G2" s="19"/>
      <c r="H2" s="19" t="s">
        <v>6</v>
      </c>
      <c r="I2" s="19"/>
      <c r="J2" s="19"/>
      <c r="K2" s="19"/>
      <c r="L2" s="19"/>
      <c r="M2" s="19"/>
      <c r="N2" s="19"/>
      <c r="U2" s="19"/>
    </row>
    <row r="3" spans="1:23" ht="15.7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U3" s="19"/>
    </row>
    <row r="4" spans="1:23" ht="15.75" customHeight="1" x14ac:dyDescent="0.25"/>
    <row r="5" spans="1:23" ht="17.25" x14ac:dyDescent="0.25">
      <c r="A5" s="19" t="s">
        <v>4</v>
      </c>
      <c r="B5" s="19"/>
      <c r="C5" s="19"/>
      <c r="D5" s="19"/>
      <c r="F5" s="19" t="s">
        <v>232</v>
      </c>
      <c r="G5" s="19"/>
      <c r="H5" s="19"/>
      <c r="I5" s="19"/>
      <c r="J5" s="19"/>
      <c r="K5" s="19"/>
      <c r="L5" s="19"/>
      <c r="M5" s="19"/>
      <c r="N5" s="19"/>
      <c r="R5" s="19" t="s">
        <v>233</v>
      </c>
      <c r="S5" s="19"/>
      <c r="T5" s="19"/>
      <c r="U5" s="19"/>
      <c r="V5" s="19"/>
      <c r="W5" s="19"/>
    </row>
    <row r="6" spans="1:23" ht="17.25" x14ac:dyDescent="0.25">
      <c r="A6" t="s">
        <v>3</v>
      </c>
      <c r="B6" t="s">
        <v>234</v>
      </c>
      <c r="C6" t="s">
        <v>0</v>
      </c>
      <c r="D6" t="s">
        <v>10</v>
      </c>
      <c r="F6" t="s">
        <v>3</v>
      </c>
      <c r="G6" t="s">
        <v>235</v>
      </c>
      <c r="H6" t="s">
        <v>236</v>
      </c>
      <c r="I6" t="s">
        <v>245</v>
      </c>
      <c r="J6" t="s">
        <v>238</v>
      </c>
      <c r="K6" t="s">
        <v>248</v>
      </c>
      <c r="L6" t="s">
        <v>48</v>
      </c>
      <c r="M6" t="s">
        <v>49</v>
      </c>
      <c r="N6" t="s">
        <v>256</v>
      </c>
      <c r="R6" t="s">
        <v>3</v>
      </c>
      <c r="S6" t="s">
        <v>235</v>
      </c>
      <c r="T6" t="s">
        <v>236</v>
      </c>
      <c r="U6" t="s">
        <v>238</v>
      </c>
      <c r="V6" t="s">
        <v>48</v>
      </c>
      <c r="W6" t="s">
        <v>49</v>
      </c>
    </row>
    <row r="7" spans="1:23" ht="15" customHeight="1" x14ac:dyDescent="0.25">
      <c r="A7" t="s">
        <v>19</v>
      </c>
      <c r="B7">
        <v>1244.5017</v>
      </c>
      <c r="C7">
        <v>162.65639999999999</v>
      </c>
      <c r="D7" t="s">
        <v>12</v>
      </c>
      <c r="F7" t="s">
        <v>19</v>
      </c>
      <c r="G7" s="39">
        <v>1220.818203</v>
      </c>
      <c r="H7">
        <v>1220.134</v>
      </c>
      <c r="I7">
        <f>ABS(G7-B39)</f>
        <v>9.8182030000000395</v>
      </c>
      <c r="J7">
        <f t="shared" ref="J7:J24" si="0">ABS(H7-G7)</f>
        <v>0.68420300000002499</v>
      </c>
      <c r="K7">
        <f t="shared" ref="K7:K24" si="1">H7/G7</f>
        <v>0.99943955373673277</v>
      </c>
      <c r="L7">
        <v>162.67319325</v>
      </c>
      <c r="M7">
        <v>146.93392295000001</v>
      </c>
      <c r="N7">
        <f>ABS(M7-C39)</f>
        <v>1.2521170924259479</v>
      </c>
      <c r="O7" s="19" t="s">
        <v>18</v>
      </c>
      <c r="P7" s="19"/>
      <c r="Q7" s="19"/>
      <c r="R7" t="s">
        <v>19</v>
      </c>
      <c r="S7">
        <v>1244.396</v>
      </c>
      <c r="T7">
        <v>1219.8910000000001</v>
      </c>
      <c r="U7">
        <f>ABS(T7-S7)</f>
        <v>24.504999999999882</v>
      </c>
      <c r="V7">
        <v>163.15440666000001</v>
      </c>
      <c r="W7">
        <v>145.70591511999999</v>
      </c>
    </row>
    <row r="8" spans="1:23" ht="15" customHeight="1" x14ac:dyDescent="0.25">
      <c r="A8" t="s">
        <v>20</v>
      </c>
      <c r="B8">
        <v>1198.4828</v>
      </c>
      <c r="C8">
        <v>139.6242</v>
      </c>
      <c r="D8" t="s">
        <v>11</v>
      </c>
      <c r="F8" t="s">
        <v>30</v>
      </c>
      <c r="G8" s="39">
        <v>1175.6274569999998</v>
      </c>
      <c r="H8">
        <v>1168.838</v>
      </c>
      <c r="I8" s="39">
        <f t="shared" ref="I8:I24" si="2">ABS(G8-B40)</f>
        <v>2.3725430000001779</v>
      </c>
      <c r="J8">
        <f t="shared" si="0"/>
        <v>6.7894569999998566</v>
      </c>
      <c r="K8">
        <f t="shared" si="1"/>
        <v>0.99422482270248658</v>
      </c>
      <c r="L8">
        <v>139.57262102999999</v>
      </c>
      <c r="M8">
        <v>124.35684251000001</v>
      </c>
      <c r="N8">
        <f t="shared" ref="N8:N24" si="3">ABS(M8-C40)</f>
        <v>1.0597234793756911</v>
      </c>
      <c r="O8" s="19"/>
      <c r="P8" s="19"/>
      <c r="Q8" s="19"/>
      <c r="R8" t="s">
        <v>20</v>
      </c>
      <c r="S8">
        <v>1128.491</v>
      </c>
      <c r="T8">
        <v>1101.7739999999999</v>
      </c>
      <c r="U8">
        <f t="shared" ref="U8:U71" si="4">ABS(T8-S8)</f>
        <v>26.717000000000098</v>
      </c>
      <c r="V8">
        <v>9.1098485799999995</v>
      </c>
      <c r="W8">
        <v>7.6002075600000003</v>
      </c>
    </row>
    <row r="9" spans="1:23" ht="15" customHeight="1" x14ac:dyDescent="0.25">
      <c r="A9" t="s">
        <v>21</v>
      </c>
      <c r="B9">
        <v>1128.9265</v>
      </c>
      <c r="C9">
        <v>8.9513999999999996</v>
      </c>
      <c r="D9" t="s">
        <v>12</v>
      </c>
      <c r="F9" t="s">
        <v>20</v>
      </c>
      <c r="G9" s="39">
        <v>1107.0732150000001</v>
      </c>
      <c r="H9">
        <v>1101.9559999999999</v>
      </c>
      <c r="I9" s="39">
        <f t="shared" si="2"/>
        <v>10.926784999999882</v>
      </c>
      <c r="J9">
        <f t="shared" si="0"/>
        <v>5.1172150000002148</v>
      </c>
      <c r="K9">
        <f t="shared" si="1"/>
        <v>0.99537770860078101</v>
      </c>
      <c r="L9">
        <v>9.1238078599999994</v>
      </c>
      <c r="M9">
        <v>7.5221991399999997</v>
      </c>
      <c r="N9">
        <f t="shared" si="3"/>
        <v>6.4101426864040079E-2</v>
      </c>
      <c r="O9" s="19"/>
      <c r="P9" s="19"/>
      <c r="Q9" s="19"/>
      <c r="R9" t="s">
        <v>21</v>
      </c>
      <c r="S9">
        <v>1055.386</v>
      </c>
      <c r="T9">
        <v>1037.2829999999999</v>
      </c>
      <c r="U9">
        <f t="shared" si="4"/>
        <v>18.103000000000065</v>
      </c>
      <c r="V9">
        <v>276.37332533</v>
      </c>
      <c r="W9">
        <v>184.69497994</v>
      </c>
    </row>
    <row r="10" spans="1:23" ht="15" customHeight="1" x14ac:dyDescent="0.25">
      <c r="A10" t="s">
        <v>22</v>
      </c>
      <c r="B10">
        <v>1056.3733999999999</v>
      </c>
      <c r="C10">
        <v>277.28129999999999</v>
      </c>
      <c r="D10" t="s">
        <v>11</v>
      </c>
      <c r="F10" t="s">
        <v>21</v>
      </c>
      <c r="G10" s="39">
        <v>1035.9134370000002</v>
      </c>
      <c r="H10">
        <v>1038.182</v>
      </c>
      <c r="I10" s="39">
        <f t="shared" si="2"/>
        <v>11.086562999999842</v>
      </c>
      <c r="J10">
        <f t="shared" si="0"/>
        <v>2.2685629999998582</v>
      </c>
      <c r="K10">
        <f t="shared" si="1"/>
        <v>1.0021899156039231</v>
      </c>
      <c r="L10">
        <v>277.48767629999998</v>
      </c>
      <c r="M10">
        <v>244.71838854000001</v>
      </c>
      <c r="N10">
        <f t="shared" si="3"/>
        <v>2.0854005050020987</v>
      </c>
      <c r="O10" s="19"/>
      <c r="P10" s="19"/>
      <c r="Q10" s="19"/>
      <c r="R10" t="s">
        <v>22</v>
      </c>
      <c r="S10">
        <v>891.19200000000001</v>
      </c>
      <c r="T10">
        <v>883.26199999999994</v>
      </c>
      <c r="U10">
        <f t="shared" si="4"/>
        <v>7.9300000000000637</v>
      </c>
      <c r="V10">
        <v>141.37423541000001</v>
      </c>
      <c r="W10">
        <v>108.35194884000001</v>
      </c>
    </row>
    <row r="11" spans="1:23" ht="15" customHeight="1" x14ac:dyDescent="0.25">
      <c r="A11" t="s">
        <v>23</v>
      </c>
      <c r="B11">
        <v>909.79129999999998</v>
      </c>
      <c r="C11">
        <v>228.7963</v>
      </c>
      <c r="D11" t="s">
        <v>12</v>
      </c>
      <c r="F11" t="s">
        <v>31</v>
      </c>
      <c r="G11" s="39">
        <v>891.94580099999996</v>
      </c>
      <c r="H11">
        <v>909.72299999999996</v>
      </c>
      <c r="I11" s="39">
        <f t="shared" si="2"/>
        <v>16.05419900000004</v>
      </c>
      <c r="J11">
        <f t="shared" si="0"/>
        <v>17.777198999999996</v>
      </c>
      <c r="K11">
        <f t="shared" si="1"/>
        <v>1.0199308063114028</v>
      </c>
      <c r="L11">
        <v>229.24945252000001</v>
      </c>
      <c r="M11">
        <v>168.80146579999999</v>
      </c>
      <c r="N11">
        <f t="shared" si="3"/>
        <v>1.4384642859270684</v>
      </c>
      <c r="O11" s="19"/>
      <c r="P11" s="19"/>
      <c r="Q11" s="19"/>
      <c r="R11" t="s">
        <v>23</v>
      </c>
      <c r="S11">
        <v>635.47299999999996</v>
      </c>
      <c r="T11">
        <v>632.12900000000002</v>
      </c>
      <c r="U11">
        <f t="shared" si="4"/>
        <v>3.3439999999999372</v>
      </c>
      <c r="V11">
        <v>16.414689129999999</v>
      </c>
      <c r="W11">
        <v>8.7327039299999996</v>
      </c>
    </row>
    <row r="12" spans="1:23" ht="15" customHeight="1" x14ac:dyDescent="0.25">
      <c r="A12" t="s">
        <v>24</v>
      </c>
      <c r="B12">
        <v>892.67880000000002</v>
      </c>
      <c r="C12">
        <v>141.392</v>
      </c>
      <c r="D12" t="s">
        <v>11</v>
      </c>
      <c r="F12" t="s">
        <v>22</v>
      </c>
      <c r="G12" s="39">
        <v>875.44439999999997</v>
      </c>
      <c r="H12">
        <v>888.15700000000004</v>
      </c>
      <c r="I12" s="39">
        <f t="shared" si="2"/>
        <v>8.5556000000000267</v>
      </c>
      <c r="J12">
        <f t="shared" si="0"/>
        <v>12.712600000000066</v>
      </c>
      <c r="K12">
        <f t="shared" si="1"/>
        <v>1.0145213105481057</v>
      </c>
      <c r="L12">
        <v>141.56466641</v>
      </c>
      <c r="M12">
        <v>64.232162860000003</v>
      </c>
      <c r="N12">
        <f t="shared" si="3"/>
        <v>0.54736297368077658</v>
      </c>
      <c r="O12" s="19"/>
      <c r="P12" s="19"/>
      <c r="Q12" s="19"/>
      <c r="R12" t="s">
        <v>24</v>
      </c>
      <c r="S12">
        <v>507.34100000000001</v>
      </c>
      <c r="T12">
        <v>504.471</v>
      </c>
      <c r="U12">
        <f t="shared" si="4"/>
        <v>2.8700000000000045</v>
      </c>
      <c r="V12">
        <v>3.5753733699999999</v>
      </c>
      <c r="W12">
        <v>3.5450200600000001</v>
      </c>
    </row>
    <row r="13" spans="1:23" ht="15" customHeight="1" x14ac:dyDescent="0.25">
      <c r="A13" t="s">
        <v>25</v>
      </c>
      <c r="B13">
        <v>637.23389999999995</v>
      </c>
      <c r="C13">
        <v>16.3383</v>
      </c>
      <c r="D13" t="s">
        <v>12</v>
      </c>
      <c r="F13" t="s">
        <v>23</v>
      </c>
      <c r="G13" s="39">
        <v>625.03041599999995</v>
      </c>
      <c r="H13">
        <v>632.02</v>
      </c>
      <c r="I13" s="39">
        <f t="shared" si="2"/>
        <v>27.969584000000054</v>
      </c>
      <c r="J13">
        <f t="shared" si="0"/>
        <v>6.9895840000000362</v>
      </c>
      <c r="K13">
        <f t="shared" si="1"/>
        <v>1.0111827901828061</v>
      </c>
      <c r="L13">
        <v>16.349693800000001</v>
      </c>
      <c r="M13">
        <v>13.27666174</v>
      </c>
      <c r="N13">
        <f t="shared" si="3"/>
        <v>0.11313885018008207</v>
      </c>
      <c r="O13" s="19"/>
      <c r="P13" s="19"/>
      <c r="Q13" s="19"/>
      <c r="R13" t="s">
        <v>25</v>
      </c>
      <c r="S13">
        <v>435.34100000000001</v>
      </c>
      <c r="T13">
        <v>431.66199999999998</v>
      </c>
      <c r="U13">
        <f t="shared" si="4"/>
        <v>3.6790000000000305</v>
      </c>
      <c r="V13">
        <v>0.16178824</v>
      </c>
      <c r="W13">
        <v>0.1233959</v>
      </c>
    </row>
    <row r="14" spans="1:23" ht="15" customHeight="1" x14ac:dyDescent="0.25">
      <c r="A14" t="s">
        <v>26</v>
      </c>
      <c r="B14">
        <v>513.08920000000001</v>
      </c>
      <c r="C14">
        <v>3.6217000000000001</v>
      </c>
      <c r="D14" t="s">
        <v>11</v>
      </c>
      <c r="F14" t="s">
        <v>24</v>
      </c>
      <c r="G14" s="39">
        <v>503.09505900000005</v>
      </c>
      <c r="H14">
        <v>510.03199999999998</v>
      </c>
      <c r="I14" s="39">
        <f t="shared" si="2"/>
        <v>28.904940999999951</v>
      </c>
      <c r="J14">
        <f t="shared" si="0"/>
        <v>6.9369409999999334</v>
      </c>
      <c r="K14">
        <f t="shared" si="1"/>
        <v>1.0137885293761153</v>
      </c>
      <c r="L14">
        <v>3.6393717699999999</v>
      </c>
      <c r="M14">
        <v>3.5832713599999999</v>
      </c>
      <c r="N14">
        <f t="shared" si="3"/>
        <v>3.053532653710711E-2</v>
      </c>
      <c r="O14" s="19"/>
      <c r="P14" s="19"/>
      <c r="Q14" s="19"/>
      <c r="R14" t="s">
        <v>26</v>
      </c>
      <c r="S14">
        <v>372.50799999999998</v>
      </c>
      <c r="T14">
        <v>369.78800000000001</v>
      </c>
      <c r="U14">
        <f t="shared" si="4"/>
        <v>2.7199999999999704</v>
      </c>
      <c r="V14">
        <v>0.15849769999999999</v>
      </c>
      <c r="W14">
        <v>0.14801832000000001</v>
      </c>
    </row>
    <row r="15" spans="1:23" ht="15" customHeight="1" x14ac:dyDescent="0.25">
      <c r="A15" t="s">
        <v>27</v>
      </c>
      <c r="B15">
        <v>461.23950000000002</v>
      </c>
      <c r="C15">
        <v>1.9950000000000001</v>
      </c>
      <c r="D15" t="s">
        <v>12</v>
      </c>
      <c r="F15" t="s">
        <v>32</v>
      </c>
      <c r="G15" s="39">
        <v>452.312613</v>
      </c>
      <c r="H15">
        <v>458.625</v>
      </c>
      <c r="I15" s="39">
        <f t="shared" si="2"/>
        <v>6.6873870000000011</v>
      </c>
      <c r="J15">
        <f t="shared" si="0"/>
        <v>6.3123870000000011</v>
      </c>
      <c r="K15">
        <f t="shared" si="1"/>
        <v>1.0139558058267104</v>
      </c>
      <c r="L15">
        <v>2.0015214399999999</v>
      </c>
      <c r="M15">
        <v>1.6503311700000001</v>
      </c>
      <c r="N15">
        <f t="shared" si="3"/>
        <v>1.4063517972112693E-2</v>
      </c>
      <c r="O15" s="19"/>
      <c r="P15" s="19"/>
      <c r="Q15" s="19"/>
      <c r="R15" t="s">
        <v>27</v>
      </c>
      <c r="S15">
        <v>305.76</v>
      </c>
      <c r="T15">
        <v>301.42399999999998</v>
      </c>
      <c r="U15">
        <f t="shared" si="4"/>
        <v>4.3360000000000127</v>
      </c>
      <c r="V15">
        <v>1.2651197199999999</v>
      </c>
      <c r="W15">
        <v>1.25394439</v>
      </c>
    </row>
    <row r="16" spans="1:23" ht="15" customHeight="1" x14ac:dyDescent="0.25">
      <c r="A16" t="s">
        <v>28</v>
      </c>
      <c r="B16">
        <v>442.66629999999998</v>
      </c>
      <c r="C16">
        <v>0.17780000000000001</v>
      </c>
      <c r="D16" t="s">
        <v>11</v>
      </c>
      <c r="F16" t="s">
        <v>25</v>
      </c>
      <c r="G16" s="39">
        <v>434.20237200000003</v>
      </c>
      <c r="H16">
        <v>438.93599999999998</v>
      </c>
      <c r="I16" s="39">
        <f t="shared" si="2"/>
        <v>7.7976279999999747</v>
      </c>
      <c r="J16">
        <f t="shared" si="0"/>
        <v>4.7336279999999533</v>
      </c>
      <c r="K16">
        <f t="shared" si="1"/>
        <v>1.0109018934608676</v>
      </c>
      <c r="L16">
        <v>0.18285868999999999</v>
      </c>
      <c r="M16">
        <v>0.14074231000000001</v>
      </c>
      <c r="N16">
        <f t="shared" si="3"/>
        <v>1.1993544338871343E-3</v>
      </c>
      <c r="O16" s="19"/>
      <c r="P16" s="19"/>
      <c r="Q16" s="19"/>
      <c r="R16" t="s">
        <v>28</v>
      </c>
      <c r="S16">
        <v>249.375</v>
      </c>
      <c r="T16">
        <v>248.60499999999999</v>
      </c>
      <c r="U16">
        <f t="shared" si="4"/>
        <v>0.77000000000001023</v>
      </c>
      <c r="V16">
        <v>6.6848169999999998E-2</v>
      </c>
      <c r="W16">
        <v>6.9173849999999995E-2</v>
      </c>
    </row>
    <row r="17" spans="1:23" ht="15" customHeight="1" x14ac:dyDescent="0.25">
      <c r="A17" t="s">
        <v>29</v>
      </c>
      <c r="B17">
        <v>384.61579999999998</v>
      </c>
      <c r="C17">
        <v>0.33210000000000001</v>
      </c>
      <c r="D17" t="s">
        <v>12</v>
      </c>
      <c r="F17" t="s">
        <v>33</v>
      </c>
      <c r="G17" s="39">
        <v>377.14446900000002</v>
      </c>
      <c r="H17">
        <v>381.173</v>
      </c>
      <c r="I17" s="39">
        <f t="shared" si="2"/>
        <v>15.855530999999985</v>
      </c>
      <c r="J17">
        <f t="shared" si="0"/>
        <v>4.0285309999999868</v>
      </c>
      <c r="K17">
        <f t="shared" si="1"/>
        <v>1.0106816653328674</v>
      </c>
      <c r="L17">
        <v>0.33750461999999998</v>
      </c>
      <c r="M17">
        <v>0.39682234999999999</v>
      </c>
      <c r="N17">
        <f t="shared" si="3"/>
        <v>3.3815747726324008E-3</v>
      </c>
      <c r="O17" s="19"/>
      <c r="P17" s="19"/>
      <c r="Q17" s="19"/>
      <c r="R17" t="s">
        <v>29</v>
      </c>
      <c r="S17">
        <v>162.81700000000001</v>
      </c>
      <c r="T17">
        <v>163.291</v>
      </c>
      <c r="U17">
        <f t="shared" si="4"/>
        <v>0.47399999999998954</v>
      </c>
      <c r="V17">
        <v>0.16879684</v>
      </c>
      <c r="W17">
        <v>0.16808502</v>
      </c>
    </row>
    <row r="18" spans="1:23" ht="15" customHeight="1" x14ac:dyDescent="0.25">
      <c r="A18" t="s">
        <v>30</v>
      </c>
      <c r="B18">
        <v>377.53530000000001</v>
      </c>
      <c r="C18">
        <v>0.17280000000000001</v>
      </c>
      <c r="D18" t="s">
        <v>11</v>
      </c>
      <c r="F18" t="s">
        <v>26</v>
      </c>
      <c r="G18" s="39">
        <v>370.15484400000003</v>
      </c>
      <c r="H18">
        <v>374.49599999999998</v>
      </c>
      <c r="I18" s="39">
        <f t="shared" si="2"/>
        <v>20.154844000000026</v>
      </c>
      <c r="J18">
        <f t="shared" si="0"/>
        <v>4.3411559999999554</v>
      </c>
      <c r="K18">
        <f t="shared" si="1"/>
        <v>1.011727945940375</v>
      </c>
      <c r="L18">
        <v>0.17668986</v>
      </c>
      <c r="M18">
        <v>0.16247610000000001</v>
      </c>
      <c r="N18">
        <f t="shared" si="3"/>
        <v>1.3845618345733335E-3</v>
      </c>
      <c r="O18" s="19"/>
      <c r="P18" s="19"/>
      <c r="Q18" s="19"/>
      <c r="R18" t="s">
        <v>30</v>
      </c>
      <c r="S18">
        <v>1198.357</v>
      </c>
      <c r="T18">
        <v>1168.3009999999999</v>
      </c>
      <c r="U18">
        <f t="shared" si="4"/>
        <v>30.05600000000004</v>
      </c>
      <c r="V18">
        <v>139.27634646000001</v>
      </c>
      <c r="W18">
        <v>106.22685966</v>
      </c>
    </row>
    <row r="19" spans="1:23" ht="15" customHeight="1" x14ac:dyDescent="0.25">
      <c r="A19" t="s">
        <v>31</v>
      </c>
      <c r="B19">
        <v>312.56909999999999</v>
      </c>
      <c r="C19">
        <v>0.62080000000000002</v>
      </c>
      <c r="D19" t="s">
        <v>12</v>
      </c>
      <c r="F19" t="s">
        <v>34</v>
      </c>
      <c r="G19" s="39">
        <v>306.54582299999998</v>
      </c>
      <c r="H19">
        <v>308.53399999999999</v>
      </c>
      <c r="I19" s="39">
        <f t="shared" si="2"/>
        <v>3.4541770000000156</v>
      </c>
      <c r="J19">
        <f t="shared" si="0"/>
        <v>1.9881770000000074</v>
      </c>
      <c r="K19">
        <f t="shared" si="1"/>
        <v>1.0064857416112958</v>
      </c>
      <c r="L19">
        <v>0.62261602000000005</v>
      </c>
      <c r="M19">
        <v>0.59559375999999997</v>
      </c>
      <c r="N19">
        <f t="shared" si="3"/>
        <v>5.0754319497208211E-3</v>
      </c>
      <c r="O19" s="19"/>
      <c r="P19" s="19"/>
      <c r="Q19" s="19"/>
      <c r="R19" t="s">
        <v>31</v>
      </c>
      <c r="S19">
        <v>907.62199999999996</v>
      </c>
      <c r="T19">
        <v>907.41300000000001</v>
      </c>
      <c r="U19">
        <f t="shared" si="4"/>
        <v>0.20899999999994634</v>
      </c>
      <c r="V19">
        <v>228.37399576999999</v>
      </c>
      <c r="W19">
        <v>169.20832682</v>
      </c>
    </row>
    <row r="20" spans="1:23" ht="15" customHeight="1" x14ac:dyDescent="0.25">
      <c r="A20" t="s">
        <v>32</v>
      </c>
      <c r="B20">
        <v>306.79849999999999</v>
      </c>
      <c r="C20">
        <v>1.254</v>
      </c>
      <c r="D20" t="s">
        <v>11</v>
      </c>
      <c r="F20" t="s">
        <v>27</v>
      </c>
      <c r="G20" s="39">
        <v>300.90703500000001</v>
      </c>
      <c r="H20">
        <v>302.42599999999999</v>
      </c>
      <c r="I20" s="39">
        <f t="shared" si="2"/>
        <v>12.907035000000008</v>
      </c>
      <c r="J20">
        <f t="shared" si="0"/>
        <v>1.5189649999999801</v>
      </c>
      <c r="K20">
        <f t="shared" si="1"/>
        <v>1.0050479544288486</v>
      </c>
      <c r="L20">
        <v>1.2544420700000001</v>
      </c>
      <c r="M20">
        <v>1.2473319700000001</v>
      </c>
      <c r="N20">
        <f t="shared" si="3"/>
        <v>1.0629306345395939E-2</v>
      </c>
      <c r="O20" s="19"/>
      <c r="P20" s="19"/>
      <c r="Q20" s="19"/>
      <c r="R20" t="s">
        <v>32</v>
      </c>
      <c r="S20">
        <v>457.41199999999998</v>
      </c>
      <c r="T20">
        <v>454.82299999999998</v>
      </c>
      <c r="U20">
        <f t="shared" si="4"/>
        <v>2.5889999999999986</v>
      </c>
      <c r="V20">
        <v>2.1448181100000001</v>
      </c>
      <c r="W20">
        <v>1.8161666599999999</v>
      </c>
    </row>
    <row r="21" spans="1:23" ht="15" customHeight="1" x14ac:dyDescent="0.25">
      <c r="A21" t="s">
        <v>33</v>
      </c>
      <c r="B21">
        <v>254.42310000000001</v>
      </c>
      <c r="C21">
        <v>6.9500000000000006E-2</v>
      </c>
      <c r="D21" t="s">
        <v>12</v>
      </c>
      <c r="F21" t="s">
        <v>28</v>
      </c>
      <c r="G21" s="39">
        <v>249.29368200000002</v>
      </c>
      <c r="H21">
        <v>253.35</v>
      </c>
      <c r="I21" s="39">
        <f t="shared" si="2"/>
        <v>3.2936820000000182</v>
      </c>
      <c r="J21">
        <f t="shared" si="0"/>
        <v>4.0563179999999761</v>
      </c>
      <c r="K21">
        <f t="shared" si="1"/>
        <v>1.0162712426863669</v>
      </c>
      <c r="L21">
        <v>6.7730680000000001E-2</v>
      </c>
      <c r="M21">
        <v>6.9980639999999997E-2</v>
      </c>
      <c r="N21">
        <f t="shared" si="3"/>
        <v>5.9634939109823315E-4</v>
      </c>
      <c r="O21" s="19"/>
      <c r="P21" s="19"/>
      <c r="Q21" s="19"/>
      <c r="R21" t="s">
        <v>33</v>
      </c>
      <c r="S21">
        <v>380.55700000000002</v>
      </c>
      <c r="T21">
        <v>377.22800000000001</v>
      </c>
      <c r="U21">
        <f t="shared" si="4"/>
        <v>3.3290000000000077</v>
      </c>
      <c r="V21">
        <v>0.28113600999999999</v>
      </c>
      <c r="W21">
        <v>0.33525466999999998</v>
      </c>
    </row>
    <row r="22" spans="1:23" ht="15" customHeight="1" x14ac:dyDescent="0.25">
      <c r="A22" t="s">
        <v>34</v>
      </c>
      <c r="B22">
        <v>178.2337</v>
      </c>
      <c r="C22">
        <v>0.44669999999999999</v>
      </c>
      <c r="D22" t="s">
        <v>11</v>
      </c>
      <c r="F22" t="s">
        <v>35</v>
      </c>
      <c r="G22" s="39">
        <v>174.739644</v>
      </c>
      <c r="H22">
        <v>181.06399999999999</v>
      </c>
      <c r="I22" s="39">
        <f t="shared" si="2"/>
        <v>25.260356000000002</v>
      </c>
      <c r="J22">
        <f t="shared" si="0"/>
        <v>6.3243559999999945</v>
      </c>
      <c r="K22">
        <f t="shared" si="1"/>
        <v>1.0361930232615102</v>
      </c>
      <c r="L22">
        <v>0.45073749000000002</v>
      </c>
      <c r="M22">
        <v>0.47279926999999999</v>
      </c>
      <c r="N22">
        <f t="shared" si="3"/>
        <v>4.0290222663895703E-3</v>
      </c>
      <c r="O22" s="19"/>
      <c r="P22" s="19"/>
      <c r="Q22" s="19"/>
      <c r="R22" t="s">
        <v>34</v>
      </c>
      <c r="S22">
        <v>310.83100000000002</v>
      </c>
      <c r="T22">
        <v>306.87299999999999</v>
      </c>
      <c r="U22">
        <f t="shared" si="4"/>
        <v>3.9580000000000268</v>
      </c>
      <c r="V22">
        <v>0.63378255999999999</v>
      </c>
      <c r="W22">
        <v>0.60771375000000005</v>
      </c>
    </row>
    <row r="23" spans="1:23" ht="15" customHeight="1" x14ac:dyDescent="0.25">
      <c r="A23" t="s">
        <v>35</v>
      </c>
      <c r="B23">
        <v>166.92439999999999</v>
      </c>
      <c r="C23">
        <v>0.18360000000000001</v>
      </c>
      <c r="D23" t="s">
        <v>12</v>
      </c>
      <c r="F23" t="s">
        <v>29</v>
      </c>
      <c r="G23" s="39">
        <v>163.57194000000001</v>
      </c>
      <c r="H23">
        <v>167.23400000000001</v>
      </c>
      <c r="I23" s="39">
        <f t="shared" si="2"/>
        <v>4.4280599999999879</v>
      </c>
      <c r="J23">
        <f t="shared" si="0"/>
        <v>3.6620599999999968</v>
      </c>
      <c r="K23">
        <f t="shared" si="1"/>
        <v>1.0223880697386116</v>
      </c>
      <c r="L23">
        <v>0.18467116</v>
      </c>
      <c r="M23">
        <v>0.18294885</v>
      </c>
      <c r="N23">
        <f t="shared" si="3"/>
        <v>1.5590231141016098E-3</v>
      </c>
      <c r="O23" s="19"/>
      <c r="P23" s="19"/>
      <c r="Q23" s="19"/>
      <c r="R23" t="s">
        <v>35</v>
      </c>
      <c r="S23">
        <v>175.131</v>
      </c>
      <c r="T23">
        <v>177.94</v>
      </c>
      <c r="U23">
        <f t="shared" si="4"/>
        <v>2.8089999999999975</v>
      </c>
      <c r="V23">
        <v>0.42727031999999998</v>
      </c>
      <c r="W23">
        <v>0.44795591000000001</v>
      </c>
    </row>
    <row r="24" spans="1:23" ht="15" customHeight="1" x14ac:dyDescent="0.25">
      <c r="A24" t="s">
        <v>36</v>
      </c>
      <c r="B24">
        <v>71.440600000000003</v>
      </c>
      <c r="C24">
        <v>7.7000000000000002E-3</v>
      </c>
      <c r="D24" t="s">
        <v>11</v>
      </c>
      <c r="F24" t="s">
        <v>36</v>
      </c>
      <c r="G24" s="39">
        <v>69.850143000000003</v>
      </c>
      <c r="H24">
        <v>72.557000000000002</v>
      </c>
      <c r="I24" s="39">
        <f t="shared" si="2"/>
        <v>2.1498569999999972</v>
      </c>
      <c r="J24">
        <f t="shared" si="0"/>
        <v>2.7068569999999994</v>
      </c>
      <c r="K24">
        <f t="shared" si="1"/>
        <v>1.0387523472929754</v>
      </c>
      <c r="L24">
        <v>7.7260799999999998E-3</v>
      </c>
      <c r="M24">
        <v>6.84229E-3</v>
      </c>
      <c r="N24">
        <f t="shared" si="3"/>
        <v>5.8307490117517381E-5</v>
      </c>
      <c r="O24" s="19"/>
      <c r="P24" s="19"/>
      <c r="Q24" s="19"/>
      <c r="R24" t="s">
        <v>36</v>
      </c>
      <c r="S24">
        <v>70.072000000000003</v>
      </c>
      <c r="T24">
        <v>71.366</v>
      </c>
      <c r="U24">
        <f t="shared" si="4"/>
        <v>1.2939999999999969</v>
      </c>
      <c r="V24">
        <v>7.8890100000000001E-3</v>
      </c>
      <c r="W24">
        <v>6.6732099999999997E-3</v>
      </c>
    </row>
    <row r="26" spans="1:23" ht="17.25" customHeight="1" x14ac:dyDescent="0.25">
      <c r="A26" s="21" t="s">
        <v>221</v>
      </c>
      <c r="B26" s="20"/>
      <c r="D26">
        <v>0.98099999999999998</v>
      </c>
      <c r="F26" t="s">
        <v>3</v>
      </c>
      <c r="G26" t="s">
        <v>235</v>
      </c>
      <c r="H26" t="s">
        <v>236</v>
      </c>
      <c r="J26" t="s">
        <v>238</v>
      </c>
      <c r="L26" t="s">
        <v>0</v>
      </c>
      <c r="O26" s="19" t="s">
        <v>51</v>
      </c>
      <c r="P26" s="19"/>
      <c r="Q26" s="19"/>
      <c r="R26" t="s">
        <v>3</v>
      </c>
      <c r="S26" t="s">
        <v>235</v>
      </c>
      <c r="T26" t="s">
        <v>236</v>
      </c>
      <c r="U26" t="s">
        <v>238</v>
      </c>
      <c r="V26" t="s">
        <v>0</v>
      </c>
    </row>
    <row r="27" spans="1:23" ht="15" customHeight="1" x14ac:dyDescent="0.25">
      <c r="A27" s="2">
        <f>AVERAGE(K7:K24,K27:K44,K47:K199)</f>
        <v>0.99147836614386153</v>
      </c>
      <c r="B27" s="2"/>
      <c r="F27" t="s">
        <v>39</v>
      </c>
      <c r="G27">
        <v>2488.9270000000001</v>
      </c>
      <c r="H27">
        <v>2434.39</v>
      </c>
      <c r="J27">
        <f t="shared" ref="J27:J44" si="5">ABS(H27-G27)</f>
        <v>54.537000000000262</v>
      </c>
      <c r="K27">
        <f t="shared" ref="K27:K44" si="6">H27/G27</f>
        <v>0.97808814802523325</v>
      </c>
      <c r="L27">
        <v>0.19868775999999999</v>
      </c>
      <c r="O27" s="19"/>
      <c r="P27" s="19"/>
      <c r="Q27" s="19"/>
      <c r="R27" t="s">
        <v>39</v>
      </c>
      <c r="S27">
        <v>2488.7919999999999</v>
      </c>
      <c r="T27">
        <v>2433.904</v>
      </c>
      <c r="U27">
        <f t="shared" si="4"/>
        <v>54.88799999999992</v>
      </c>
      <c r="V27">
        <v>0.20002189000000001</v>
      </c>
    </row>
    <row r="28" spans="1:23" ht="15" customHeight="1" x14ac:dyDescent="0.25">
      <c r="F28" t="s">
        <v>91</v>
      </c>
      <c r="G28">
        <v>2396.7939999999999</v>
      </c>
      <c r="H28">
        <v>2321.8829999999998</v>
      </c>
      <c r="J28">
        <f t="shared" si="5"/>
        <v>74.911000000000058</v>
      </c>
      <c r="K28">
        <f t="shared" si="6"/>
        <v>0.96874533230640592</v>
      </c>
      <c r="L28">
        <v>1.33789991</v>
      </c>
      <c r="O28" s="19"/>
      <c r="P28" s="19"/>
      <c r="Q28" s="19"/>
      <c r="R28" t="s">
        <v>40</v>
      </c>
      <c r="S28">
        <v>2256.982</v>
      </c>
      <c r="T28">
        <v>2189.56</v>
      </c>
      <c r="U28">
        <f t="shared" si="4"/>
        <v>67.422000000000025</v>
      </c>
      <c r="V28">
        <v>1.98207405</v>
      </c>
    </row>
    <row r="29" spans="1:23" ht="15" customHeight="1" x14ac:dyDescent="0.25">
      <c r="A29" s="22" t="s">
        <v>237</v>
      </c>
      <c r="B29" s="22" t="s">
        <v>264</v>
      </c>
      <c r="C29" s="22" t="s">
        <v>263</v>
      </c>
      <c r="F29" t="s">
        <v>40</v>
      </c>
      <c r="G29">
        <v>2257.0300000000002</v>
      </c>
      <c r="H29">
        <v>2189.9259999999999</v>
      </c>
      <c r="J29">
        <f t="shared" si="5"/>
        <v>67.104000000000269</v>
      </c>
      <c r="K29">
        <f t="shared" si="6"/>
        <v>0.9702688931914949</v>
      </c>
      <c r="L29">
        <v>1.9820062899999999</v>
      </c>
      <c r="O29" s="19"/>
      <c r="P29" s="19"/>
      <c r="Q29" s="19"/>
      <c r="R29" t="s">
        <v>41</v>
      </c>
      <c r="S29">
        <v>2110.7719999999999</v>
      </c>
      <c r="T29">
        <v>2069.828</v>
      </c>
      <c r="U29">
        <f t="shared" si="4"/>
        <v>40.94399999999996</v>
      </c>
      <c r="V29">
        <v>3.3881200000000001E-3</v>
      </c>
    </row>
    <row r="30" spans="1:23" ht="15" customHeight="1" x14ac:dyDescent="0.25">
      <c r="A30">
        <f>SQRT(AVERAGE(SUMSQ(I7:I24)))</f>
        <v>62.513099312226565</v>
      </c>
      <c r="B30">
        <f>MIN(I7:I24)</f>
        <v>2.1498569999999972</v>
      </c>
      <c r="C30">
        <f>MAX(I7:I24)</f>
        <v>28.904940999999951</v>
      </c>
      <c r="D30" t="s">
        <v>258</v>
      </c>
      <c r="F30" t="s">
        <v>41</v>
      </c>
      <c r="G30">
        <v>2111.9549999999999</v>
      </c>
      <c r="H30">
        <v>2071.6190000000001</v>
      </c>
      <c r="J30">
        <f t="shared" si="5"/>
        <v>40.335999999999785</v>
      </c>
      <c r="K30">
        <f t="shared" si="6"/>
        <v>0.98090110821490051</v>
      </c>
      <c r="L30">
        <v>3.3862800000000002E-3</v>
      </c>
      <c r="O30" s="19"/>
      <c r="P30" s="19"/>
      <c r="Q30" s="19"/>
      <c r="R30" t="s">
        <v>42</v>
      </c>
      <c r="S30">
        <v>1782.385</v>
      </c>
      <c r="T30">
        <v>1765.2139999999999</v>
      </c>
      <c r="U30">
        <f t="shared" si="4"/>
        <v>17.171000000000049</v>
      </c>
      <c r="V30">
        <v>2.3015500000000001E-2</v>
      </c>
    </row>
    <row r="31" spans="1:23" ht="15" customHeight="1" x14ac:dyDescent="0.25">
      <c r="F31" t="s">
        <v>92</v>
      </c>
      <c r="G31">
        <v>1818.442</v>
      </c>
      <c r="H31">
        <v>1807.575</v>
      </c>
      <c r="J31">
        <f t="shared" si="5"/>
        <v>10.866999999999962</v>
      </c>
      <c r="K31">
        <f t="shared" si="6"/>
        <v>0.99402400516486089</v>
      </c>
      <c r="L31">
        <v>0.13736028</v>
      </c>
      <c r="O31" s="19"/>
      <c r="P31" s="19"/>
      <c r="Q31" s="19"/>
      <c r="R31" t="s">
        <v>43</v>
      </c>
      <c r="S31">
        <v>1270.9459999999999</v>
      </c>
      <c r="T31">
        <v>1265.02</v>
      </c>
      <c r="U31">
        <f t="shared" si="4"/>
        <v>5.9259999999999309</v>
      </c>
      <c r="V31">
        <v>2.8304344399999999</v>
      </c>
    </row>
    <row r="32" spans="1:23" ht="15" customHeight="1" x14ac:dyDescent="0.25">
      <c r="F32" t="s">
        <v>42</v>
      </c>
      <c r="G32">
        <v>1784.799</v>
      </c>
      <c r="H32">
        <v>1761.5609999999999</v>
      </c>
      <c r="J32">
        <f t="shared" si="5"/>
        <v>23.238000000000056</v>
      </c>
      <c r="K32">
        <f t="shared" si="6"/>
        <v>0.98698004649263027</v>
      </c>
      <c r="L32">
        <v>2.3866490000000001E-2</v>
      </c>
      <c r="O32" s="19"/>
      <c r="P32" s="19"/>
      <c r="Q32" s="19"/>
      <c r="R32" t="s">
        <v>44</v>
      </c>
      <c r="S32">
        <v>1014.683</v>
      </c>
      <c r="T32">
        <v>1008.302</v>
      </c>
      <c r="U32">
        <f t="shared" si="4"/>
        <v>6.3809999999999718</v>
      </c>
      <c r="V32">
        <v>1.5206696399999999</v>
      </c>
    </row>
    <row r="33" spans="1:22" ht="15" customHeight="1" x14ac:dyDescent="0.25">
      <c r="A33" s="22" t="s">
        <v>237</v>
      </c>
      <c r="B33" s="22"/>
      <c r="F33" t="s">
        <v>43</v>
      </c>
      <c r="G33">
        <v>1274.2719999999999</v>
      </c>
      <c r="H33">
        <v>1265.704</v>
      </c>
      <c r="J33">
        <f t="shared" si="5"/>
        <v>8.5679999999999836</v>
      </c>
      <c r="K33">
        <f t="shared" si="6"/>
        <v>0.99327616081966807</v>
      </c>
      <c r="L33">
        <v>2.1798714299999999</v>
      </c>
      <c r="O33" s="19"/>
      <c r="P33" s="19"/>
      <c r="Q33" s="19"/>
      <c r="R33" t="s">
        <v>45</v>
      </c>
      <c r="S33">
        <v>870.68299999999999</v>
      </c>
      <c r="T33">
        <v>860.86099999999999</v>
      </c>
      <c r="U33">
        <f t="shared" si="4"/>
        <v>9.8220000000000027</v>
      </c>
      <c r="V33">
        <v>12.851778660000001</v>
      </c>
    </row>
    <row r="34" spans="1:22" ht="15" customHeight="1" x14ac:dyDescent="0.25">
      <c r="A34">
        <f>SQRT(SUMSQ(J7:J24,J27:J44,J47:J199)/COUNTA(J7:J24,J27:J44,J47:J199))</f>
        <v>21.413559621928961</v>
      </c>
      <c r="B34" t="s">
        <v>240</v>
      </c>
      <c r="F34" t="s">
        <v>44</v>
      </c>
      <c r="G34">
        <v>1025.6780000000001</v>
      </c>
      <c r="H34">
        <v>1019.336</v>
      </c>
      <c r="J34">
        <f t="shared" si="5"/>
        <v>6.3420000000000982</v>
      </c>
      <c r="K34">
        <f t="shared" si="6"/>
        <v>0.99381677290533665</v>
      </c>
      <c r="L34">
        <v>2.8343999599999998</v>
      </c>
      <c r="O34" s="19"/>
      <c r="P34" s="19"/>
      <c r="Q34" s="19"/>
      <c r="R34" t="s">
        <v>46</v>
      </c>
      <c r="S34">
        <v>745.01499999999999</v>
      </c>
      <c r="T34">
        <v>739.476</v>
      </c>
      <c r="U34">
        <f t="shared" si="4"/>
        <v>5.5389999999999873</v>
      </c>
      <c r="V34">
        <v>7.5283199999999998E-3</v>
      </c>
    </row>
    <row r="35" spans="1:22" ht="15" customHeight="1" x14ac:dyDescent="0.25">
      <c r="A35">
        <f>SQRT(SUMSQ(U7:U24,U27:U44,U47:U199)/COUNTA(U7:U24,U27:U44,U47:U199))</f>
        <v>21.351998185986986</v>
      </c>
      <c r="B35" t="s">
        <v>241</v>
      </c>
      <c r="F35" t="s">
        <v>93</v>
      </c>
      <c r="G35">
        <v>922.14599999999996</v>
      </c>
      <c r="H35">
        <v>917.399</v>
      </c>
      <c r="J35">
        <f t="shared" si="5"/>
        <v>4.7469999999999573</v>
      </c>
      <c r="K35">
        <f t="shared" si="6"/>
        <v>0.99485222513571603</v>
      </c>
      <c r="L35">
        <v>1.8798045000000001</v>
      </c>
      <c r="O35" s="19"/>
      <c r="P35" s="19"/>
      <c r="Q35" s="19"/>
      <c r="R35" t="s">
        <v>47</v>
      </c>
      <c r="S35">
        <v>611.52</v>
      </c>
      <c r="T35">
        <v>602.26199999999994</v>
      </c>
      <c r="U35">
        <f t="shared" si="4"/>
        <v>9.2580000000000382</v>
      </c>
      <c r="V35">
        <v>3.015381E-2</v>
      </c>
    </row>
    <row r="36" spans="1:22" x14ac:dyDescent="0.25">
      <c r="F36" t="s">
        <v>45</v>
      </c>
      <c r="G36">
        <v>885.22500000000002</v>
      </c>
      <c r="H36">
        <v>872.58600000000001</v>
      </c>
      <c r="J36">
        <f t="shared" si="5"/>
        <v>12.63900000000001</v>
      </c>
      <c r="K36">
        <f t="shared" si="6"/>
        <v>0.98572227399813606</v>
      </c>
      <c r="L36">
        <v>52.56871331</v>
      </c>
      <c r="O36" s="19"/>
      <c r="P36" s="19"/>
      <c r="Q36" s="19"/>
      <c r="R36" t="s">
        <v>89</v>
      </c>
      <c r="S36">
        <v>498.74900000000002</v>
      </c>
      <c r="T36">
        <v>497.44600000000003</v>
      </c>
      <c r="U36">
        <f t="shared" si="4"/>
        <v>1.3029999999999973</v>
      </c>
      <c r="V36">
        <v>1.284717E-2</v>
      </c>
    </row>
    <row r="37" spans="1:22" x14ac:dyDescent="0.25">
      <c r="A37" s="19" t="s">
        <v>250</v>
      </c>
      <c r="B37" s="19"/>
      <c r="C37" s="19"/>
      <c r="F37" t="s">
        <v>94</v>
      </c>
      <c r="G37">
        <v>768.89800000000002</v>
      </c>
      <c r="H37">
        <v>762.13800000000003</v>
      </c>
      <c r="J37">
        <f t="shared" si="5"/>
        <v>6.7599999999999909</v>
      </c>
      <c r="K37">
        <f t="shared" si="6"/>
        <v>0.99120819666587767</v>
      </c>
      <c r="L37">
        <v>8.9538499999999993E-3</v>
      </c>
      <c r="O37" s="19"/>
      <c r="P37" s="19"/>
      <c r="Q37" s="19"/>
      <c r="R37" t="s">
        <v>90</v>
      </c>
      <c r="S37">
        <v>325.63400000000001</v>
      </c>
      <c r="T37">
        <v>327.86200000000002</v>
      </c>
      <c r="U37">
        <f t="shared" si="4"/>
        <v>2.2280000000000086</v>
      </c>
      <c r="V37">
        <v>4.3099899999999997E-3</v>
      </c>
    </row>
    <row r="38" spans="1:22" ht="17.25" x14ac:dyDescent="0.25">
      <c r="A38" t="s">
        <v>3</v>
      </c>
      <c r="B38" t="s">
        <v>234</v>
      </c>
      <c r="C38" t="s">
        <v>0</v>
      </c>
      <c r="F38" t="s">
        <v>46</v>
      </c>
      <c r="G38">
        <v>754.64700000000005</v>
      </c>
      <c r="H38">
        <v>748.899</v>
      </c>
      <c r="J38">
        <f t="shared" si="5"/>
        <v>5.7480000000000473</v>
      </c>
      <c r="K38">
        <f t="shared" si="6"/>
        <v>0.99238319373163875</v>
      </c>
      <c r="L38">
        <v>7.9132000000000004E-3</v>
      </c>
      <c r="O38" s="19"/>
      <c r="P38" s="19"/>
      <c r="Q38" s="19"/>
      <c r="R38" t="s">
        <v>91</v>
      </c>
      <c r="S38">
        <v>2396.7139999999999</v>
      </c>
      <c r="T38">
        <v>2320.808</v>
      </c>
      <c r="U38">
        <f t="shared" si="4"/>
        <v>75.905999999999949</v>
      </c>
      <c r="V38">
        <v>1.33760042</v>
      </c>
    </row>
    <row r="39" spans="1:22" x14ac:dyDescent="0.25">
      <c r="A39" t="s">
        <v>19</v>
      </c>
      <c r="B39">
        <v>1211</v>
      </c>
      <c r="C39" s="37">
        <f>$A$27*M7</f>
        <v>145.68180585757406</v>
      </c>
      <c r="F39" t="s">
        <v>95</v>
      </c>
      <c r="G39">
        <v>624.96600000000001</v>
      </c>
      <c r="H39">
        <v>616.21</v>
      </c>
      <c r="J39">
        <f t="shared" si="5"/>
        <v>8.7559999999999718</v>
      </c>
      <c r="K39">
        <f t="shared" si="6"/>
        <v>0.98598963783629834</v>
      </c>
      <c r="L39">
        <v>0.74289631</v>
      </c>
      <c r="O39" s="19"/>
      <c r="P39" s="19"/>
      <c r="Q39" s="19"/>
      <c r="R39" t="s">
        <v>92</v>
      </c>
      <c r="S39">
        <v>1815.2449999999999</v>
      </c>
      <c r="T39">
        <v>1813.1210000000001</v>
      </c>
      <c r="U39">
        <f t="shared" si="4"/>
        <v>2.1239999999997963</v>
      </c>
      <c r="V39">
        <v>0.13629889000000001</v>
      </c>
    </row>
    <row r="40" spans="1:22" x14ac:dyDescent="0.25">
      <c r="A40" t="s">
        <v>20</v>
      </c>
      <c r="B40">
        <v>1178</v>
      </c>
      <c r="C40" s="37">
        <f t="shared" ref="C40:C56" si="7">$A$27*M8</f>
        <v>123.29711903062432</v>
      </c>
      <c r="F40" t="s">
        <v>47</v>
      </c>
      <c r="G40">
        <v>613.47</v>
      </c>
      <c r="H40">
        <v>604.26300000000003</v>
      </c>
      <c r="J40">
        <f t="shared" si="5"/>
        <v>9.2069999999999936</v>
      </c>
      <c r="K40">
        <f t="shared" si="6"/>
        <v>0.98499193114577732</v>
      </c>
      <c r="L40">
        <v>3.3120429999999999E-2</v>
      </c>
      <c r="O40" s="19"/>
      <c r="P40" s="19"/>
      <c r="Q40" s="19"/>
      <c r="R40" t="s">
        <v>93</v>
      </c>
      <c r="S40">
        <v>914.82299999999998</v>
      </c>
      <c r="T40">
        <v>909.85299999999995</v>
      </c>
      <c r="U40">
        <f t="shared" si="4"/>
        <v>4.9700000000000273</v>
      </c>
      <c r="V40">
        <v>2.6158670900000001</v>
      </c>
    </row>
    <row r="41" spans="1:22" x14ac:dyDescent="0.25">
      <c r="A41" t="s">
        <v>21</v>
      </c>
      <c r="B41">
        <v>1118</v>
      </c>
      <c r="C41" s="37">
        <f t="shared" si="7"/>
        <v>7.4580977131359596</v>
      </c>
      <c r="F41" t="s">
        <v>89</v>
      </c>
      <c r="G41">
        <v>508.245</v>
      </c>
      <c r="H41">
        <v>506.90100000000001</v>
      </c>
      <c r="J41">
        <f t="shared" si="5"/>
        <v>1.3439999999999941</v>
      </c>
      <c r="K41">
        <f t="shared" si="6"/>
        <v>0.99735560605613438</v>
      </c>
      <c r="L41">
        <v>6.1121059999999998E-2</v>
      </c>
      <c r="O41" s="19"/>
      <c r="P41" s="19"/>
      <c r="Q41" s="19"/>
      <c r="R41" t="s">
        <v>94</v>
      </c>
      <c r="S41">
        <v>761.11300000000006</v>
      </c>
      <c r="T41">
        <v>754.22199999999998</v>
      </c>
      <c r="U41">
        <f t="shared" si="4"/>
        <v>6.8910000000000764</v>
      </c>
      <c r="V41">
        <v>8.7966799999999994E-3</v>
      </c>
    </row>
    <row r="42" spans="1:22" x14ac:dyDescent="0.25">
      <c r="A42" t="s">
        <v>22</v>
      </c>
      <c r="B42">
        <v>1047</v>
      </c>
      <c r="C42" s="37">
        <f t="shared" si="7"/>
        <v>242.63298803499791</v>
      </c>
      <c r="F42" t="s">
        <v>96</v>
      </c>
      <c r="G42">
        <v>356.24799999999999</v>
      </c>
      <c r="H42">
        <v>363.56799999999998</v>
      </c>
      <c r="J42">
        <f t="shared" si="5"/>
        <v>7.3199999999999932</v>
      </c>
      <c r="K42">
        <f t="shared" si="6"/>
        <v>1.0205474837753474</v>
      </c>
      <c r="L42">
        <v>2.2127000000000002E-3</v>
      </c>
      <c r="O42" s="19"/>
      <c r="P42" s="19"/>
      <c r="Q42" s="19"/>
      <c r="R42" t="s">
        <v>95</v>
      </c>
      <c r="S42">
        <v>621.66200000000003</v>
      </c>
      <c r="T42">
        <v>612.88099999999997</v>
      </c>
      <c r="U42">
        <f t="shared" si="4"/>
        <v>8.7810000000000628</v>
      </c>
      <c r="V42">
        <v>0.64974460000000001</v>
      </c>
    </row>
    <row r="43" spans="1:22" x14ac:dyDescent="0.25">
      <c r="A43" t="s">
        <v>23</v>
      </c>
      <c r="B43">
        <v>908</v>
      </c>
      <c r="C43" s="37">
        <f t="shared" si="7"/>
        <v>167.36300151407292</v>
      </c>
      <c r="F43" t="s">
        <v>90</v>
      </c>
      <c r="G43">
        <v>333.48</v>
      </c>
      <c r="H43">
        <v>335.76900000000001</v>
      </c>
      <c r="J43">
        <f t="shared" si="5"/>
        <v>2.2889999999999873</v>
      </c>
      <c r="K43">
        <f t="shared" si="6"/>
        <v>1.0068639798488666</v>
      </c>
      <c r="L43">
        <v>1.9618600000000002E-3</v>
      </c>
      <c r="O43" s="19"/>
      <c r="P43" s="19"/>
      <c r="Q43" s="19"/>
      <c r="R43" t="s">
        <v>96</v>
      </c>
      <c r="S43">
        <v>350.23200000000003</v>
      </c>
      <c r="T43">
        <v>357.303</v>
      </c>
      <c r="U43">
        <f t="shared" si="4"/>
        <v>7.0709999999999695</v>
      </c>
      <c r="V43">
        <v>2.1873800000000001E-3</v>
      </c>
    </row>
    <row r="44" spans="1:22" x14ac:dyDescent="0.25">
      <c r="A44" t="s">
        <v>24</v>
      </c>
      <c r="B44">
        <v>884</v>
      </c>
      <c r="C44" s="37">
        <f t="shared" si="7"/>
        <v>63.684799886319226</v>
      </c>
      <c r="F44" t="s">
        <v>97</v>
      </c>
      <c r="G44">
        <v>142.40600000000001</v>
      </c>
      <c r="H44">
        <v>145.52699999999999</v>
      </c>
      <c r="J44">
        <f t="shared" si="5"/>
        <v>3.1209999999999809</v>
      </c>
      <c r="K44">
        <f t="shared" si="6"/>
        <v>1.0219162113955871</v>
      </c>
      <c r="L44">
        <v>6.6202000000000003E-4</v>
      </c>
      <c r="O44" s="19"/>
      <c r="P44" s="19"/>
      <c r="Q44" s="19"/>
      <c r="R44" t="s">
        <v>97</v>
      </c>
      <c r="S44">
        <v>140.14500000000001</v>
      </c>
      <c r="T44">
        <v>143.142</v>
      </c>
      <c r="U44">
        <f t="shared" si="4"/>
        <v>2.9969999999999857</v>
      </c>
      <c r="V44">
        <v>6.2319999999999997E-4</v>
      </c>
    </row>
    <row r="45" spans="1:22" x14ac:dyDescent="0.25">
      <c r="A45" t="s">
        <v>25</v>
      </c>
      <c r="B45">
        <v>653</v>
      </c>
      <c r="C45" s="37">
        <f t="shared" si="7"/>
        <v>13.163522889819918</v>
      </c>
    </row>
    <row r="46" spans="1:22" ht="17.25" customHeight="1" x14ac:dyDescent="0.25">
      <c r="A46" t="s">
        <v>26</v>
      </c>
      <c r="B46">
        <v>532</v>
      </c>
      <c r="C46" s="37">
        <f t="shared" si="7"/>
        <v>3.5527360334628928</v>
      </c>
      <c r="F46" t="s">
        <v>3</v>
      </c>
      <c r="G46" t="s">
        <v>235</v>
      </c>
      <c r="H46" t="s">
        <v>236</v>
      </c>
      <c r="J46" t="s">
        <v>238</v>
      </c>
      <c r="L46" t="s">
        <v>0</v>
      </c>
      <c r="O46" s="19" t="s">
        <v>52</v>
      </c>
      <c r="P46" s="19"/>
      <c r="Q46" s="19"/>
      <c r="R46" t="s">
        <v>3</v>
      </c>
      <c r="S46" t="s">
        <v>235</v>
      </c>
      <c r="T46" t="s">
        <v>236</v>
      </c>
      <c r="U46" t="s">
        <v>238</v>
      </c>
      <c r="V46" t="s">
        <v>0</v>
      </c>
    </row>
    <row r="47" spans="1:22" ht="15" customHeight="1" x14ac:dyDescent="0.25">
      <c r="A47" t="s">
        <v>27</v>
      </c>
      <c r="B47">
        <v>459</v>
      </c>
      <c r="C47" s="37">
        <f t="shared" si="7"/>
        <v>1.6362676520278874</v>
      </c>
      <c r="F47" t="s">
        <v>117</v>
      </c>
      <c r="G47">
        <v>2442.86</v>
      </c>
      <c r="H47">
        <v>2381.9899999999998</v>
      </c>
      <c r="J47">
        <f t="shared" ref="J47:J78" si="8">ABS(H47-G47)</f>
        <v>60.870000000000346</v>
      </c>
      <c r="K47">
        <f t="shared" ref="K47:K78" si="9">H47/G47</f>
        <v>0.97508248528364283</v>
      </c>
      <c r="L47">
        <v>1.11691582</v>
      </c>
      <c r="O47" s="19"/>
      <c r="P47" s="19"/>
      <c r="Q47" s="19"/>
      <c r="R47" t="s">
        <v>50</v>
      </c>
      <c r="S47">
        <v>2372.8870000000002</v>
      </c>
      <c r="T47">
        <v>2313.3670000000002</v>
      </c>
      <c r="U47">
        <f t="shared" si="4"/>
        <v>59.519999999999982</v>
      </c>
      <c r="V47">
        <v>0.20716693</v>
      </c>
    </row>
    <row r="48" spans="1:22" ht="15" customHeight="1" x14ac:dyDescent="0.25">
      <c r="A48" t="s">
        <v>28</v>
      </c>
      <c r="B48">
        <v>442</v>
      </c>
      <c r="C48" s="37">
        <f t="shared" si="7"/>
        <v>0.13954295556611288</v>
      </c>
      <c r="F48" t="s">
        <v>50</v>
      </c>
      <c r="G48">
        <v>2372.9789999999998</v>
      </c>
      <c r="H48">
        <v>2313.8029999999999</v>
      </c>
      <c r="J48">
        <f t="shared" si="8"/>
        <v>59.175999999999931</v>
      </c>
      <c r="K48">
        <f t="shared" si="9"/>
        <v>0.97506256903242716</v>
      </c>
      <c r="L48">
        <v>0.20723220000000001</v>
      </c>
      <c r="O48" s="19"/>
      <c r="P48" s="19"/>
      <c r="Q48" s="19"/>
      <c r="R48" t="s">
        <v>53</v>
      </c>
      <c r="S48">
        <v>2299.7820000000002</v>
      </c>
      <c r="T48">
        <v>2253.8470000000002</v>
      </c>
      <c r="U48">
        <f t="shared" si="4"/>
        <v>45.934999999999945</v>
      </c>
      <c r="V48">
        <v>1.42989849</v>
      </c>
    </row>
    <row r="49" spans="1:22" ht="15" customHeight="1" x14ac:dyDescent="0.25">
      <c r="A49" t="s">
        <v>29</v>
      </c>
      <c r="B49">
        <v>393</v>
      </c>
      <c r="C49" s="37">
        <f t="shared" si="7"/>
        <v>0.39344077522736759</v>
      </c>
      <c r="F49" t="s">
        <v>118</v>
      </c>
      <c r="G49">
        <v>2326.9119999999998</v>
      </c>
      <c r="H49">
        <v>2268.5039999999999</v>
      </c>
      <c r="J49">
        <f t="shared" si="8"/>
        <v>58.407999999999902</v>
      </c>
      <c r="K49">
        <f t="shared" si="9"/>
        <v>0.97489892183288418</v>
      </c>
      <c r="L49">
        <v>0.56470138999999997</v>
      </c>
      <c r="O49" s="19"/>
      <c r="P49" s="19"/>
      <c r="Q49" s="19"/>
      <c r="R49" t="s">
        <v>54</v>
      </c>
      <c r="S49">
        <v>2183.877</v>
      </c>
      <c r="T49">
        <v>2133.1309999999999</v>
      </c>
      <c r="U49">
        <f t="shared" si="4"/>
        <v>50.746000000000095</v>
      </c>
      <c r="V49">
        <v>0.14241773999999999</v>
      </c>
    </row>
    <row r="50" spans="1:22" ht="15" customHeight="1" x14ac:dyDescent="0.25">
      <c r="A50" t="s">
        <v>30</v>
      </c>
      <c r="B50">
        <v>350</v>
      </c>
      <c r="C50" s="37">
        <f t="shared" si="7"/>
        <v>0.16109153816542668</v>
      </c>
      <c r="F50" t="s">
        <v>53</v>
      </c>
      <c r="G50">
        <v>2300.4409999999998</v>
      </c>
      <c r="H50">
        <v>2255.0219999999999</v>
      </c>
      <c r="J50">
        <f t="shared" si="8"/>
        <v>45.418999999999869</v>
      </c>
      <c r="K50">
        <f t="shared" si="9"/>
        <v>0.9802563943174375</v>
      </c>
      <c r="L50">
        <v>1.43054576</v>
      </c>
      <c r="O50" s="19"/>
      <c r="P50" s="19"/>
      <c r="Q50" s="19"/>
      <c r="R50" t="s">
        <v>55</v>
      </c>
      <c r="S50">
        <v>2135.5880000000002</v>
      </c>
      <c r="T50">
        <v>2098.4490000000001</v>
      </c>
      <c r="U50">
        <f t="shared" si="4"/>
        <v>37.139000000000124</v>
      </c>
      <c r="V50">
        <v>0.10221454000000001</v>
      </c>
    </row>
    <row r="51" spans="1:22" ht="15" customHeight="1" x14ac:dyDescent="0.25">
      <c r="A51" t="s">
        <v>31</v>
      </c>
      <c r="B51">
        <v>310</v>
      </c>
      <c r="C51" s="37">
        <f t="shared" si="7"/>
        <v>0.59051832805027915</v>
      </c>
      <c r="F51" t="s">
        <v>119</v>
      </c>
      <c r="G51">
        <v>2254.3739999999998</v>
      </c>
      <c r="H51">
        <v>2205.3159999999998</v>
      </c>
      <c r="J51">
        <f t="shared" si="8"/>
        <v>49.057999999999993</v>
      </c>
      <c r="K51">
        <f t="shared" si="9"/>
        <v>0.97823874831771485</v>
      </c>
      <c r="L51">
        <v>0.49693394000000002</v>
      </c>
      <c r="O51" s="19"/>
      <c r="P51" s="19"/>
      <c r="Q51" s="19"/>
      <c r="R51" t="s">
        <v>56</v>
      </c>
      <c r="S51">
        <v>2019.683</v>
      </c>
      <c r="T51">
        <v>1982.2840000000001</v>
      </c>
      <c r="U51">
        <f t="shared" si="4"/>
        <v>37.398999999999887</v>
      </c>
      <c r="V51">
        <v>3.4748109999999999E-2</v>
      </c>
    </row>
    <row r="52" spans="1:22" ht="15" customHeight="1" x14ac:dyDescent="0.25">
      <c r="A52" t="s">
        <v>32</v>
      </c>
      <c r="B52">
        <v>288</v>
      </c>
      <c r="C52" s="37">
        <f t="shared" si="7"/>
        <v>1.2367026636546041</v>
      </c>
      <c r="F52" t="s">
        <v>54</v>
      </c>
      <c r="G52">
        <v>2184.4929999999999</v>
      </c>
      <c r="H52">
        <v>2134.2159999999999</v>
      </c>
      <c r="J52">
        <f t="shared" si="8"/>
        <v>50.277000000000044</v>
      </c>
      <c r="K52">
        <f t="shared" si="9"/>
        <v>0.97698459093254131</v>
      </c>
      <c r="L52">
        <v>0.14266374000000001</v>
      </c>
      <c r="O52" s="19"/>
      <c r="P52" s="19"/>
      <c r="Q52" s="19"/>
      <c r="R52" t="s">
        <v>57</v>
      </c>
      <c r="S52">
        <v>1946.578</v>
      </c>
      <c r="T52">
        <v>1918.0329999999999</v>
      </c>
      <c r="U52">
        <f t="shared" si="4"/>
        <v>28.545000000000073</v>
      </c>
      <c r="V52">
        <v>6.7443600000000006E-2</v>
      </c>
    </row>
    <row r="53" spans="1:22" ht="15" customHeight="1" x14ac:dyDescent="0.25">
      <c r="A53" t="s">
        <v>33</v>
      </c>
      <c r="B53">
        <v>246</v>
      </c>
      <c r="C53" s="37">
        <f t="shared" si="7"/>
        <v>6.9384290608901764E-2</v>
      </c>
      <c r="F53" t="s">
        <v>128</v>
      </c>
      <c r="G53">
        <v>2153.6849999999999</v>
      </c>
      <c r="H53">
        <v>2123.9969999999998</v>
      </c>
      <c r="J53">
        <f t="shared" si="8"/>
        <v>29.688000000000102</v>
      </c>
      <c r="K53">
        <f t="shared" si="9"/>
        <v>0.98621525431992141</v>
      </c>
      <c r="L53">
        <v>0.21682873999999999</v>
      </c>
      <c r="O53" s="19"/>
      <c r="P53" s="19"/>
      <c r="Q53" s="19"/>
      <c r="R53" t="s">
        <v>58</v>
      </c>
      <c r="S53">
        <v>1879.8689999999999</v>
      </c>
      <c r="T53">
        <v>1849.5730000000001</v>
      </c>
      <c r="U53">
        <f t="shared" si="4"/>
        <v>30.295999999999822</v>
      </c>
      <c r="V53">
        <v>0.14343147000000001</v>
      </c>
    </row>
    <row r="54" spans="1:22" ht="15" customHeight="1" x14ac:dyDescent="0.25">
      <c r="A54" t="s">
        <v>34</v>
      </c>
      <c r="B54">
        <v>200</v>
      </c>
      <c r="C54" s="37">
        <f t="shared" si="7"/>
        <v>0.46877024773361042</v>
      </c>
      <c r="F54" t="s">
        <v>55</v>
      </c>
      <c r="G54">
        <v>2136.8629999999998</v>
      </c>
      <c r="H54">
        <v>2096.9290000000001</v>
      </c>
      <c r="J54">
        <f t="shared" si="8"/>
        <v>39.933999999999742</v>
      </c>
      <c r="K54">
        <f t="shared" si="9"/>
        <v>0.9813118576155796</v>
      </c>
      <c r="L54">
        <v>0.10243086</v>
      </c>
      <c r="O54" s="19"/>
      <c r="P54" s="19"/>
      <c r="Q54" s="19"/>
      <c r="R54" t="s">
        <v>59</v>
      </c>
      <c r="S54">
        <v>1763.9639999999999</v>
      </c>
      <c r="T54">
        <v>1733.029</v>
      </c>
      <c r="U54">
        <f t="shared" si="4"/>
        <v>30.934999999999945</v>
      </c>
      <c r="V54">
        <v>0.13698471000000001</v>
      </c>
    </row>
    <row r="55" spans="1:22" ht="15" customHeight="1" x14ac:dyDescent="0.25">
      <c r="A55" t="s">
        <v>35</v>
      </c>
      <c r="B55">
        <v>168</v>
      </c>
      <c r="C55" s="37">
        <f t="shared" si="7"/>
        <v>0.18138982688589839</v>
      </c>
      <c r="F55" t="s">
        <v>139</v>
      </c>
      <c r="G55">
        <v>2107.6179999999999</v>
      </c>
      <c r="H55">
        <v>2071.8409999999999</v>
      </c>
      <c r="J55">
        <f t="shared" si="8"/>
        <v>35.777000000000044</v>
      </c>
      <c r="K55">
        <f t="shared" si="9"/>
        <v>0.98302491248414081</v>
      </c>
      <c r="L55">
        <v>8.8609499999999994E-3</v>
      </c>
      <c r="O55" s="19"/>
      <c r="P55" s="19"/>
      <c r="Q55" s="19"/>
      <c r="R55" t="s">
        <v>60</v>
      </c>
      <c r="S55">
        <v>1690.8589999999999</v>
      </c>
      <c r="T55">
        <v>1666.6790000000001</v>
      </c>
      <c r="U55">
        <f t="shared" si="4"/>
        <v>24.179999999999836</v>
      </c>
      <c r="V55">
        <v>0.82016473999999995</v>
      </c>
    </row>
    <row r="56" spans="1:22" ht="15" customHeight="1" x14ac:dyDescent="0.25">
      <c r="A56" t="s">
        <v>36</v>
      </c>
      <c r="B56">
        <v>72</v>
      </c>
      <c r="C56" s="37">
        <f t="shared" si="7"/>
        <v>6.7839825098824826E-3</v>
      </c>
      <c r="F56" t="s">
        <v>120</v>
      </c>
      <c r="G56">
        <v>2090.7959999999998</v>
      </c>
      <c r="H56">
        <v>2047.164</v>
      </c>
      <c r="J56">
        <f t="shared" si="8"/>
        <v>43.631999999999834</v>
      </c>
      <c r="K56">
        <f t="shared" si="9"/>
        <v>0.9791313930196921</v>
      </c>
      <c r="L56">
        <v>3.525901E-2</v>
      </c>
      <c r="O56" s="19"/>
      <c r="P56" s="19"/>
      <c r="Q56" s="19"/>
      <c r="R56" t="s">
        <v>61</v>
      </c>
      <c r="S56">
        <v>1526.6659999999999</v>
      </c>
      <c r="T56">
        <v>1515.0419999999999</v>
      </c>
      <c r="U56">
        <f t="shared" si="4"/>
        <v>11.624000000000024</v>
      </c>
      <c r="V56">
        <v>9.3167700000000006E-2</v>
      </c>
    </row>
    <row r="57" spans="1:22" ht="15" customHeight="1" x14ac:dyDescent="0.25">
      <c r="F57" t="s">
        <v>129</v>
      </c>
      <c r="G57">
        <v>2037.7360000000001</v>
      </c>
      <c r="H57">
        <v>2007.0039999999999</v>
      </c>
      <c r="J57">
        <f t="shared" si="8"/>
        <v>30.732000000000198</v>
      </c>
      <c r="K57">
        <f t="shared" si="9"/>
        <v>0.98491855667269945</v>
      </c>
      <c r="L57">
        <v>1.5819340000000001E-2</v>
      </c>
      <c r="O57" s="19"/>
      <c r="P57" s="19"/>
      <c r="Q57" s="19"/>
      <c r="R57" t="s">
        <v>62</v>
      </c>
      <c r="S57">
        <v>1751.7370000000001</v>
      </c>
      <c r="T57">
        <v>1723.69</v>
      </c>
      <c r="U57">
        <f t="shared" si="4"/>
        <v>28.047000000000025</v>
      </c>
      <c r="V57">
        <v>4.2432599999999996E-3</v>
      </c>
    </row>
    <row r="58" spans="1:22" ht="15" customHeight="1" x14ac:dyDescent="0.25">
      <c r="A58" t="s">
        <v>251</v>
      </c>
      <c r="B58" t="s">
        <v>252</v>
      </c>
      <c r="F58" t="s">
        <v>56</v>
      </c>
      <c r="G58">
        <v>2020.915</v>
      </c>
      <c r="H58">
        <v>1980.7090000000001</v>
      </c>
      <c r="J58">
        <f t="shared" si="8"/>
        <v>40.205999999999904</v>
      </c>
      <c r="K58">
        <f t="shared" si="9"/>
        <v>0.98010505142472593</v>
      </c>
      <c r="L58">
        <v>3.415112E-2</v>
      </c>
      <c r="O58" s="19"/>
      <c r="P58" s="19"/>
      <c r="Q58" s="19"/>
      <c r="R58" t="s">
        <v>63</v>
      </c>
      <c r="S58">
        <v>1635.8320000000001</v>
      </c>
      <c r="T58">
        <v>1604.787</v>
      </c>
      <c r="U58">
        <f t="shared" si="4"/>
        <v>31.045000000000073</v>
      </c>
      <c r="V58">
        <v>3.951706E-2</v>
      </c>
    </row>
    <row r="59" spans="1:22" ht="15" customHeight="1" x14ac:dyDescent="0.25">
      <c r="A59">
        <f>AVERAGE(I7:I24)</f>
        <v>12.093165277777778</v>
      </c>
      <c r="B59">
        <f>MAX(I7:I24)</f>
        <v>28.904940999999951</v>
      </c>
      <c r="C59" t="s">
        <v>255</v>
      </c>
      <c r="F59" t="s">
        <v>130</v>
      </c>
      <c r="G59">
        <v>1965.1990000000001</v>
      </c>
      <c r="H59">
        <v>1941.8389999999999</v>
      </c>
      <c r="J59">
        <f t="shared" si="8"/>
        <v>23.360000000000127</v>
      </c>
      <c r="K59">
        <f t="shared" si="9"/>
        <v>0.98811316309442443</v>
      </c>
      <c r="L59">
        <v>0.10769829</v>
      </c>
      <c r="O59" s="19"/>
      <c r="P59" s="19"/>
      <c r="Q59" s="19"/>
      <c r="R59" t="s">
        <v>64</v>
      </c>
      <c r="S59">
        <v>1562.7270000000001</v>
      </c>
      <c r="T59">
        <v>1541.38</v>
      </c>
      <c r="U59">
        <f t="shared" si="4"/>
        <v>21.34699999999998</v>
      </c>
      <c r="V59">
        <v>0.10507610000000001</v>
      </c>
    </row>
    <row r="60" spans="1:22" ht="15" customHeight="1" x14ac:dyDescent="0.25">
      <c r="A60">
        <f>AVERAGE(N7:N24)</f>
        <v>0.36849002164238009</v>
      </c>
      <c r="B60">
        <f>MAX(N7:N24)</f>
        <v>2.0854005050020987</v>
      </c>
      <c r="C60" t="s">
        <v>0</v>
      </c>
      <c r="F60" t="s">
        <v>57</v>
      </c>
      <c r="G60">
        <v>1948.377</v>
      </c>
      <c r="H60">
        <v>1916.6030000000001</v>
      </c>
      <c r="J60">
        <f t="shared" si="8"/>
        <v>31.773999999999887</v>
      </c>
      <c r="K60">
        <f t="shared" si="9"/>
        <v>0.98369206780823226</v>
      </c>
      <c r="L60">
        <v>6.8990220000000005E-2</v>
      </c>
      <c r="O60" s="19"/>
      <c r="P60" s="19"/>
      <c r="Q60" s="19"/>
      <c r="R60" t="s">
        <v>65</v>
      </c>
      <c r="S60">
        <v>1398.5340000000001</v>
      </c>
      <c r="T60">
        <v>1387.7850000000001</v>
      </c>
      <c r="U60">
        <f t="shared" si="4"/>
        <v>10.749000000000024</v>
      </c>
      <c r="V60">
        <v>0.65930827999999997</v>
      </c>
    </row>
    <row r="61" spans="1:22" ht="15" customHeight="1" x14ac:dyDescent="0.25">
      <c r="F61" t="s">
        <v>58</v>
      </c>
      <c r="G61">
        <v>1881.5989999999999</v>
      </c>
      <c r="H61">
        <v>1850.3720000000001</v>
      </c>
      <c r="J61">
        <f t="shared" si="8"/>
        <v>31.226999999999862</v>
      </c>
      <c r="K61">
        <f t="shared" si="9"/>
        <v>0.98340400903699465</v>
      </c>
      <c r="L61">
        <v>0.14544663999999999</v>
      </c>
      <c r="O61" s="19"/>
      <c r="P61" s="19"/>
      <c r="Q61" s="19"/>
      <c r="R61" t="s">
        <v>66</v>
      </c>
      <c r="S61">
        <v>1142.8140000000001</v>
      </c>
      <c r="T61">
        <v>1136.6369999999999</v>
      </c>
      <c r="U61">
        <f t="shared" si="4"/>
        <v>6.1770000000001346</v>
      </c>
      <c r="V61">
        <v>7.1831999999999993E-2</v>
      </c>
    </row>
    <row r="62" spans="1:22" ht="15" customHeight="1" x14ac:dyDescent="0.25">
      <c r="F62" t="s">
        <v>121</v>
      </c>
      <c r="G62">
        <v>1835.5329999999999</v>
      </c>
      <c r="H62">
        <v>1795.241</v>
      </c>
      <c r="J62">
        <f t="shared" si="8"/>
        <v>40.291999999999916</v>
      </c>
      <c r="K62">
        <f t="shared" si="9"/>
        <v>0.97804888280406843</v>
      </c>
      <c r="L62">
        <v>4.4050590000000001E-2</v>
      </c>
      <c r="O62" s="19"/>
      <c r="P62" s="19"/>
      <c r="Q62" s="19"/>
      <c r="R62" t="s">
        <v>67</v>
      </c>
      <c r="S62">
        <v>1679.7370000000001</v>
      </c>
      <c r="T62">
        <v>1651.1379999999999</v>
      </c>
      <c r="U62">
        <f t="shared" si="4"/>
        <v>28.59900000000016</v>
      </c>
      <c r="V62">
        <v>2.8231699999999998E-2</v>
      </c>
    </row>
    <row r="63" spans="1:22" ht="15" customHeight="1" x14ac:dyDescent="0.25">
      <c r="F63" t="s">
        <v>131</v>
      </c>
      <c r="G63">
        <v>1801.6210000000001</v>
      </c>
      <c r="H63">
        <v>1785.7809999999999</v>
      </c>
      <c r="J63">
        <f t="shared" si="8"/>
        <v>15.840000000000146</v>
      </c>
      <c r="K63">
        <f t="shared" si="9"/>
        <v>0.99120791775850736</v>
      </c>
      <c r="L63">
        <v>8.1213599999999997E-2</v>
      </c>
      <c r="O63" s="19"/>
      <c r="P63" s="19"/>
      <c r="Q63" s="19"/>
      <c r="R63" t="s">
        <v>68</v>
      </c>
      <c r="S63">
        <v>1563.8320000000001</v>
      </c>
      <c r="T63">
        <v>1533.0530000000001</v>
      </c>
      <c r="U63">
        <f t="shared" si="4"/>
        <v>30.778999999999996</v>
      </c>
      <c r="V63">
        <v>6.6058080000000005E-2</v>
      </c>
    </row>
    <row r="64" spans="1:22" ht="15" customHeight="1" x14ac:dyDescent="0.25">
      <c r="F64" t="s">
        <v>59</v>
      </c>
      <c r="G64">
        <v>1765.6510000000001</v>
      </c>
      <c r="H64">
        <v>1733.6790000000001</v>
      </c>
      <c r="J64">
        <f t="shared" si="8"/>
        <v>31.97199999999998</v>
      </c>
      <c r="K64">
        <f t="shared" si="9"/>
        <v>0.98189223125068315</v>
      </c>
      <c r="L64">
        <v>0.13265157</v>
      </c>
      <c r="O64" s="19"/>
      <c r="P64" s="19"/>
      <c r="Q64" s="19"/>
      <c r="R64" t="s">
        <v>69</v>
      </c>
      <c r="S64">
        <v>1490.7270000000001</v>
      </c>
      <c r="T64">
        <v>1466.5409999999999</v>
      </c>
      <c r="U64">
        <f t="shared" si="4"/>
        <v>24.186000000000149</v>
      </c>
      <c r="V64">
        <v>0.16801304</v>
      </c>
    </row>
    <row r="65" spans="6:22" ht="15" customHeight="1" x14ac:dyDescent="0.25">
      <c r="F65" t="s">
        <v>62</v>
      </c>
      <c r="G65">
        <v>1757.3019999999999</v>
      </c>
      <c r="H65">
        <v>1729.4739999999999</v>
      </c>
      <c r="J65">
        <f t="shared" si="8"/>
        <v>27.827999999999975</v>
      </c>
      <c r="K65">
        <f t="shared" si="9"/>
        <v>0.98416436104892613</v>
      </c>
      <c r="L65">
        <v>4.38603E-3</v>
      </c>
      <c r="O65" s="19"/>
      <c r="P65" s="19"/>
      <c r="Q65" s="19"/>
      <c r="R65" t="s">
        <v>70</v>
      </c>
      <c r="S65">
        <v>1326.5340000000001</v>
      </c>
      <c r="T65">
        <v>1316.452</v>
      </c>
      <c r="U65">
        <f t="shared" si="4"/>
        <v>10.082000000000107</v>
      </c>
      <c r="V65">
        <v>0.40839040999999998</v>
      </c>
    </row>
    <row r="66" spans="6:22" ht="15" customHeight="1" x14ac:dyDescent="0.25">
      <c r="F66" t="s">
        <v>122</v>
      </c>
      <c r="G66">
        <v>1711.2360000000001</v>
      </c>
      <c r="H66">
        <v>1678.8</v>
      </c>
      <c r="J66">
        <f t="shared" si="8"/>
        <v>32.436000000000149</v>
      </c>
      <c r="K66">
        <f t="shared" si="9"/>
        <v>0.98104527955232346</v>
      </c>
      <c r="L66">
        <v>4.2490000000000001E-5</v>
      </c>
      <c r="O66" s="19"/>
      <c r="P66" s="19"/>
      <c r="Q66" s="19"/>
      <c r="R66" t="s">
        <v>71</v>
      </c>
      <c r="S66">
        <v>1070.8140000000001</v>
      </c>
      <c r="T66">
        <v>1065.222</v>
      </c>
      <c r="U66">
        <f t="shared" si="4"/>
        <v>5.5920000000000982</v>
      </c>
      <c r="V66">
        <v>37.344633629999997</v>
      </c>
    </row>
    <row r="67" spans="6:22" ht="15" customHeight="1" x14ac:dyDescent="0.25">
      <c r="F67" t="s">
        <v>140</v>
      </c>
      <c r="G67">
        <v>1705.5360000000001</v>
      </c>
      <c r="H67">
        <v>1677.3630000000001</v>
      </c>
      <c r="J67">
        <f t="shared" si="8"/>
        <v>28.173000000000002</v>
      </c>
      <c r="K67">
        <f t="shared" si="9"/>
        <v>0.98348143926601372</v>
      </c>
      <c r="L67">
        <v>4.0363200000000004E-3</v>
      </c>
      <c r="O67" s="19"/>
      <c r="P67" s="19"/>
      <c r="Q67" s="19"/>
      <c r="R67" t="s">
        <v>72</v>
      </c>
      <c r="S67">
        <v>942.68299999999999</v>
      </c>
      <c r="T67">
        <v>936.81200000000001</v>
      </c>
      <c r="U67">
        <f t="shared" si="4"/>
        <v>5.8709999999999809</v>
      </c>
      <c r="V67">
        <v>3.1738499099999999</v>
      </c>
    </row>
    <row r="68" spans="6:22" ht="15" customHeight="1" x14ac:dyDescent="0.25">
      <c r="F68" t="s">
        <v>60</v>
      </c>
      <c r="G68">
        <v>1693.1130000000001</v>
      </c>
      <c r="H68">
        <v>1668.653</v>
      </c>
      <c r="J68">
        <f t="shared" si="8"/>
        <v>24.460000000000036</v>
      </c>
      <c r="K68">
        <f t="shared" si="9"/>
        <v>0.98555323832490804</v>
      </c>
      <c r="L68">
        <v>0.28563471000000001</v>
      </c>
      <c r="O68" s="19"/>
      <c r="P68" s="19"/>
      <c r="Q68" s="19"/>
      <c r="R68" t="s">
        <v>73</v>
      </c>
      <c r="S68">
        <v>1616.904</v>
      </c>
      <c r="T68">
        <v>1588.173</v>
      </c>
      <c r="U68">
        <f t="shared" si="4"/>
        <v>28.730999999999995</v>
      </c>
      <c r="V68">
        <v>1.7789409999999999E-2</v>
      </c>
    </row>
    <row r="69" spans="6:22" ht="15" customHeight="1" x14ac:dyDescent="0.25">
      <c r="F69" t="s">
        <v>67</v>
      </c>
      <c r="G69">
        <v>1687.076</v>
      </c>
      <c r="H69">
        <v>1658.6479999999999</v>
      </c>
      <c r="J69">
        <f t="shared" si="8"/>
        <v>28.428000000000111</v>
      </c>
      <c r="K69">
        <f t="shared" si="9"/>
        <v>0.98314954394467102</v>
      </c>
      <c r="L69">
        <v>2.672741E-2</v>
      </c>
      <c r="O69" s="19"/>
      <c r="P69" s="19"/>
      <c r="Q69" s="19"/>
      <c r="R69" t="s">
        <v>74</v>
      </c>
      <c r="S69">
        <v>1500.999</v>
      </c>
      <c r="T69">
        <v>1471.5640000000001</v>
      </c>
      <c r="U69">
        <f t="shared" si="4"/>
        <v>29.434999999999945</v>
      </c>
      <c r="V69">
        <v>3.1987290000000002E-2</v>
      </c>
    </row>
    <row r="70" spans="6:22" ht="15" customHeight="1" x14ac:dyDescent="0.25">
      <c r="F70" t="s">
        <v>151</v>
      </c>
      <c r="G70">
        <v>1659.47</v>
      </c>
      <c r="H70">
        <v>1626.8330000000001</v>
      </c>
      <c r="J70">
        <f t="shared" si="8"/>
        <v>32.636999999999944</v>
      </c>
      <c r="K70">
        <f t="shared" si="9"/>
        <v>0.98033287736445973</v>
      </c>
      <c r="L70">
        <v>0.15868139000000001</v>
      </c>
      <c r="O70" s="19"/>
      <c r="P70" s="19"/>
      <c r="Q70" s="19"/>
      <c r="R70" t="s">
        <v>75</v>
      </c>
      <c r="S70">
        <v>1427.894</v>
      </c>
      <c r="T70">
        <v>1406.18</v>
      </c>
      <c r="U70">
        <f t="shared" si="4"/>
        <v>21.713999999999942</v>
      </c>
      <c r="V70">
        <v>0.38409906999999999</v>
      </c>
    </row>
    <row r="71" spans="6:22" ht="15" customHeight="1" x14ac:dyDescent="0.25">
      <c r="F71" t="s">
        <v>63</v>
      </c>
      <c r="G71">
        <v>1641.354</v>
      </c>
      <c r="H71">
        <v>1610.5989999999999</v>
      </c>
      <c r="J71">
        <f t="shared" si="8"/>
        <v>30.755000000000109</v>
      </c>
      <c r="K71">
        <f t="shared" si="9"/>
        <v>0.98126242114741846</v>
      </c>
      <c r="L71">
        <v>4.1789609999999998E-2</v>
      </c>
      <c r="O71" s="19"/>
      <c r="P71" s="19"/>
      <c r="Q71" s="19"/>
      <c r="R71" t="s">
        <v>76</v>
      </c>
      <c r="S71">
        <v>1263.7</v>
      </c>
      <c r="T71">
        <v>1254.664</v>
      </c>
      <c r="U71">
        <f t="shared" si="4"/>
        <v>9.0360000000000582</v>
      </c>
      <c r="V71">
        <v>2.9539043299999999</v>
      </c>
    </row>
    <row r="72" spans="6:22" ht="15" customHeight="1" x14ac:dyDescent="0.25">
      <c r="F72" t="s">
        <v>123</v>
      </c>
      <c r="G72">
        <v>1641.009</v>
      </c>
      <c r="H72">
        <v>1606.3520000000001</v>
      </c>
      <c r="J72">
        <f t="shared" si="8"/>
        <v>34.656999999999925</v>
      </c>
      <c r="K72">
        <f t="shared" si="9"/>
        <v>0.97888067646185983</v>
      </c>
      <c r="L72">
        <v>3.4693200000000001E-3</v>
      </c>
      <c r="O72" s="19"/>
      <c r="P72" s="19"/>
      <c r="Q72" s="19"/>
      <c r="R72" t="s">
        <v>77</v>
      </c>
      <c r="S72">
        <v>1007.981</v>
      </c>
      <c r="T72">
        <v>1001.77</v>
      </c>
      <c r="U72">
        <f t="shared" ref="U72:U135" si="10">ABS(T72-S72)</f>
        <v>6.2110000000000127</v>
      </c>
      <c r="V72">
        <v>0.86895906000000001</v>
      </c>
    </row>
    <row r="73" spans="6:22" ht="15" customHeight="1" x14ac:dyDescent="0.25">
      <c r="F73" t="s">
        <v>153</v>
      </c>
      <c r="G73">
        <v>1628.912</v>
      </c>
      <c r="H73">
        <v>1600.133</v>
      </c>
      <c r="J73">
        <f t="shared" si="8"/>
        <v>28.778999999999996</v>
      </c>
      <c r="K73">
        <f t="shared" si="9"/>
        <v>0.98233237891304137</v>
      </c>
      <c r="L73">
        <v>2.4004399999999999E-2</v>
      </c>
      <c r="O73" s="19"/>
      <c r="P73" s="19"/>
      <c r="Q73" s="19"/>
      <c r="R73" t="s">
        <v>78</v>
      </c>
      <c r="S73">
        <v>879.84900000000005</v>
      </c>
      <c r="T73">
        <v>871.83799999999997</v>
      </c>
      <c r="U73">
        <f t="shared" si="10"/>
        <v>8.0110000000000809</v>
      </c>
      <c r="V73">
        <v>19.991847270000001</v>
      </c>
    </row>
    <row r="74" spans="6:22" ht="15" customHeight="1" x14ac:dyDescent="0.25">
      <c r="F74" t="s">
        <v>73</v>
      </c>
      <c r="G74">
        <v>1621.787</v>
      </c>
      <c r="H74">
        <v>1593.127</v>
      </c>
      <c r="J74">
        <f t="shared" si="8"/>
        <v>28.660000000000082</v>
      </c>
      <c r="K74">
        <f t="shared" si="9"/>
        <v>0.98232813556897414</v>
      </c>
      <c r="L74">
        <v>2.0082659999999999E-2</v>
      </c>
      <c r="O74" s="19"/>
      <c r="P74" s="19"/>
      <c r="Q74" s="19"/>
      <c r="R74" t="s">
        <v>79</v>
      </c>
      <c r="S74">
        <v>807.84900000000005</v>
      </c>
      <c r="T74">
        <v>801.17700000000002</v>
      </c>
      <c r="U74">
        <f t="shared" si="10"/>
        <v>6.6720000000000255</v>
      </c>
      <c r="V74">
        <v>2.4960329999999999E-2</v>
      </c>
    </row>
    <row r="75" spans="6:22" ht="15" customHeight="1" x14ac:dyDescent="0.25">
      <c r="F75" t="s">
        <v>141</v>
      </c>
      <c r="G75">
        <v>1589.588</v>
      </c>
      <c r="H75">
        <v>1560.415</v>
      </c>
      <c r="J75">
        <f t="shared" si="8"/>
        <v>29.173000000000002</v>
      </c>
      <c r="K75">
        <f t="shared" si="9"/>
        <v>0.98164744575323926</v>
      </c>
      <c r="L75">
        <v>3.8150800000000002E-3</v>
      </c>
      <c r="O75" s="19"/>
      <c r="P75" s="19"/>
      <c r="Q75" s="19"/>
      <c r="R75" t="s">
        <v>80</v>
      </c>
      <c r="S75">
        <v>1550.1559999999999</v>
      </c>
      <c r="T75">
        <v>1519.7539999999999</v>
      </c>
      <c r="U75">
        <f t="shared" si="10"/>
        <v>30.402000000000044</v>
      </c>
      <c r="V75">
        <v>1.8854760000000002E-2</v>
      </c>
    </row>
    <row r="76" spans="6:22" ht="15" customHeight="1" x14ac:dyDescent="0.25">
      <c r="F76" t="s">
        <v>164</v>
      </c>
      <c r="G76">
        <v>1582.846</v>
      </c>
      <c r="H76">
        <v>1549.8130000000001</v>
      </c>
      <c r="J76">
        <f t="shared" si="8"/>
        <v>33.032999999999902</v>
      </c>
      <c r="K76">
        <f t="shared" si="9"/>
        <v>0.97913062925894245</v>
      </c>
      <c r="L76">
        <v>9.1558000000000004E-4</v>
      </c>
      <c r="O76" s="19"/>
      <c r="P76" s="19"/>
      <c r="Q76" s="19"/>
      <c r="R76" t="s">
        <v>81</v>
      </c>
      <c r="S76">
        <v>1434.251</v>
      </c>
      <c r="T76">
        <v>1401.75</v>
      </c>
      <c r="U76">
        <f t="shared" si="10"/>
        <v>32.500999999999976</v>
      </c>
      <c r="V76">
        <v>8.7588340000000001E-2</v>
      </c>
    </row>
    <row r="77" spans="6:22" ht="15" customHeight="1" x14ac:dyDescent="0.25">
      <c r="F77" t="s">
        <v>64</v>
      </c>
      <c r="G77">
        <v>1568.817</v>
      </c>
      <c r="H77">
        <v>1548.018</v>
      </c>
      <c r="J77">
        <f t="shared" si="8"/>
        <v>20.798999999999978</v>
      </c>
      <c r="K77">
        <f t="shared" si="9"/>
        <v>0.98674223953463025</v>
      </c>
      <c r="L77">
        <v>9.4133400000000006E-2</v>
      </c>
      <c r="O77" s="19"/>
      <c r="P77" s="19"/>
      <c r="Q77" s="19"/>
      <c r="R77" t="s">
        <v>82</v>
      </c>
      <c r="S77">
        <v>1361.146</v>
      </c>
      <c r="T77">
        <v>1337.9079999999999</v>
      </c>
      <c r="U77">
        <f t="shared" si="10"/>
        <v>23.238000000000056</v>
      </c>
      <c r="V77">
        <v>0.25011536000000001</v>
      </c>
    </row>
    <row r="78" spans="6:22" ht="15" customHeight="1" x14ac:dyDescent="0.25">
      <c r="F78" t="s">
        <v>124</v>
      </c>
      <c r="G78">
        <v>1575.72</v>
      </c>
      <c r="H78">
        <v>1542.7560000000001</v>
      </c>
      <c r="J78">
        <f t="shared" si="8"/>
        <v>32.963999999999942</v>
      </c>
      <c r="K78">
        <f t="shared" si="9"/>
        <v>0.97908003960094436</v>
      </c>
      <c r="L78">
        <v>0.14596307</v>
      </c>
      <c r="O78" s="19"/>
      <c r="P78" s="19"/>
      <c r="Q78" s="19"/>
      <c r="R78" t="s">
        <v>83</v>
      </c>
      <c r="S78">
        <v>1196.952</v>
      </c>
      <c r="T78">
        <v>1184.1790000000001</v>
      </c>
      <c r="U78">
        <f t="shared" si="10"/>
        <v>12.772999999999911</v>
      </c>
      <c r="V78">
        <v>0.74320162000000001</v>
      </c>
    </row>
    <row r="79" spans="6:22" ht="15" customHeight="1" x14ac:dyDescent="0.25">
      <c r="F79" t="s">
        <v>68</v>
      </c>
      <c r="G79">
        <v>1571.1279999999999</v>
      </c>
      <c r="H79">
        <v>1540.559</v>
      </c>
      <c r="J79">
        <f t="shared" ref="J79:J110" si="11">ABS(H79-G79)</f>
        <v>30.56899999999996</v>
      </c>
      <c r="K79">
        <f t="shared" ref="K79:K110" si="12">H79/G79</f>
        <v>0.98054327845980727</v>
      </c>
      <c r="L79">
        <v>7.1403919999999996E-2</v>
      </c>
      <c r="O79" s="19"/>
      <c r="P79" s="19"/>
      <c r="Q79" s="19"/>
      <c r="R79" t="s">
        <v>84</v>
      </c>
      <c r="S79">
        <v>941.23299999999995</v>
      </c>
      <c r="T79">
        <v>933.53399999999999</v>
      </c>
      <c r="U79">
        <f t="shared" si="10"/>
        <v>7.6989999999999554</v>
      </c>
      <c r="V79">
        <v>2.9493999999999999E-2</v>
      </c>
    </row>
    <row r="80" spans="6:22" ht="15" customHeight="1" x14ac:dyDescent="0.25">
      <c r="F80" t="s">
        <v>132</v>
      </c>
      <c r="G80">
        <v>1546.357</v>
      </c>
      <c r="H80">
        <v>1536.7090000000001</v>
      </c>
      <c r="J80">
        <f t="shared" si="11"/>
        <v>9.6479999999999109</v>
      </c>
      <c r="K80">
        <f t="shared" si="12"/>
        <v>0.99376081978482333</v>
      </c>
      <c r="L80">
        <v>0.16284204999999999</v>
      </c>
      <c r="O80" s="19"/>
      <c r="P80" s="19"/>
      <c r="Q80" s="19"/>
      <c r="R80" t="s">
        <v>85</v>
      </c>
      <c r="S80">
        <v>813.101</v>
      </c>
      <c r="T80">
        <v>806.01499999999999</v>
      </c>
      <c r="U80">
        <f t="shared" si="10"/>
        <v>7.0860000000000127</v>
      </c>
      <c r="V80">
        <v>1.17167E-2</v>
      </c>
    </row>
    <row r="81" spans="6:22" ht="15" customHeight="1" x14ac:dyDescent="0.25">
      <c r="F81" t="s">
        <v>167</v>
      </c>
      <c r="G81">
        <v>1556.9469999999999</v>
      </c>
      <c r="H81">
        <v>1527.5930000000001</v>
      </c>
      <c r="J81">
        <f t="shared" si="11"/>
        <v>29.353999999999814</v>
      </c>
      <c r="K81">
        <f t="shared" si="12"/>
        <v>0.98114643594162176</v>
      </c>
      <c r="L81">
        <v>5.5269100000000003E-3</v>
      </c>
      <c r="O81" s="19"/>
      <c r="P81" s="19"/>
      <c r="Q81" s="19"/>
      <c r="R81" t="s">
        <v>86</v>
      </c>
      <c r="S81">
        <v>741.101</v>
      </c>
      <c r="T81">
        <v>732.88199999999995</v>
      </c>
      <c r="U81">
        <f t="shared" si="10"/>
        <v>8.2190000000000509</v>
      </c>
      <c r="V81">
        <v>2.1223539999999999E-2</v>
      </c>
    </row>
    <row r="82" spans="6:22" ht="15" customHeight="1" x14ac:dyDescent="0.25">
      <c r="F82" t="s">
        <v>80</v>
      </c>
      <c r="G82">
        <v>1551.1980000000001</v>
      </c>
      <c r="H82">
        <v>1521.029</v>
      </c>
      <c r="J82">
        <f t="shared" si="11"/>
        <v>30.169000000000096</v>
      </c>
      <c r="K82">
        <f t="shared" si="12"/>
        <v>0.98055116110258</v>
      </c>
      <c r="L82">
        <v>1.9639920000000002E-2</v>
      </c>
      <c r="O82" s="19"/>
      <c r="P82" s="19"/>
      <c r="Q82" s="19"/>
      <c r="R82" t="s">
        <v>87</v>
      </c>
      <c r="S82">
        <v>678.26800000000003</v>
      </c>
      <c r="T82">
        <v>670.91</v>
      </c>
      <c r="U82">
        <f t="shared" si="10"/>
        <v>7.3580000000000609</v>
      </c>
      <c r="V82">
        <v>9.4392999999999994E-3</v>
      </c>
    </row>
    <row r="83" spans="6:22" x14ac:dyDescent="0.25">
      <c r="F83" t="s">
        <v>61</v>
      </c>
      <c r="G83">
        <v>1529.5350000000001</v>
      </c>
      <c r="H83">
        <v>1513.59</v>
      </c>
      <c r="J83">
        <f t="shared" si="11"/>
        <v>15.945000000000164</v>
      </c>
      <c r="K83">
        <f t="shared" si="12"/>
        <v>0.98957526307014865</v>
      </c>
      <c r="L83">
        <v>8.7092660000000002E-2</v>
      </c>
      <c r="O83" s="19"/>
      <c r="P83" s="19"/>
      <c r="Q83" s="19"/>
      <c r="R83" t="s">
        <v>98</v>
      </c>
      <c r="S83">
        <v>1493.771</v>
      </c>
      <c r="T83">
        <v>1468.028</v>
      </c>
      <c r="U83">
        <f t="shared" si="10"/>
        <v>25.742999999999938</v>
      </c>
      <c r="V83">
        <v>0.1121379</v>
      </c>
    </row>
    <row r="84" spans="6:22" x14ac:dyDescent="0.25">
      <c r="F84" t="s">
        <v>142</v>
      </c>
      <c r="G84">
        <v>1517.05</v>
      </c>
      <c r="H84">
        <v>1495.6890000000001</v>
      </c>
      <c r="J84">
        <f t="shared" si="11"/>
        <v>21.360999999999876</v>
      </c>
      <c r="K84">
        <f t="shared" si="12"/>
        <v>0.98591938301308468</v>
      </c>
      <c r="L84">
        <v>0.21830564</v>
      </c>
      <c r="O84" s="19"/>
      <c r="P84" s="19"/>
      <c r="Q84" s="19"/>
      <c r="R84" t="s">
        <v>99</v>
      </c>
      <c r="S84">
        <v>1377.866</v>
      </c>
      <c r="T84">
        <v>1350.452</v>
      </c>
      <c r="U84">
        <f t="shared" si="10"/>
        <v>27.413999999999987</v>
      </c>
      <c r="V84">
        <v>4.4300869999999999E-2</v>
      </c>
    </row>
    <row r="85" spans="6:22" x14ac:dyDescent="0.25">
      <c r="F85" t="s">
        <v>154</v>
      </c>
      <c r="G85">
        <v>1512.9639999999999</v>
      </c>
      <c r="H85">
        <v>1480.308</v>
      </c>
      <c r="J85">
        <f t="shared" si="11"/>
        <v>32.655999999999949</v>
      </c>
      <c r="K85">
        <f t="shared" si="12"/>
        <v>0.97841587770759919</v>
      </c>
      <c r="L85">
        <v>4.2015780000000003E-2</v>
      </c>
      <c r="O85" s="19"/>
      <c r="P85" s="19"/>
      <c r="Q85" s="19"/>
      <c r="R85" t="s">
        <v>100</v>
      </c>
      <c r="S85">
        <v>1304.76</v>
      </c>
      <c r="T85">
        <v>1285.3589999999999</v>
      </c>
      <c r="U85">
        <f t="shared" si="10"/>
        <v>19.401000000000067</v>
      </c>
      <c r="V85">
        <v>0.29555779999999998</v>
      </c>
    </row>
    <row r="86" spans="6:22" x14ac:dyDescent="0.25">
      <c r="F86" t="s">
        <v>74</v>
      </c>
      <c r="G86">
        <v>1505.8389999999999</v>
      </c>
      <c r="H86">
        <v>1476.4369999999999</v>
      </c>
      <c r="J86">
        <f t="shared" si="11"/>
        <v>29.402000000000044</v>
      </c>
      <c r="K86">
        <f t="shared" si="12"/>
        <v>0.98047467225911933</v>
      </c>
      <c r="L86">
        <v>2.7853039999999999E-2</v>
      </c>
      <c r="O86" s="19"/>
      <c r="P86" s="19"/>
      <c r="Q86" s="19"/>
      <c r="R86" t="s">
        <v>101</v>
      </c>
      <c r="S86">
        <v>1140.567</v>
      </c>
      <c r="T86">
        <v>1131.5450000000001</v>
      </c>
      <c r="U86">
        <f t="shared" si="10"/>
        <v>9.0219999999999345</v>
      </c>
      <c r="V86">
        <v>7.8754600000000008E-3</v>
      </c>
    </row>
    <row r="87" spans="6:22" x14ac:dyDescent="0.25">
      <c r="F87" t="s">
        <v>69</v>
      </c>
      <c r="G87">
        <v>1498.59</v>
      </c>
      <c r="H87">
        <v>1475.414</v>
      </c>
      <c r="J87">
        <f t="shared" si="11"/>
        <v>23.175999999999931</v>
      </c>
      <c r="K87">
        <f t="shared" si="12"/>
        <v>0.98453479604161254</v>
      </c>
      <c r="L87">
        <v>0.17752567999999999</v>
      </c>
      <c r="O87" s="19"/>
      <c r="P87" s="19"/>
      <c r="Q87" s="19"/>
      <c r="R87" t="s">
        <v>102</v>
      </c>
      <c r="S87">
        <v>884.84799999999996</v>
      </c>
      <c r="T87">
        <v>880.68499999999995</v>
      </c>
      <c r="U87">
        <f t="shared" si="10"/>
        <v>4.1630000000000109</v>
      </c>
      <c r="V87">
        <v>1.122191E-2</v>
      </c>
    </row>
    <row r="88" spans="6:22" x14ac:dyDescent="0.25">
      <c r="F88" t="s">
        <v>178</v>
      </c>
      <c r="G88">
        <v>1510.88</v>
      </c>
      <c r="H88">
        <v>1475.143</v>
      </c>
      <c r="J88">
        <f t="shared" si="11"/>
        <v>35.73700000000008</v>
      </c>
      <c r="K88">
        <f t="shared" si="12"/>
        <v>0.97634689717250867</v>
      </c>
      <c r="L88">
        <v>0.17567657</v>
      </c>
      <c r="O88" s="19"/>
      <c r="P88" s="19"/>
      <c r="Q88" s="19"/>
      <c r="R88" t="s">
        <v>103</v>
      </c>
      <c r="S88">
        <v>756.71600000000001</v>
      </c>
      <c r="T88">
        <v>753.00800000000004</v>
      </c>
      <c r="U88">
        <f t="shared" si="10"/>
        <v>3.70799999999997</v>
      </c>
      <c r="V88">
        <v>5.8524600000000003E-3</v>
      </c>
    </row>
    <row r="89" spans="6:22" x14ac:dyDescent="0.25">
      <c r="F89" t="s">
        <v>98</v>
      </c>
      <c r="G89">
        <v>1498.586</v>
      </c>
      <c r="H89">
        <v>1472.9880000000001</v>
      </c>
      <c r="J89">
        <f t="shared" si="11"/>
        <v>25.597999999999956</v>
      </c>
      <c r="K89">
        <f t="shared" si="12"/>
        <v>0.98291856456686511</v>
      </c>
      <c r="L89">
        <v>1.116958E-2</v>
      </c>
      <c r="O89" s="19"/>
      <c r="P89" s="19"/>
      <c r="Q89" s="19"/>
      <c r="R89" t="s">
        <v>104</v>
      </c>
      <c r="S89">
        <v>684.71600000000001</v>
      </c>
      <c r="T89">
        <v>680.36</v>
      </c>
      <c r="U89">
        <f t="shared" si="10"/>
        <v>4.3559999999999945</v>
      </c>
      <c r="V89">
        <v>3.5265299999999999E-3</v>
      </c>
    </row>
    <row r="90" spans="6:22" x14ac:dyDescent="0.25">
      <c r="F90" t="s">
        <v>125</v>
      </c>
      <c r="G90">
        <v>1505.1320000000001</v>
      </c>
      <c r="H90">
        <v>1470.4960000000001</v>
      </c>
      <c r="J90">
        <f t="shared" si="11"/>
        <v>34.635999999999967</v>
      </c>
      <c r="K90">
        <f t="shared" si="12"/>
        <v>0.97698806483418066</v>
      </c>
      <c r="L90">
        <v>7.5705E-4</v>
      </c>
      <c r="O90" s="19"/>
      <c r="P90" s="19"/>
      <c r="Q90" s="19"/>
      <c r="R90" t="s">
        <v>113</v>
      </c>
      <c r="S90">
        <v>621.88199999999995</v>
      </c>
      <c r="T90">
        <v>618.40599999999995</v>
      </c>
      <c r="U90">
        <f t="shared" si="10"/>
        <v>3.4759999999999991</v>
      </c>
      <c r="V90">
        <v>2.4122589999999999E-2</v>
      </c>
    </row>
    <row r="91" spans="6:22" x14ac:dyDescent="0.25">
      <c r="F91" t="s">
        <v>126</v>
      </c>
      <c r="G91">
        <v>1452.519</v>
      </c>
      <c r="H91">
        <v>1422.144</v>
      </c>
      <c r="J91">
        <f t="shared" si="11"/>
        <v>30.375</v>
      </c>
      <c r="K91">
        <f t="shared" si="12"/>
        <v>0.97908805323716941</v>
      </c>
      <c r="L91">
        <v>3.7384519999999997E-2</v>
      </c>
      <c r="O91" s="19"/>
      <c r="P91" s="19"/>
      <c r="Q91" s="19"/>
      <c r="R91" t="s">
        <v>105</v>
      </c>
      <c r="S91">
        <v>555.13499999999999</v>
      </c>
      <c r="T91">
        <v>549.81700000000001</v>
      </c>
      <c r="U91">
        <f t="shared" si="10"/>
        <v>5.3179999999999836</v>
      </c>
      <c r="V91">
        <v>1.7887000000000001E-3</v>
      </c>
    </row>
    <row r="92" spans="6:22" x14ac:dyDescent="0.25">
      <c r="F92" t="s">
        <v>155</v>
      </c>
      <c r="G92">
        <v>1440.4259999999999</v>
      </c>
      <c r="H92">
        <v>1418.7570000000001</v>
      </c>
      <c r="J92">
        <f t="shared" si="11"/>
        <v>21.668999999999869</v>
      </c>
      <c r="K92">
        <f t="shared" si="12"/>
        <v>0.98495653369211622</v>
      </c>
      <c r="L92">
        <v>1.3825899999999999E-3</v>
      </c>
      <c r="O92" s="19"/>
      <c r="P92" s="19"/>
      <c r="Q92" s="19"/>
      <c r="R92" t="s">
        <v>106</v>
      </c>
      <c r="S92">
        <v>1407.213</v>
      </c>
      <c r="T92">
        <v>1382.8520000000001</v>
      </c>
      <c r="U92">
        <f t="shared" si="10"/>
        <v>24.360999999999876</v>
      </c>
      <c r="V92">
        <v>0.62915652</v>
      </c>
    </row>
    <row r="93" spans="6:22" x14ac:dyDescent="0.25">
      <c r="F93" t="s">
        <v>133</v>
      </c>
      <c r="G93">
        <v>1422.06</v>
      </c>
      <c r="H93">
        <v>1413.384</v>
      </c>
      <c r="J93">
        <f t="shared" si="11"/>
        <v>8.6759999999999309</v>
      </c>
      <c r="K93">
        <f t="shared" si="12"/>
        <v>0.99389899160372985</v>
      </c>
      <c r="L93">
        <v>0.41546733000000002</v>
      </c>
      <c r="O93" s="19"/>
      <c r="P93" s="19"/>
      <c r="Q93" s="19"/>
      <c r="R93" t="s">
        <v>107</v>
      </c>
      <c r="S93">
        <v>1291.308</v>
      </c>
      <c r="T93">
        <v>1265.248</v>
      </c>
      <c r="U93">
        <f t="shared" si="10"/>
        <v>26.059999999999945</v>
      </c>
      <c r="V93">
        <v>0.27259438000000002</v>
      </c>
    </row>
    <row r="94" spans="6:22" x14ac:dyDescent="0.25">
      <c r="F94" t="s">
        <v>75</v>
      </c>
      <c r="G94">
        <v>1433.3009999999999</v>
      </c>
      <c r="H94">
        <v>1411.825</v>
      </c>
      <c r="J94">
        <f t="shared" si="11"/>
        <v>21.475999999999885</v>
      </c>
      <c r="K94">
        <f t="shared" si="12"/>
        <v>0.98501640618404651</v>
      </c>
      <c r="L94">
        <v>0.36524352999999998</v>
      </c>
      <c r="O94" s="19"/>
      <c r="P94" s="19"/>
      <c r="Q94" s="19"/>
      <c r="R94" t="s">
        <v>108</v>
      </c>
      <c r="S94">
        <v>1218.203</v>
      </c>
      <c r="T94">
        <v>1199.9110000000001</v>
      </c>
      <c r="U94">
        <f t="shared" si="10"/>
        <v>18.291999999999916</v>
      </c>
      <c r="V94">
        <v>0.39286411999999998</v>
      </c>
    </row>
    <row r="95" spans="6:22" x14ac:dyDescent="0.25">
      <c r="F95" t="s">
        <v>168</v>
      </c>
      <c r="G95">
        <v>1440.998</v>
      </c>
      <c r="H95">
        <v>1410.1310000000001</v>
      </c>
      <c r="J95">
        <f t="shared" si="11"/>
        <v>30.866999999999962</v>
      </c>
      <c r="K95">
        <f t="shared" si="12"/>
        <v>0.97857942897908257</v>
      </c>
      <c r="L95">
        <v>7.92495E-3</v>
      </c>
      <c r="O95" s="19"/>
      <c r="P95" s="19"/>
      <c r="Q95" s="19"/>
      <c r="R95" t="s">
        <v>109</v>
      </c>
      <c r="S95">
        <v>1054.009</v>
      </c>
      <c r="T95">
        <v>1045.577</v>
      </c>
      <c r="U95">
        <f t="shared" si="10"/>
        <v>8.4320000000000164</v>
      </c>
      <c r="V95">
        <v>63.873731499999998</v>
      </c>
    </row>
    <row r="96" spans="6:22" x14ac:dyDescent="0.25">
      <c r="F96" t="s">
        <v>81</v>
      </c>
      <c r="G96">
        <v>1435.25</v>
      </c>
      <c r="H96">
        <v>1402.9359999999999</v>
      </c>
      <c r="J96">
        <f t="shared" si="11"/>
        <v>32.314000000000078</v>
      </c>
      <c r="K96">
        <f t="shared" si="12"/>
        <v>0.97748545549555821</v>
      </c>
      <c r="L96">
        <v>8.4836110000000006E-2</v>
      </c>
      <c r="O96" s="19"/>
      <c r="P96" s="19"/>
      <c r="Q96" s="19"/>
      <c r="R96" t="s">
        <v>110</v>
      </c>
      <c r="S96">
        <v>798.29</v>
      </c>
      <c r="T96">
        <v>795.41</v>
      </c>
      <c r="U96">
        <f t="shared" si="10"/>
        <v>2.8799999999999955</v>
      </c>
      <c r="V96">
        <v>8.4921200000000006E-3</v>
      </c>
    </row>
    <row r="97" spans="6:22" x14ac:dyDescent="0.25">
      <c r="F97" t="s">
        <v>182</v>
      </c>
      <c r="G97">
        <v>1422.587</v>
      </c>
      <c r="H97">
        <v>1400.569</v>
      </c>
      <c r="J97">
        <f t="shared" si="11"/>
        <v>22.018000000000029</v>
      </c>
      <c r="K97">
        <f t="shared" si="12"/>
        <v>0.98452256347063483</v>
      </c>
      <c r="L97">
        <v>0.32536607000000001</v>
      </c>
      <c r="O97" s="19"/>
      <c r="P97" s="19"/>
      <c r="Q97" s="19"/>
      <c r="R97" t="s">
        <v>111</v>
      </c>
      <c r="S97">
        <v>670.15800000000002</v>
      </c>
      <c r="T97">
        <v>668.14099999999996</v>
      </c>
      <c r="U97">
        <f t="shared" si="10"/>
        <v>2.0170000000000528</v>
      </c>
      <c r="V97">
        <v>9.7267399999999993E-3</v>
      </c>
    </row>
    <row r="98" spans="6:22" x14ac:dyDescent="0.25">
      <c r="F98" t="s">
        <v>65</v>
      </c>
      <c r="G98">
        <v>1405.239</v>
      </c>
      <c r="H98">
        <v>1390.001</v>
      </c>
      <c r="J98">
        <f t="shared" si="11"/>
        <v>15.238000000000056</v>
      </c>
      <c r="K98">
        <f t="shared" si="12"/>
        <v>0.98915629298645991</v>
      </c>
      <c r="L98">
        <v>0.61890856000000005</v>
      </c>
      <c r="O98" s="19"/>
      <c r="P98" s="19"/>
      <c r="Q98" s="19"/>
      <c r="R98" t="s">
        <v>112</v>
      </c>
      <c r="S98">
        <v>598.15800000000002</v>
      </c>
      <c r="T98">
        <v>594.77300000000002</v>
      </c>
      <c r="U98">
        <f t="shared" si="10"/>
        <v>3.3849999999999909</v>
      </c>
      <c r="V98">
        <v>4.9287599999999999E-3</v>
      </c>
    </row>
    <row r="99" spans="6:22" x14ac:dyDescent="0.25">
      <c r="F99" t="s">
        <v>106</v>
      </c>
      <c r="G99">
        <v>1411.203</v>
      </c>
      <c r="H99">
        <v>1387.0450000000001</v>
      </c>
      <c r="J99">
        <f t="shared" si="11"/>
        <v>24.157999999999902</v>
      </c>
      <c r="K99">
        <f t="shared" si="12"/>
        <v>0.98288127221951771</v>
      </c>
      <c r="L99">
        <v>0.62109985000000001</v>
      </c>
      <c r="O99" s="19"/>
      <c r="P99" s="19"/>
      <c r="Q99" s="19"/>
      <c r="R99" t="s">
        <v>114</v>
      </c>
      <c r="S99">
        <v>535.32399999999996</v>
      </c>
      <c r="T99">
        <v>532.97299999999996</v>
      </c>
      <c r="U99">
        <f t="shared" si="10"/>
        <v>2.3509999999999991</v>
      </c>
      <c r="V99">
        <v>6.0435300000000001E-3</v>
      </c>
    </row>
    <row r="100" spans="6:22" x14ac:dyDescent="0.25">
      <c r="F100" t="s">
        <v>152</v>
      </c>
      <c r="G100">
        <v>1370.2940000000001</v>
      </c>
      <c r="H100">
        <v>1362.7660000000001</v>
      </c>
      <c r="J100">
        <f t="shared" si="11"/>
        <v>7.52800000000002</v>
      </c>
      <c r="K100">
        <f t="shared" si="12"/>
        <v>0.99450628843153366</v>
      </c>
      <c r="L100">
        <v>0.32850347000000002</v>
      </c>
      <c r="O100" s="19"/>
      <c r="P100" s="19"/>
      <c r="Q100" s="19"/>
      <c r="R100" t="s">
        <v>115</v>
      </c>
      <c r="S100">
        <v>468.577</v>
      </c>
      <c r="T100">
        <v>463.959</v>
      </c>
      <c r="U100">
        <f t="shared" si="10"/>
        <v>4.617999999999995</v>
      </c>
      <c r="V100">
        <v>3.3766450000000003E-2</v>
      </c>
    </row>
    <row r="101" spans="6:22" x14ac:dyDescent="0.25">
      <c r="F101" t="s">
        <v>99</v>
      </c>
      <c r="G101">
        <v>1382.6379999999999</v>
      </c>
      <c r="H101">
        <v>1355.396</v>
      </c>
      <c r="J101">
        <f t="shared" si="11"/>
        <v>27.241999999999962</v>
      </c>
      <c r="K101">
        <f t="shared" si="12"/>
        <v>0.98029708426934603</v>
      </c>
      <c r="L101">
        <v>4.4474989999999999E-2</v>
      </c>
      <c r="O101" s="19"/>
      <c r="P101" s="19"/>
      <c r="Q101" s="19"/>
      <c r="R101" t="s">
        <v>116</v>
      </c>
      <c r="S101">
        <v>412.19099999999997</v>
      </c>
      <c r="T101">
        <v>411.62099999999998</v>
      </c>
      <c r="U101">
        <f t="shared" si="10"/>
        <v>0.56999999999999318</v>
      </c>
      <c r="V101">
        <v>1.20144E-3</v>
      </c>
    </row>
    <row r="102" spans="6:22" x14ac:dyDescent="0.25">
      <c r="F102" t="s">
        <v>193</v>
      </c>
      <c r="G102">
        <v>1376.521</v>
      </c>
      <c r="H102">
        <v>1349.1759999999999</v>
      </c>
      <c r="J102">
        <f t="shared" si="11"/>
        <v>27.345000000000027</v>
      </c>
      <c r="K102">
        <f t="shared" si="12"/>
        <v>0.98013470190429353</v>
      </c>
      <c r="L102">
        <v>0.46465887</v>
      </c>
      <c r="O102" s="19"/>
      <c r="P102" s="19"/>
      <c r="Q102" s="19"/>
      <c r="R102" t="s">
        <v>117</v>
      </c>
      <c r="S102">
        <v>2442.7530000000002</v>
      </c>
      <c r="T102">
        <v>2381.201</v>
      </c>
      <c r="U102">
        <f t="shared" si="10"/>
        <v>61.552000000000135</v>
      </c>
      <c r="V102">
        <v>1.11694808</v>
      </c>
    </row>
    <row r="103" spans="6:22" x14ac:dyDescent="0.25">
      <c r="F103" t="s">
        <v>169</v>
      </c>
      <c r="G103">
        <v>1368.461</v>
      </c>
      <c r="H103">
        <v>1345.568</v>
      </c>
      <c r="J103">
        <f t="shared" si="11"/>
        <v>22.893000000000029</v>
      </c>
      <c r="K103">
        <f t="shared" si="12"/>
        <v>0.98327098835845517</v>
      </c>
      <c r="L103">
        <v>0.79085243000000005</v>
      </c>
      <c r="O103" s="19"/>
      <c r="P103" s="19"/>
      <c r="Q103" s="19"/>
      <c r="R103" t="s">
        <v>118</v>
      </c>
      <c r="S103">
        <v>2326.848</v>
      </c>
      <c r="T103">
        <v>2267.7820000000002</v>
      </c>
      <c r="U103">
        <f t="shared" si="10"/>
        <v>59.065999999999804</v>
      </c>
      <c r="V103">
        <v>0.56470105999999998</v>
      </c>
    </row>
    <row r="104" spans="6:22" x14ac:dyDescent="0.25">
      <c r="F104" t="s">
        <v>134</v>
      </c>
      <c r="G104">
        <v>1351.8340000000001</v>
      </c>
      <c r="H104">
        <v>1343.8050000000001</v>
      </c>
      <c r="J104">
        <f t="shared" si="11"/>
        <v>8.0289999999999964</v>
      </c>
      <c r="K104">
        <f t="shared" si="12"/>
        <v>0.99406066129421211</v>
      </c>
      <c r="L104">
        <v>0.16002085999999999</v>
      </c>
      <c r="O104" s="19"/>
      <c r="P104" s="19"/>
      <c r="Q104" s="19"/>
      <c r="R104" t="s">
        <v>119</v>
      </c>
      <c r="S104">
        <v>2253.7429999999999</v>
      </c>
      <c r="T104">
        <v>2203.857</v>
      </c>
      <c r="U104">
        <f t="shared" si="10"/>
        <v>49.885999999999967</v>
      </c>
      <c r="V104">
        <v>0.49638103</v>
      </c>
    </row>
    <row r="105" spans="6:22" x14ac:dyDescent="0.25">
      <c r="F105" t="s">
        <v>82</v>
      </c>
      <c r="G105">
        <v>1362.713</v>
      </c>
      <c r="H105">
        <v>1339.797</v>
      </c>
      <c r="J105">
        <f t="shared" si="11"/>
        <v>22.91599999999994</v>
      </c>
      <c r="K105">
        <f t="shared" si="12"/>
        <v>0.98318354635201988</v>
      </c>
      <c r="L105">
        <v>0.24818572</v>
      </c>
      <c r="O105" s="19"/>
      <c r="P105" s="19"/>
      <c r="Q105" s="19"/>
      <c r="R105" t="s">
        <v>120</v>
      </c>
      <c r="S105">
        <v>2089.549</v>
      </c>
      <c r="T105">
        <v>2048.0549999999998</v>
      </c>
      <c r="U105">
        <f t="shared" si="10"/>
        <v>41.494000000000142</v>
      </c>
      <c r="V105">
        <v>3.593586E-2</v>
      </c>
    </row>
    <row r="106" spans="6:22" x14ac:dyDescent="0.25">
      <c r="F106" t="s">
        <v>143</v>
      </c>
      <c r="G106">
        <v>1353.472</v>
      </c>
      <c r="H106">
        <v>1339.646</v>
      </c>
      <c r="J106">
        <f t="shared" si="11"/>
        <v>13.826000000000022</v>
      </c>
      <c r="K106">
        <f t="shared" si="12"/>
        <v>0.98978479052392665</v>
      </c>
      <c r="L106">
        <v>1.3694689499999999</v>
      </c>
      <c r="O106" s="19"/>
      <c r="P106" s="19"/>
      <c r="Q106" s="19"/>
      <c r="R106" t="s">
        <v>121</v>
      </c>
      <c r="S106">
        <v>1833.83</v>
      </c>
      <c r="T106">
        <v>1794.172</v>
      </c>
      <c r="U106">
        <f t="shared" si="10"/>
        <v>39.657999999999902</v>
      </c>
      <c r="V106">
        <v>4.2696440000000002E-2</v>
      </c>
    </row>
    <row r="107" spans="6:22" x14ac:dyDescent="0.25">
      <c r="F107" t="s">
        <v>127</v>
      </c>
      <c r="G107">
        <v>1365.1369999999999</v>
      </c>
      <c r="H107">
        <v>1335.981</v>
      </c>
      <c r="J107">
        <f t="shared" si="11"/>
        <v>29.155999999999949</v>
      </c>
      <c r="K107">
        <f t="shared" si="12"/>
        <v>0.97864243661991435</v>
      </c>
      <c r="L107">
        <v>3.1537179999999998E-2</v>
      </c>
      <c r="O107" s="19"/>
      <c r="P107" s="19"/>
      <c r="Q107" s="19"/>
      <c r="R107" t="s">
        <v>122</v>
      </c>
      <c r="S107">
        <v>1705.6980000000001</v>
      </c>
      <c r="T107">
        <v>1672.7760000000001</v>
      </c>
      <c r="U107">
        <f t="shared" si="10"/>
        <v>32.922000000000025</v>
      </c>
      <c r="V107">
        <v>1.2844000000000001E-4</v>
      </c>
    </row>
    <row r="108" spans="6:22" x14ac:dyDescent="0.25">
      <c r="F108" t="s">
        <v>70</v>
      </c>
      <c r="G108">
        <v>1335.0119999999999</v>
      </c>
      <c r="H108">
        <v>1318.922</v>
      </c>
      <c r="J108">
        <f t="shared" si="11"/>
        <v>16.089999999999918</v>
      </c>
      <c r="K108">
        <f t="shared" si="12"/>
        <v>0.98794767387858695</v>
      </c>
      <c r="L108">
        <v>0.43695440000000002</v>
      </c>
      <c r="O108" s="19"/>
      <c r="P108" s="19"/>
      <c r="Q108" s="19"/>
      <c r="R108" t="s">
        <v>123</v>
      </c>
      <c r="S108">
        <v>1633.6980000000001</v>
      </c>
      <c r="T108">
        <v>1598.5219999999999</v>
      </c>
      <c r="U108">
        <f t="shared" si="10"/>
        <v>35.176000000000158</v>
      </c>
      <c r="V108">
        <v>1.8940700000000001E-3</v>
      </c>
    </row>
    <row r="109" spans="6:22" x14ac:dyDescent="0.25">
      <c r="F109" t="s">
        <v>198</v>
      </c>
      <c r="G109">
        <v>1315.6659999999999</v>
      </c>
      <c r="H109">
        <v>1292.453</v>
      </c>
      <c r="J109">
        <f t="shared" si="11"/>
        <v>23.212999999999965</v>
      </c>
      <c r="K109">
        <f t="shared" si="12"/>
        <v>0.98235646433061286</v>
      </c>
      <c r="L109">
        <v>8.7306999999999999E-4</v>
      </c>
      <c r="O109" s="19"/>
      <c r="P109" s="19"/>
      <c r="Q109" s="19"/>
      <c r="R109" t="s">
        <v>124</v>
      </c>
      <c r="S109">
        <v>1570.865</v>
      </c>
      <c r="T109">
        <v>1537.577</v>
      </c>
      <c r="U109">
        <f t="shared" si="10"/>
        <v>33.288000000000011</v>
      </c>
      <c r="V109">
        <v>0.14867823999999999</v>
      </c>
    </row>
    <row r="110" spans="6:22" x14ac:dyDescent="0.25">
      <c r="F110" t="s">
        <v>100</v>
      </c>
      <c r="G110">
        <v>1310.0999999999999</v>
      </c>
      <c r="H110">
        <v>1290.9970000000001</v>
      </c>
      <c r="J110">
        <f t="shared" si="11"/>
        <v>19.102999999999838</v>
      </c>
      <c r="K110">
        <f t="shared" si="12"/>
        <v>0.98541867033050923</v>
      </c>
      <c r="L110">
        <v>0.29264457999999999</v>
      </c>
      <c r="O110" s="19"/>
      <c r="P110" s="19"/>
      <c r="Q110" s="19"/>
      <c r="R110" t="s">
        <v>125</v>
      </c>
      <c r="S110">
        <v>1504.117</v>
      </c>
      <c r="T110">
        <v>1468.885</v>
      </c>
      <c r="U110">
        <f t="shared" si="10"/>
        <v>35.231999999999971</v>
      </c>
      <c r="V110">
        <v>9.6058999999999999E-4</v>
      </c>
    </row>
    <row r="111" spans="6:22" x14ac:dyDescent="0.25">
      <c r="F111" t="s">
        <v>165</v>
      </c>
      <c r="G111">
        <v>1293.67</v>
      </c>
      <c r="H111">
        <v>1285.9380000000001</v>
      </c>
      <c r="J111">
        <f t="shared" ref="J111:J142" si="13">ABS(H111-G111)</f>
        <v>7.7319999999999709</v>
      </c>
      <c r="K111">
        <f t="shared" ref="K111:K142" si="14">H111/G111</f>
        <v>0.99402320529965138</v>
      </c>
      <c r="L111">
        <v>1.2249983200000001</v>
      </c>
      <c r="O111" s="19"/>
      <c r="P111" s="19"/>
      <c r="Q111" s="19"/>
      <c r="R111" t="s">
        <v>126</v>
      </c>
      <c r="S111">
        <v>1447.732</v>
      </c>
      <c r="T111">
        <v>1416.848</v>
      </c>
      <c r="U111">
        <f t="shared" si="10"/>
        <v>30.884000000000015</v>
      </c>
      <c r="V111">
        <v>3.5201570000000001E-2</v>
      </c>
    </row>
    <row r="112" spans="6:22" x14ac:dyDescent="0.25">
      <c r="F112" t="s">
        <v>183</v>
      </c>
      <c r="G112">
        <v>1306.6389999999999</v>
      </c>
      <c r="H112">
        <v>1283.144</v>
      </c>
      <c r="J112">
        <f t="shared" si="13"/>
        <v>23.494999999999891</v>
      </c>
      <c r="K112">
        <f t="shared" si="14"/>
        <v>0.98201875192765564</v>
      </c>
      <c r="L112">
        <v>6.6523509999999994E-2</v>
      </c>
      <c r="O112" s="19"/>
      <c r="P112" s="19"/>
      <c r="Q112" s="19"/>
      <c r="R112" t="s">
        <v>127</v>
      </c>
      <c r="S112">
        <v>1361.174</v>
      </c>
      <c r="T112">
        <v>1331.509</v>
      </c>
      <c r="U112">
        <f t="shared" si="10"/>
        <v>29.664999999999964</v>
      </c>
      <c r="V112">
        <v>3.3266770000000001E-2</v>
      </c>
    </row>
    <row r="113" spans="6:22" x14ac:dyDescent="0.25">
      <c r="F113" t="s">
        <v>135</v>
      </c>
      <c r="G113">
        <v>1286.5450000000001</v>
      </c>
      <c r="H113">
        <v>1279.348</v>
      </c>
      <c r="J113">
        <f t="shared" si="13"/>
        <v>7.1970000000001164</v>
      </c>
      <c r="K113">
        <f t="shared" si="14"/>
        <v>0.99440594771267221</v>
      </c>
      <c r="L113">
        <v>0.58652199000000005</v>
      </c>
      <c r="O113" s="19"/>
      <c r="P113" s="19"/>
      <c r="Q113" s="19"/>
      <c r="R113" t="s">
        <v>128</v>
      </c>
      <c r="S113">
        <v>2152.018</v>
      </c>
      <c r="T113">
        <v>2126.4450000000002</v>
      </c>
      <c r="U113">
        <f t="shared" si="10"/>
        <v>25.572999999999865</v>
      </c>
      <c r="V113">
        <v>0.21615353000000001</v>
      </c>
    </row>
    <row r="114" spans="6:22" x14ac:dyDescent="0.25">
      <c r="F114" t="s">
        <v>107</v>
      </c>
      <c r="G114">
        <v>1295.2550000000001</v>
      </c>
      <c r="H114">
        <v>1269.375</v>
      </c>
      <c r="J114">
        <f t="shared" si="13"/>
        <v>25.880000000000109</v>
      </c>
      <c r="K114">
        <f t="shared" si="14"/>
        <v>0.98001937842355358</v>
      </c>
      <c r="L114">
        <v>0.26636087000000003</v>
      </c>
      <c r="O114" s="19"/>
      <c r="P114" s="19"/>
      <c r="Q114" s="19"/>
      <c r="R114" t="s">
        <v>129</v>
      </c>
      <c r="S114">
        <v>2036.1130000000001</v>
      </c>
      <c r="T114">
        <v>2009.527</v>
      </c>
      <c r="U114">
        <f t="shared" si="10"/>
        <v>26.586000000000013</v>
      </c>
      <c r="V114">
        <v>1.587827E-2</v>
      </c>
    </row>
    <row r="115" spans="6:22" x14ac:dyDescent="0.25">
      <c r="F115" t="s">
        <v>156</v>
      </c>
      <c r="G115">
        <v>1276.8489999999999</v>
      </c>
      <c r="H115">
        <v>1262.539</v>
      </c>
      <c r="J115">
        <f t="shared" si="13"/>
        <v>14.309999999999945</v>
      </c>
      <c r="K115">
        <f t="shared" si="14"/>
        <v>0.98879272333690205</v>
      </c>
      <c r="L115">
        <v>1.2146219999999999E-2</v>
      </c>
      <c r="O115" s="19"/>
      <c r="P115" s="19"/>
      <c r="Q115" s="19"/>
      <c r="R115" t="s">
        <v>130</v>
      </c>
      <c r="S115">
        <v>1963.008</v>
      </c>
      <c r="T115">
        <v>1943.6659999999999</v>
      </c>
      <c r="U115">
        <f t="shared" si="10"/>
        <v>19.342000000000098</v>
      </c>
      <c r="V115">
        <v>0.10415139</v>
      </c>
    </row>
    <row r="116" spans="6:22" x14ac:dyDescent="0.25">
      <c r="F116" t="s">
        <v>76</v>
      </c>
      <c r="G116">
        <v>1269.723</v>
      </c>
      <c r="H116">
        <v>1255.819</v>
      </c>
      <c r="J116">
        <f t="shared" si="13"/>
        <v>13.903999999999996</v>
      </c>
      <c r="K116">
        <f t="shared" si="14"/>
        <v>0.98904958010526711</v>
      </c>
      <c r="L116">
        <v>2.1792353000000002</v>
      </c>
      <c r="O116" s="19"/>
      <c r="P116" s="19"/>
      <c r="Q116" s="19"/>
      <c r="R116" t="s">
        <v>131</v>
      </c>
      <c r="S116">
        <v>1798.8150000000001</v>
      </c>
      <c r="T116">
        <v>1790.3679999999999</v>
      </c>
      <c r="U116">
        <f t="shared" si="10"/>
        <v>8.4470000000001164</v>
      </c>
      <c r="V116">
        <v>7.6344140000000005E-2</v>
      </c>
    </row>
    <row r="117" spans="6:22" x14ac:dyDescent="0.25">
      <c r="F117" t="s">
        <v>209</v>
      </c>
      <c r="G117">
        <v>1269.5999999999999</v>
      </c>
      <c r="H117">
        <v>1241.289</v>
      </c>
      <c r="J117">
        <f t="shared" si="13"/>
        <v>28.310999999999922</v>
      </c>
      <c r="K117">
        <f t="shared" si="14"/>
        <v>0.97770085066162582</v>
      </c>
      <c r="L117">
        <v>4.4110499999999997E-3</v>
      </c>
      <c r="O117" s="19"/>
      <c r="P117" s="19"/>
      <c r="Q117" s="19"/>
      <c r="R117" t="s">
        <v>132</v>
      </c>
      <c r="S117">
        <v>1543.095</v>
      </c>
      <c r="T117">
        <v>1539.0809999999999</v>
      </c>
      <c r="U117">
        <f t="shared" si="10"/>
        <v>4.0140000000001237</v>
      </c>
      <c r="V117">
        <v>0.15343862</v>
      </c>
    </row>
    <row r="118" spans="6:22" x14ac:dyDescent="0.25">
      <c r="F118" t="s">
        <v>184</v>
      </c>
      <c r="G118">
        <v>1234.1010000000001</v>
      </c>
      <c r="H118">
        <v>1218.7529999999999</v>
      </c>
      <c r="J118">
        <f t="shared" si="13"/>
        <v>15.348000000000184</v>
      </c>
      <c r="K118">
        <f t="shared" si="14"/>
        <v>0.98756341660852698</v>
      </c>
      <c r="L118">
        <v>1.3212740000000001E-2</v>
      </c>
      <c r="O118" s="19"/>
      <c r="P118" s="19"/>
      <c r="Q118" s="19"/>
      <c r="R118" t="s">
        <v>133</v>
      </c>
      <c r="S118">
        <v>1414.9639999999999</v>
      </c>
      <c r="T118">
        <v>1414.038</v>
      </c>
      <c r="U118">
        <f t="shared" si="10"/>
        <v>0.92599999999993088</v>
      </c>
      <c r="V118">
        <v>0.41636003999999999</v>
      </c>
    </row>
    <row r="119" spans="6:22" x14ac:dyDescent="0.25">
      <c r="F119" t="s">
        <v>179</v>
      </c>
      <c r="G119">
        <v>1221.704</v>
      </c>
      <c r="H119">
        <v>1212.99</v>
      </c>
      <c r="J119">
        <f t="shared" si="13"/>
        <v>8.7139999999999418</v>
      </c>
      <c r="K119">
        <f t="shared" si="14"/>
        <v>0.99286733938826432</v>
      </c>
      <c r="L119">
        <v>0.33798757000000001</v>
      </c>
      <c r="O119" s="19"/>
      <c r="P119" s="19"/>
      <c r="Q119" s="19"/>
      <c r="R119" t="s">
        <v>134</v>
      </c>
      <c r="S119">
        <v>1342.9639999999999</v>
      </c>
      <c r="T119">
        <v>1340.3150000000001</v>
      </c>
      <c r="U119">
        <f t="shared" si="10"/>
        <v>2.6489999999998872</v>
      </c>
      <c r="V119">
        <v>0.14329602999999999</v>
      </c>
    </row>
    <row r="120" spans="6:22" x14ac:dyDescent="0.25">
      <c r="F120" t="s">
        <v>136</v>
      </c>
      <c r="G120">
        <v>1215.9559999999999</v>
      </c>
      <c r="H120">
        <v>1207.011</v>
      </c>
      <c r="J120">
        <f t="shared" si="13"/>
        <v>8.9449999999999363</v>
      </c>
      <c r="K120">
        <f t="shared" si="14"/>
        <v>0.99264364828990526</v>
      </c>
      <c r="L120">
        <v>2.9231245100000001</v>
      </c>
      <c r="O120" s="19"/>
      <c r="P120" s="19"/>
      <c r="Q120" s="19"/>
      <c r="R120" t="s">
        <v>135</v>
      </c>
      <c r="S120">
        <v>1280.1300000000001</v>
      </c>
      <c r="T120">
        <v>1277.4369999999999</v>
      </c>
      <c r="U120">
        <f t="shared" si="10"/>
        <v>2.693000000000211</v>
      </c>
      <c r="V120">
        <v>0.68112912999999997</v>
      </c>
    </row>
    <row r="121" spans="6:22" x14ac:dyDescent="0.25">
      <c r="F121" t="s">
        <v>108</v>
      </c>
      <c r="G121">
        <v>1222.7170000000001</v>
      </c>
      <c r="H121">
        <v>1204.2049999999999</v>
      </c>
      <c r="J121">
        <f t="shared" si="13"/>
        <v>18.512000000000171</v>
      </c>
      <c r="K121">
        <f t="shared" si="14"/>
        <v>0.98485994715048519</v>
      </c>
      <c r="L121">
        <v>0.54409099000000005</v>
      </c>
      <c r="O121" s="19"/>
      <c r="P121" s="19"/>
      <c r="Q121" s="19"/>
      <c r="R121" t="s">
        <v>136</v>
      </c>
      <c r="S121">
        <v>1213.3820000000001</v>
      </c>
      <c r="T121">
        <v>1208.83</v>
      </c>
      <c r="U121">
        <f t="shared" si="10"/>
        <v>4.5520000000001346</v>
      </c>
      <c r="V121">
        <v>4.0012161900000001</v>
      </c>
    </row>
    <row r="122" spans="6:22" x14ac:dyDescent="0.25">
      <c r="F122" t="s">
        <v>170</v>
      </c>
      <c r="G122">
        <v>1204.883</v>
      </c>
      <c r="H122">
        <v>1189.8389999999999</v>
      </c>
      <c r="J122">
        <f t="shared" si="13"/>
        <v>15.044000000000096</v>
      </c>
      <c r="K122">
        <f t="shared" si="14"/>
        <v>0.98751414037711538</v>
      </c>
      <c r="L122">
        <v>7.1109697399999998</v>
      </c>
      <c r="O122" s="19"/>
      <c r="P122" s="19"/>
      <c r="Q122" s="19"/>
      <c r="R122" t="s">
        <v>137</v>
      </c>
      <c r="S122">
        <v>1156.9970000000001</v>
      </c>
      <c r="T122">
        <v>1154.873</v>
      </c>
      <c r="U122">
        <f t="shared" si="10"/>
        <v>2.1240000000000236</v>
      </c>
      <c r="V122">
        <v>7.6353569999999996E-2</v>
      </c>
    </row>
    <row r="123" spans="6:22" x14ac:dyDescent="0.25">
      <c r="F123" t="s">
        <v>83</v>
      </c>
      <c r="G123">
        <v>1199.135</v>
      </c>
      <c r="H123">
        <v>1183.3409999999999</v>
      </c>
      <c r="J123">
        <f t="shared" si="13"/>
        <v>15.794000000000096</v>
      </c>
      <c r="K123">
        <f t="shared" si="14"/>
        <v>0.98682883912153341</v>
      </c>
      <c r="L123">
        <v>0.78896149999999998</v>
      </c>
      <c r="O123" s="19"/>
      <c r="P123" s="19"/>
      <c r="Q123" s="19"/>
      <c r="R123" t="s">
        <v>138</v>
      </c>
      <c r="S123">
        <v>1070.4390000000001</v>
      </c>
      <c r="T123">
        <v>1070.9280000000001</v>
      </c>
      <c r="U123">
        <f t="shared" si="10"/>
        <v>0.48900000000003274</v>
      </c>
      <c r="V123">
        <v>3.5707620000000002E-2</v>
      </c>
    </row>
    <row r="124" spans="6:22" x14ac:dyDescent="0.25">
      <c r="F124" t="s">
        <v>199</v>
      </c>
      <c r="G124">
        <v>1199.7180000000001</v>
      </c>
      <c r="H124">
        <v>1175.079</v>
      </c>
      <c r="J124">
        <f t="shared" si="13"/>
        <v>24.639000000000124</v>
      </c>
      <c r="K124">
        <f t="shared" si="14"/>
        <v>0.97946267372832607</v>
      </c>
      <c r="L124">
        <v>5.2061959999999997E-2</v>
      </c>
      <c r="O124" s="19"/>
      <c r="P124" s="19"/>
      <c r="Q124" s="19"/>
      <c r="R124" t="s">
        <v>139</v>
      </c>
      <c r="S124">
        <v>2105.9789999999998</v>
      </c>
      <c r="T124">
        <v>2073.9870000000001</v>
      </c>
      <c r="U124">
        <f t="shared" si="10"/>
        <v>31.991999999999734</v>
      </c>
      <c r="V124">
        <v>9.5365299999999997E-3</v>
      </c>
    </row>
    <row r="125" spans="6:22" x14ac:dyDescent="0.25">
      <c r="F125" t="s">
        <v>137</v>
      </c>
      <c r="G125">
        <v>1163.3430000000001</v>
      </c>
      <c r="H125">
        <v>1156.806</v>
      </c>
      <c r="J125">
        <f t="shared" si="13"/>
        <v>6.5370000000000346</v>
      </c>
      <c r="K125">
        <f t="shared" si="14"/>
        <v>0.99438084898434942</v>
      </c>
      <c r="L125">
        <v>0.14239715</v>
      </c>
      <c r="O125" s="19"/>
      <c r="P125" s="19"/>
      <c r="Q125" s="19"/>
      <c r="R125" t="s">
        <v>140</v>
      </c>
      <c r="S125">
        <v>1701.807</v>
      </c>
      <c r="T125">
        <v>1673.317</v>
      </c>
      <c r="U125">
        <f t="shared" si="10"/>
        <v>28.490000000000009</v>
      </c>
      <c r="V125">
        <v>4.6691800000000002E-3</v>
      </c>
    </row>
    <row r="126" spans="6:22" x14ac:dyDescent="0.25">
      <c r="F126" t="s">
        <v>66</v>
      </c>
      <c r="G126">
        <v>1149.9749999999999</v>
      </c>
      <c r="H126">
        <v>1142.576</v>
      </c>
      <c r="J126">
        <f t="shared" si="13"/>
        <v>7.3989999999998872</v>
      </c>
      <c r="K126">
        <f t="shared" si="14"/>
        <v>0.99356594708580626</v>
      </c>
      <c r="L126">
        <v>0.10176716</v>
      </c>
      <c r="O126" s="19"/>
      <c r="P126" s="19"/>
      <c r="Q126" s="19"/>
      <c r="R126" t="s">
        <v>141</v>
      </c>
      <c r="S126">
        <v>1585.903</v>
      </c>
      <c r="T126">
        <v>1556.453</v>
      </c>
      <c r="U126">
        <f t="shared" si="10"/>
        <v>29.450000000000045</v>
      </c>
      <c r="V126">
        <v>3.0449800000000001E-3</v>
      </c>
    </row>
    <row r="127" spans="6:22" x14ac:dyDescent="0.25">
      <c r="F127" t="s">
        <v>101</v>
      </c>
      <c r="G127">
        <v>1146.5219999999999</v>
      </c>
      <c r="H127">
        <v>1134.443</v>
      </c>
      <c r="J127">
        <f t="shared" si="13"/>
        <v>12.078999999999951</v>
      </c>
      <c r="K127">
        <f t="shared" si="14"/>
        <v>0.98946465920409732</v>
      </c>
      <c r="L127">
        <v>2.1149100000000001E-2</v>
      </c>
      <c r="O127" s="19"/>
      <c r="P127" s="19"/>
      <c r="Q127" s="19"/>
      <c r="R127" t="s">
        <v>142</v>
      </c>
      <c r="S127">
        <v>1512.797</v>
      </c>
      <c r="T127">
        <v>1490.9549999999999</v>
      </c>
      <c r="U127">
        <f t="shared" si="10"/>
        <v>21.842000000000098</v>
      </c>
      <c r="V127">
        <v>0.21879678</v>
      </c>
    </row>
    <row r="128" spans="6:22" x14ac:dyDescent="0.25">
      <c r="F128" t="s">
        <v>200</v>
      </c>
      <c r="G128">
        <v>1127.18</v>
      </c>
      <c r="H128">
        <v>1110.269</v>
      </c>
      <c r="J128">
        <f t="shared" si="13"/>
        <v>16.911000000000058</v>
      </c>
      <c r="K128">
        <f t="shared" si="14"/>
        <v>0.98499707233982148</v>
      </c>
      <c r="L128">
        <v>0.16674653</v>
      </c>
      <c r="O128" s="19"/>
      <c r="P128" s="19"/>
      <c r="Q128" s="19"/>
      <c r="R128" t="s">
        <v>143</v>
      </c>
      <c r="S128">
        <v>1348.604</v>
      </c>
      <c r="T128">
        <v>1337.5450000000001</v>
      </c>
      <c r="U128">
        <f t="shared" si="10"/>
        <v>11.058999999999969</v>
      </c>
      <c r="V128">
        <v>1.40208614</v>
      </c>
    </row>
    <row r="129" spans="6:22" x14ac:dyDescent="0.25">
      <c r="F129" t="s">
        <v>144</v>
      </c>
      <c r="G129">
        <v>1098.2090000000001</v>
      </c>
      <c r="H129">
        <v>1090.336</v>
      </c>
      <c r="J129">
        <f t="shared" si="13"/>
        <v>7.8730000000000473</v>
      </c>
      <c r="K129">
        <f t="shared" si="14"/>
        <v>0.99283105492670332</v>
      </c>
      <c r="L129">
        <v>1.63575414</v>
      </c>
      <c r="O129" s="19"/>
      <c r="P129" s="19"/>
      <c r="Q129" s="19"/>
      <c r="R129" t="s">
        <v>144</v>
      </c>
      <c r="S129">
        <v>1092.885</v>
      </c>
      <c r="T129">
        <v>1087.558</v>
      </c>
      <c r="U129">
        <f t="shared" si="10"/>
        <v>5.3269999999999982</v>
      </c>
      <c r="V129">
        <v>1.5091825299999999</v>
      </c>
    </row>
    <row r="130" spans="6:22" x14ac:dyDescent="0.25">
      <c r="F130" t="s">
        <v>194</v>
      </c>
      <c r="G130">
        <v>1087.345</v>
      </c>
      <c r="H130">
        <v>1085.5260000000001</v>
      </c>
      <c r="J130">
        <f t="shared" si="13"/>
        <v>1.81899999999996</v>
      </c>
      <c r="K130">
        <f t="shared" si="14"/>
        <v>0.99832711788806683</v>
      </c>
      <c r="L130">
        <v>2.1226989299999999</v>
      </c>
      <c r="O130" s="19"/>
      <c r="P130" s="19"/>
      <c r="Q130" s="19"/>
      <c r="R130" t="s">
        <v>145</v>
      </c>
      <c r="S130">
        <v>964.75300000000004</v>
      </c>
      <c r="T130">
        <v>959.66</v>
      </c>
      <c r="U130">
        <f t="shared" si="10"/>
        <v>5.0930000000000746</v>
      </c>
      <c r="V130">
        <v>4.64820133</v>
      </c>
    </row>
    <row r="131" spans="6:22" x14ac:dyDescent="0.25">
      <c r="F131" t="s">
        <v>71</v>
      </c>
      <c r="G131">
        <v>1079.748</v>
      </c>
      <c r="H131">
        <v>1072.2059999999999</v>
      </c>
      <c r="J131">
        <f t="shared" si="13"/>
        <v>7.5420000000001437</v>
      </c>
      <c r="K131">
        <f t="shared" si="14"/>
        <v>0.9930150368419296</v>
      </c>
      <c r="L131">
        <v>17.195725159999999</v>
      </c>
      <c r="O131" s="19"/>
      <c r="P131" s="19"/>
      <c r="Q131" s="19"/>
      <c r="R131" t="s">
        <v>146</v>
      </c>
      <c r="S131">
        <v>892.75300000000004</v>
      </c>
      <c r="T131">
        <v>885.22500000000002</v>
      </c>
      <c r="U131">
        <f t="shared" si="10"/>
        <v>7.52800000000002</v>
      </c>
      <c r="V131">
        <v>16.066280259999999</v>
      </c>
    </row>
    <row r="132" spans="6:22" x14ac:dyDescent="0.25">
      <c r="F132" t="s">
        <v>138</v>
      </c>
      <c r="G132">
        <v>1075.961</v>
      </c>
      <c r="H132">
        <v>1072.1179999999999</v>
      </c>
      <c r="J132">
        <f t="shared" si="13"/>
        <v>3.8430000000000746</v>
      </c>
      <c r="K132">
        <f t="shared" si="14"/>
        <v>0.99642830920451575</v>
      </c>
      <c r="L132">
        <v>3.3046989999999998E-2</v>
      </c>
      <c r="O132" s="19"/>
      <c r="P132" s="19"/>
      <c r="Q132" s="19"/>
      <c r="R132" t="s">
        <v>147</v>
      </c>
      <c r="S132">
        <v>829.91899999999998</v>
      </c>
      <c r="T132">
        <v>824.47199999999998</v>
      </c>
      <c r="U132">
        <f t="shared" si="10"/>
        <v>5.4470000000000027</v>
      </c>
      <c r="V132">
        <v>1.58873789</v>
      </c>
    </row>
    <row r="133" spans="6:22" x14ac:dyDescent="0.25">
      <c r="F133" t="s">
        <v>185</v>
      </c>
      <c r="G133">
        <v>1070.5239999999999</v>
      </c>
      <c r="H133">
        <v>1062.567</v>
      </c>
      <c r="J133">
        <f t="shared" si="13"/>
        <v>7.9569999999998799</v>
      </c>
      <c r="K133">
        <f t="shared" si="14"/>
        <v>0.99256719139412108</v>
      </c>
      <c r="L133">
        <v>0.36810263999999998</v>
      </c>
      <c r="O133" s="19"/>
      <c r="P133" s="19"/>
      <c r="Q133" s="19"/>
      <c r="R133" t="s">
        <v>148</v>
      </c>
      <c r="S133">
        <v>763.17200000000003</v>
      </c>
      <c r="T133">
        <v>756.03800000000001</v>
      </c>
      <c r="U133">
        <f t="shared" si="10"/>
        <v>7.1340000000000146</v>
      </c>
      <c r="V133">
        <v>3.8930000000000002E-5</v>
      </c>
    </row>
    <row r="134" spans="6:22" x14ac:dyDescent="0.25">
      <c r="F134" t="s">
        <v>109</v>
      </c>
      <c r="G134">
        <v>1059.1389999999999</v>
      </c>
      <c r="H134">
        <v>1048.153</v>
      </c>
      <c r="J134">
        <f t="shared" si="13"/>
        <v>10.985999999999876</v>
      </c>
      <c r="K134">
        <f t="shared" si="14"/>
        <v>0.98962742378479129</v>
      </c>
      <c r="L134">
        <v>15.6283513</v>
      </c>
      <c r="O134" s="19"/>
      <c r="P134" s="19"/>
      <c r="Q134" s="19"/>
      <c r="R134" t="s">
        <v>149</v>
      </c>
      <c r="S134">
        <v>706.78599999999994</v>
      </c>
      <c r="T134">
        <v>703.40200000000004</v>
      </c>
      <c r="U134">
        <f t="shared" si="10"/>
        <v>3.3839999999999009</v>
      </c>
      <c r="V134">
        <v>2.2965500000000001E-3</v>
      </c>
    </row>
    <row r="135" spans="6:22" x14ac:dyDescent="0.25">
      <c r="F135" t="s">
        <v>157</v>
      </c>
      <c r="G135">
        <v>1021.585</v>
      </c>
      <c r="H135">
        <v>1013.633</v>
      </c>
      <c r="J135">
        <f t="shared" si="13"/>
        <v>7.9519999999999982</v>
      </c>
      <c r="K135">
        <f t="shared" si="14"/>
        <v>0.99221601726728559</v>
      </c>
      <c r="L135">
        <v>0.14270846000000001</v>
      </c>
      <c r="O135" s="19"/>
      <c r="P135" s="19"/>
      <c r="Q135" s="19"/>
      <c r="R135" t="s">
        <v>150</v>
      </c>
      <c r="S135">
        <v>620.22799999999995</v>
      </c>
      <c r="T135">
        <v>618.00300000000004</v>
      </c>
      <c r="U135">
        <f t="shared" si="10"/>
        <v>2.2249999999999091</v>
      </c>
      <c r="V135">
        <v>3.8141E-4</v>
      </c>
    </row>
    <row r="136" spans="6:22" x14ac:dyDescent="0.25">
      <c r="F136" t="s">
        <v>77</v>
      </c>
      <c r="G136">
        <v>1014.46</v>
      </c>
      <c r="H136">
        <v>1006.91</v>
      </c>
      <c r="J136">
        <f t="shared" si="13"/>
        <v>7.5500000000000682</v>
      </c>
      <c r="K136">
        <f t="shared" si="14"/>
        <v>0.99255761686020139</v>
      </c>
      <c r="L136">
        <v>1.18794</v>
      </c>
      <c r="O136" s="19"/>
      <c r="P136" s="19"/>
      <c r="Q136" s="19"/>
      <c r="R136" t="s">
        <v>151</v>
      </c>
      <c r="S136">
        <v>1655.769</v>
      </c>
      <c r="T136">
        <v>1622.471</v>
      </c>
      <c r="U136">
        <f t="shared" ref="U136:U199" si="15">ABS(T136-S136)</f>
        <v>33.298000000000002</v>
      </c>
      <c r="V136">
        <v>0.15554619</v>
      </c>
    </row>
    <row r="137" spans="6:22" x14ac:dyDescent="0.25">
      <c r="F137" t="s">
        <v>210</v>
      </c>
      <c r="G137">
        <v>980.42399999999998</v>
      </c>
      <c r="H137">
        <v>977.79200000000003</v>
      </c>
      <c r="J137">
        <f t="shared" si="13"/>
        <v>2.6319999999999482</v>
      </c>
      <c r="K137">
        <f t="shared" si="14"/>
        <v>0.99731544719427523</v>
      </c>
      <c r="L137">
        <v>0.36222137999999998</v>
      </c>
      <c r="O137" s="19"/>
      <c r="P137" s="19"/>
      <c r="Q137" s="19"/>
      <c r="R137" t="s">
        <v>152</v>
      </c>
      <c r="S137">
        <v>1365.0340000000001</v>
      </c>
      <c r="T137">
        <v>1362.7249999999999</v>
      </c>
      <c r="U137">
        <f t="shared" si="15"/>
        <v>2.3090000000001965</v>
      </c>
      <c r="V137">
        <v>0.37210957</v>
      </c>
    </row>
    <row r="138" spans="6:22" x14ac:dyDescent="0.25">
      <c r="F138" t="s">
        <v>145</v>
      </c>
      <c r="G138">
        <v>973.91200000000003</v>
      </c>
      <c r="H138">
        <v>968.98099999999999</v>
      </c>
      <c r="J138">
        <f t="shared" si="13"/>
        <v>4.93100000000004</v>
      </c>
      <c r="K138">
        <f t="shared" si="14"/>
        <v>0.99493691421812236</v>
      </c>
      <c r="L138">
        <v>3.97457225</v>
      </c>
      <c r="O138" s="19"/>
      <c r="P138" s="19"/>
      <c r="Q138" s="19"/>
      <c r="R138" t="s">
        <v>153</v>
      </c>
      <c r="S138">
        <v>1624.952</v>
      </c>
      <c r="T138">
        <v>1595.9110000000001</v>
      </c>
      <c r="U138">
        <f t="shared" si="15"/>
        <v>29.04099999999994</v>
      </c>
      <c r="V138">
        <v>2.3961860000000001E-2</v>
      </c>
    </row>
    <row r="139" spans="6:22" x14ac:dyDescent="0.25">
      <c r="F139" t="s">
        <v>201</v>
      </c>
      <c r="G139">
        <v>963.60299999999995</v>
      </c>
      <c r="H139">
        <v>953.84500000000003</v>
      </c>
      <c r="J139">
        <f t="shared" si="13"/>
        <v>9.7579999999999245</v>
      </c>
      <c r="K139">
        <f t="shared" si="14"/>
        <v>0.98987342297605974</v>
      </c>
      <c r="L139">
        <v>7.9320189999999999E-2</v>
      </c>
      <c r="O139" s="19"/>
      <c r="P139" s="19"/>
      <c r="Q139" s="19"/>
      <c r="R139" t="s">
        <v>154</v>
      </c>
      <c r="S139">
        <v>1509.048</v>
      </c>
      <c r="T139">
        <v>1476.1669999999999</v>
      </c>
      <c r="U139">
        <f t="shared" si="15"/>
        <v>32.881000000000085</v>
      </c>
      <c r="V139">
        <v>4.33307E-2</v>
      </c>
    </row>
    <row r="140" spans="6:22" x14ac:dyDescent="0.25">
      <c r="F140" t="s">
        <v>72</v>
      </c>
      <c r="G140">
        <v>955.452</v>
      </c>
      <c r="H140">
        <v>949.43600000000004</v>
      </c>
      <c r="J140">
        <f t="shared" si="13"/>
        <v>6.0159999999999627</v>
      </c>
      <c r="K140">
        <f t="shared" si="14"/>
        <v>0.99370350368202698</v>
      </c>
      <c r="L140">
        <v>2.22516559</v>
      </c>
      <c r="O140" s="19"/>
      <c r="P140" s="19"/>
      <c r="Q140" s="19"/>
      <c r="R140" t="s">
        <v>155</v>
      </c>
      <c r="S140">
        <v>1435.942</v>
      </c>
      <c r="T140">
        <v>1413.9570000000001</v>
      </c>
      <c r="U140">
        <f t="shared" si="15"/>
        <v>21.9849999999999</v>
      </c>
      <c r="V140">
        <v>1.5462200000000001E-3</v>
      </c>
    </row>
    <row r="141" spans="6:22" x14ac:dyDescent="0.25">
      <c r="F141" t="s">
        <v>171</v>
      </c>
      <c r="G141">
        <v>949.61900000000003</v>
      </c>
      <c r="H141">
        <v>942.26300000000003</v>
      </c>
      <c r="J141">
        <f t="shared" si="13"/>
        <v>7.3559999999999945</v>
      </c>
      <c r="K141">
        <f t="shared" si="14"/>
        <v>0.99225373544547868</v>
      </c>
      <c r="L141">
        <v>0.64993283999999996</v>
      </c>
      <c r="O141" s="19"/>
      <c r="P141" s="19"/>
      <c r="Q141" s="19"/>
      <c r="R141" t="s">
        <v>156</v>
      </c>
      <c r="S141">
        <v>1271.749</v>
      </c>
      <c r="T141">
        <v>1260.3979999999999</v>
      </c>
      <c r="U141">
        <f t="shared" si="15"/>
        <v>11.351000000000113</v>
      </c>
      <c r="V141">
        <v>5.8362900000000001E-3</v>
      </c>
    </row>
    <row r="142" spans="6:22" x14ac:dyDescent="0.25">
      <c r="F142" t="s">
        <v>84</v>
      </c>
      <c r="G142">
        <v>943.87099999999998</v>
      </c>
      <c r="H142">
        <v>934.93899999999996</v>
      </c>
      <c r="J142">
        <f t="shared" si="13"/>
        <v>8.9320000000000164</v>
      </c>
      <c r="K142">
        <f t="shared" si="14"/>
        <v>0.99053684242867934</v>
      </c>
      <c r="L142">
        <v>3.0073820000000001E-2</v>
      </c>
      <c r="O142" s="19"/>
      <c r="P142" s="19"/>
      <c r="Q142" s="19"/>
      <c r="R142" t="s">
        <v>157</v>
      </c>
      <c r="S142">
        <v>1016.03</v>
      </c>
      <c r="T142">
        <v>1009.312</v>
      </c>
      <c r="U142">
        <f t="shared" si="15"/>
        <v>6.7179999999999609</v>
      </c>
      <c r="V142">
        <v>0.17284152</v>
      </c>
    </row>
    <row r="143" spans="6:22" x14ac:dyDescent="0.25">
      <c r="F143" t="s">
        <v>146</v>
      </c>
      <c r="G143">
        <v>903.68499999999995</v>
      </c>
      <c r="H143">
        <v>896.38599999999997</v>
      </c>
      <c r="J143">
        <f t="shared" ref="J143:J174" si="16">ABS(H143-G143)</f>
        <v>7.2989999999999782</v>
      </c>
      <c r="K143">
        <f t="shared" ref="K143:K174" si="17">H143/G143</f>
        <v>0.99192307053895989</v>
      </c>
      <c r="L143">
        <v>9.0546655099999995</v>
      </c>
      <c r="O143" s="19"/>
      <c r="P143" s="19"/>
      <c r="Q143" s="19"/>
      <c r="R143" t="s">
        <v>158</v>
      </c>
      <c r="S143">
        <v>887.89800000000002</v>
      </c>
      <c r="T143">
        <v>878.04200000000003</v>
      </c>
      <c r="U143">
        <f t="shared" si="15"/>
        <v>9.8559999999999945</v>
      </c>
      <c r="V143">
        <v>40.53280462</v>
      </c>
    </row>
    <row r="144" spans="6:22" x14ac:dyDescent="0.25">
      <c r="F144" t="s">
        <v>158</v>
      </c>
      <c r="G144">
        <v>897.28800000000001</v>
      </c>
      <c r="H144">
        <v>886.85799999999995</v>
      </c>
      <c r="J144">
        <f t="shared" si="16"/>
        <v>10.430000000000064</v>
      </c>
      <c r="K144">
        <f t="shared" si="17"/>
        <v>0.9883760843787055</v>
      </c>
      <c r="L144">
        <v>45.508399300000001</v>
      </c>
      <c r="O144" s="19"/>
      <c r="P144" s="19"/>
      <c r="Q144" s="19"/>
      <c r="R144" t="s">
        <v>159</v>
      </c>
      <c r="S144">
        <v>815.89800000000002</v>
      </c>
      <c r="T144">
        <v>808.45699999999999</v>
      </c>
      <c r="U144">
        <f t="shared" si="15"/>
        <v>7.4410000000000309</v>
      </c>
      <c r="V144">
        <v>0.30302948000000002</v>
      </c>
    </row>
    <row r="145" spans="6:22" x14ac:dyDescent="0.25">
      <c r="F145" t="s">
        <v>102</v>
      </c>
      <c r="G145">
        <v>891.25800000000004</v>
      </c>
      <c r="H145">
        <v>885.89400000000001</v>
      </c>
      <c r="J145">
        <f t="shared" si="16"/>
        <v>5.3640000000000327</v>
      </c>
      <c r="K145">
        <f t="shared" si="17"/>
        <v>0.99398154069865285</v>
      </c>
      <c r="L145">
        <v>1.47744867</v>
      </c>
      <c r="O145" s="19"/>
      <c r="P145" s="19"/>
      <c r="Q145" s="19"/>
      <c r="R145" t="s">
        <v>160</v>
      </c>
      <c r="S145">
        <v>753.06399999999996</v>
      </c>
      <c r="T145">
        <v>746.82899999999995</v>
      </c>
      <c r="U145">
        <f t="shared" si="15"/>
        <v>6.2350000000000136</v>
      </c>
      <c r="V145">
        <v>0.11178288</v>
      </c>
    </row>
    <row r="146" spans="6:22" x14ac:dyDescent="0.25">
      <c r="F146" t="s">
        <v>78</v>
      </c>
      <c r="G146">
        <v>890.16300000000001</v>
      </c>
      <c r="H146">
        <v>881.44600000000003</v>
      </c>
      <c r="J146">
        <f t="shared" si="16"/>
        <v>8.7169999999999845</v>
      </c>
      <c r="K146">
        <f t="shared" si="17"/>
        <v>0.99020741145161062</v>
      </c>
      <c r="L146">
        <v>22.881091359999999</v>
      </c>
      <c r="O146" s="19"/>
      <c r="P146" s="19"/>
      <c r="Q146" s="19"/>
      <c r="R146" t="s">
        <v>161</v>
      </c>
      <c r="S146">
        <v>686.31600000000003</v>
      </c>
      <c r="T146">
        <v>678.62800000000004</v>
      </c>
      <c r="U146">
        <f t="shared" si="15"/>
        <v>7.6879999999999882</v>
      </c>
      <c r="V146">
        <v>2.2447399999999998E-3</v>
      </c>
    </row>
    <row r="147" spans="6:22" x14ac:dyDescent="0.25">
      <c r="F147" t="s">
        <v>166</v>
      </c>
      <c r="G147">
        <v>845.52200000000005</v>
      </c>
      <c r="H147">
        <v>839.38099999999997</v>
      </c>
      <c r="J147">
        <f t="shared" si="16"/>
        <v>6.1410000000000764</v>
      </c>
      <c r="K147">
        <f t="shared" si="17"/>
        <v>0.99273703108848721</v>
      </c>
      <c r="L147">
        <v>0.65813334999999995</v>
      </c>
      <c r="O147" s="19"/>
      <c r="P147" s="19"/>
      <c r="Q147" s="19"/>
      <c r="R147" t="s">
        <v>162</v>
      </c>
      <c r="S147">
        <v>629.93100000000004</v>
      </c>
      <c r="T147">
        <v>625.92999999999995</v>
      </c>
      <c r="U147">
        <f t="shared" si="15"/>
        <v>4.00100000000009</v>
      </c>
      <c r="V147">
        <v>1.5123999999999999E-3</v>
      </c>
    </row>
    <row r="148" spans="6:22" x14ac:dyDescent="0.25">
      <c r="F148" t="s">
        <v>147</v>
      </c>
      <c r="G148">
        <v>838.39700000000005</v>
      </c>
      <c r="H148">
        <v>832.98599999999999</v>
      </c>
      <c r="J148">
        <f t="shared" si="16"/>
        <v>5.4110000000000582</v>
      </c>
      <c r="K148">
        <f t="shared" si="17"/>
        <v>0.99354601698240808</v>
      </c>
      <c r="L148">
        <v>1.8202079600000001</v>
      </c>
      <c r="O148" s="19"/>
      <c r="P148" s="19"/>
      <c r="Q148" s="19"/>
      <c r="R148" t="s">
        <v>163</v>
      </c>
      <c r="S148">
        <v>543.37300000000005</v>
      </c>
      <c r="T148">
        <v>540.76300000000003</v>
      </c>
      <c r="U148">
        <f t="shared" si="15"/>
        <v>2.6100000000000136</v>
      </c>
      <c r="V148">
        <v>8.6100000000000006E-6</v>
      </c>
    </row>
    <row r="149" spans="6:22" x14ac:dyDescent="0.25">
      <c r="F149" t="s">
        <v>159</v>
      </c>
      <c r="G149">
        <v>827.06100000000004</v>
      </c>
      <c r="H149">
        <v>819.79100000000005</v>
      </c>
      <c r="J149">
        <f t="shared" si="16"/>
        <v>7.2699999999999818</v>
      </c>
      <c r="K149">
        <f t="shared" si="17"/>
        <v>0.99120983821024089</v>
      </c>
      <c r="L149">
        <v>0.40725774999999997</v>
      </c>
      <c r="O149" s="19"/>
      <c r="P149" s="19"/>
      <c r="Q149" s="19"/>
      <c r="R149" t="s">
        <v>164</v>
      </c>
      <c r="S149">
        <v>1578.914</v>
      </c>
      <c r="T149">
        <v>1545.35</v>
      </c>
      <c r="U149">
        <f t="shared" si="15"/>
        <v>33.564000000000078</v>
      </c>
      <c r="V149">
        <v>1.2201899999999999E-3</v>
      </c>
    </row>
    <row r="150" spans="6:22" x14ac:dyDescent="0.25">
      <c r="F150" t="s">
        <v>172</v>
      </c>
      <c r="G150">
        <v>825.322</v>
      </c>
      <c r="H150">
        <v>818.42100000000005</v>
      </c>
      <c r="J150">
        <f t="shared" si="16"/>
        <v>6.9009999999999536</v>
      </c>
      <c r="K150">
        <f t="shared" si="17"/>
        <v>0.99163841506708905</v>
      </c>
      <c r="L150">
        <v>0.11956534000000001</v>
      </c>
      <c r="O150" s="19"/>
      <c r="P150" s="19"/>
      <c r="Q150" s="19"/>
      <c r="R150" t="s">
        <v>165</v>
      </c>
      <c r="S150">
        <v>1288.1790000000001</v>
      </c>
      <c r="T150">
        <v>1288.2750000000001</v>
      </c>
      <c r="U150">
        <f t="shared" si="15"/>
        <v>9.6000000000003638E-2</v>
      </c>
      <c r="V150">
        <v>1.5267172899999999</v>
      </c>
    </row>
    <row r="151" spans="6:22" x14ac:dyDescent="0.25">
      <c r="F151" t="s">
        <v>186</v>
      </c>
      <c r="G151">
        <v>815.26</v>
      </c>
      <c r="H151">
        <v>813.86800000000005</v>
      </c>
      <c r="J151">
        <f t="shared" si="16"/>
        <v>1.3919999999999391</v>
      </c>
      <c r="K151">
        <f t="shared" si="17"/>
        <v>0.99829256924171439</v>
      </c>
      <c r="L151">
        <v>3.9570889999999997E-2</v>
      </c>
      <c r="O151" s="19"/>
      <c r="P151" s="19"/>
      <c r="Q151" s="19"/>
      <c r="R151" t="s">
        <v>166</v>
      </c>
      <c r="S151">
        <v>837.96799999999996</v>
      </c>
      <c r="T151">
        <v>831.66399999999999</v>
      </c>
      <c r="U151">
        <f t="shared" si="15"/>
        <v>6.3039999999999736</v>
      </c>
      <c r="V151">
        <v>0.52531004000000003</v>
      </c>
    </row>
    <row r="152" spans="6:22" x14ac:dyDescent="0.25">
      <c r="F152" t="s">
        <v>79</v>
      </c>
      <c r="G152">
        <v>819.93600000000004</v>
      </c>
      <c r="H152">
        <v>813.13599999999997</v>
      </c>
      <c r="J152">
        <f t="shared" si="16"/>
        <v>6.8000000000000682</v>
      </c>
      <c r="K152">
        <f t="shared" si="17"/>
        <v>0.99170666978886146</v>
      </c>
      <c r="L152">
        <v>4.2670720000000002E-2</v>
      </c>
      <c r="O152" s="19"/>
      <c r="P152" s="19"/>
      <c r="Q152" s="19"/>
      <c r="R152" t="s">
        <v>167</v>
      </c>
      <c r="S152">
        <v>1555.2270000000001</v>
      </c>
      <c r="T152">
        <v>1525.7</v>
      </c>
      <c r="U152">
        <f t="shared" si="15"/>
        <v>29.527000000000044</v>
      </c>
      <c r="V152">
        <v>6.96906E-3</v>
      </c>
    </row>
    <row r="153" spans="6:22" x14ac:dyDescent="0.25">
      <c r="F153" t="s">
        <v>85</v>
      </c>
      <c r="G153">
        <v>819.57399999999996</v>
      </c>
      <c r="H153">
        <v>812.55600000000004</v>
      </c>
      <c r="J153">
        <f t="shared" si="16"/>
        <v>7.0179999999999154</v>
      </c>
      <c r="K153">
        <f t="shared" si="17"/>
        <v>0.99143701483941671</v>
      </c>
      <c r="L153">
        <v>1.577785E-2</v>
      </c>
      <c r="O153" s="19"/>
      <c r="P153" s="19"/>
      <c r="Q153" s="19"/>
      <c r="R153" t="s">
        <v>168</v>
      </c>
      <c r="S153">
        <v>1439.3219999999999</v>
      </c>
      <c r="T153">
        <v>1408.307</v>
      </c>
      <c r="U153">
        <f t="shared" si="15"/>
        <v>31.014999999999873</v>
      </c>
      <c r="V153">
        <v>7.8460800000000001E-3</v>
      </c>
    </row>
    <row r="154" spans="6:22" x14ac:dyDescent="0.25">
      <c r="F154" t="s">
        <v>110</v>
      </c>
      <c r="G154">
        <v>803.87599999999998</v>
      </c>
      <c r="H154">
        <v>799.76700000000005</v>
      </c>
      <c r="J154">
        <f t="shared" si="16"/>
        <v>4.1089999999999236</v>
      </c>
      <c r="K154">
        <f t="shared" si="17"/>
        <v>0.99488851514412679</v>
      </c>
      <c r="L154">
        <v>9.17748E-3</v>
      </c>
      <c r="O154" s="19"/>
      <c r="P154" s="19"/>
      <c r="Q154" s="19"/>
      <c r="R154" t="s">
        <v>169</v>
      </c>
      <c r="S154">
        <v>1366.2170000000001</v>
      </c>
      <c r="T154">
        <v>1343.0050000000001</v>
      </c>
      <c r="U154">
        <f t="shared" si="15"/>
        <v>23.211999999999989</v>
      </c>
      <c r="V154">
        <v>0.80179595999999997</v>
      </c>
    </row>
    <row r="155" spans="6:22" x14ac:dyDescent="0.25">
      <c r="F155" t="s">
        <v>180</v>
      </c>
      <c r="G155">
        <v>773.55600000000004</v>
      </c>
      <c r="H155">
        <v>767.02200000000005</v>
      </c>
      <c r="J155">
        <f t="shared" si="16"/>
        <v>6.5339999999999918</v>
      </c>
      <c r="K155">
        <f t="shared" si="17"/>
        <v>0.99155329413772242</v>
      </c>
      <c r="L155">
        <v>2.42005E-2</v>
      </c>
      <c r="O155" s="19"/>
      <c r="P155" s="19"/>
      <c r="Q155" s="19"/>
      <c r="R155" t="s">
        <v>170</v>
      </c>
      <c r="S155">
        <v>1202.23</v>
      </c>
      <c r="T155">
        <v>1190.3589999999999</v>
      </c>
      <c r="U155">
        <f t="shared" si="15"/>
        <v>11.871000000000095</v>
      </c>
      <c r="V155">
        <v>25.850963069999999</v>
      </c>
    </row>
    <row r="156" spans="6:22" x14ac:dyDescent="0.25">
      <c r="F156" t="s">
        <v>103</v>
      </c>
      <c r="G156">
        <v>766.96100000000001</v>
      </c>
      <c r="H156">
        <v>763.41700000000003</v>
      </c>
      <c r="J156">
        <f t="shared" si="16"/>
        <v>3.5439999999999827</v>
      </c>
      <c r="K156">
        <f t="shared" si="17"/>
        <v>0.99537916530305981</v>
      </c>
      <c r="L156">
        <v>8.2631100000000006E-3</v>
      </c>
      <c r="O156" s="19"/>
      <c r="P156" s="19"/>
      <c r="Q156" s="19"/>
      <c r="R156" t="s">
        <v>171</v>
      </c>
      <c r="S156">
        <v>946.30399999999997</v>
      </c>
      <c r="T156">
        <v>940.21299999999997</v>
      </c>
      <c r="U156">
        <f t="shared" si="15"/>
        <v>6.0910000000000082</v>
      </c>
      <c r="V156">
        <v>0.72504771999999995</v>
      </c>
    </row>
    <row r="157" spans="6:22" x14ac:dyDescent="0.25">
      <c r="F157" t="s">
        <v>148</v>
      </c>
      <c r="G157">
        <v>767.80799999999999</v>
      </c>
      <c r="H157">
        <v>760.84199999999998</v>
      </c>
      <c r="J157">
        <f t="shared" si="16"/>
        <v>6.9660000000000082</v>
      </c>
      <c r="K157">
        <f t="shared" si="17"/>
        <v>0.99092741935483875</v>
      </c>
      <c r="L157">
        <v>2.2855E-4</v>
      </c>
      <c r="O157" s="19"/>
      <c r="P157" s="19"/>
      <c r="Q157" s="19"/>
      <c r="R157" t="s">
        <v>172</v>
      </c>
      <c r="S157">
        <v>818.17200000000003</v>
      </c>
      <c r="T157">
        <v>811.173</v>
      </c>
      <c r="U157">
        <f t="shared" si="15"/>
        <v>6.9990000000000236</v>
      </c>
      <c r="V157">
        <v>0.12299516000000001</v>
      </c>
    </row>
    <row r="158" spans="6:22" x14ac:dyDescent="0.25">
      <c r="F158" t="s">
        <v>160</v>
      </c>
      <c r="G158">
        <v>761.77300000000002</v>
      </c>
      <c r="H158">
        <v>755.53200000000004</v>
      </c>
      <c r="J158">
        <f t="shared" si="16"/>
        <v>6.2409999999999854</v>
      </c>
      <c r="K158">
        <f t="shared" si="17"/>
        <v>0.99180727066987151</v>
      </c>
      <c r="L158">
        <v>9.5697149999999995E-2</v>
      </c>
      <c r="O158" s="19"/>
      <c r="P158" s="19"/>
      <c r="Q158" s="19"/>
      <c r="R158" t="s">
        <v>173</v>
      </c>
      <c r="S158">
        <v>716.17200000000003</v>
      </c>
      <c r="T158">
        <v>738.00800000000004</v>
      </c>
      <c r="U158">
        <f t="shared" si="15"/>
        <v>21.836000000000013</v>
      </c>
      <c r="V158">
        <v>6.2863199999999998E-3</v>
      </c>
    </row>
    <row r="159" spans="6:22" x14ac:dyDescent="0.25">
      <c r="F159" t="s">
        <v>173</v>
      </c>
      <c r="G159">
        <v>755.096</v>
      </c>
      <c r="H159">
        <v>746.94399999999996</v>
      </c>
      <c r="J159">
        <f t="shared" si="16"/>
        <v>8.1520000000000437</v>
      </c>
      <c r="K159">
        <f t="shared" si="17"/>
        <v>0.98920402174028199</v>
      </c>
      <c r="L159">
        <v>6.9639100000000002E-3</v>
      </c>
      <c r="O159" s="19"/>
      <c r="P159" s="19"/>
      <c r="Q159" s="19"/>
      <c r="R159" t="s">
        <v>174</v>
      </c>
      <c r="S159">
        <v>683.33900000000006</v>
      </c>
      <c r="T159">
        <v>676.52800000000002</v>
      </c>
      <c r="U159">
        <f t="shared" si="15"/>
        <v>6.8110000000000355</v>
      </c>
      <c r="V159">
        <v>1.3726700000000001E-3</v>
      </c>
    </row>
    <row r="160" spans="6:22" x14ac:dyDescent="0.25">
      <c r="F160" t="s">
        <v>86</v>
      </c>
      <c r="G160">
        <v>749.34799999999996</v>
      </c>
      <c r="H160">
        <v>741.14499999999998</v>
      </c>
      <c r="J160">
        <f t="shared" si="16"/>
        <v>8.2029999999999745</v>
      </c>
      <c r="K160">
        <f t="shared" si="17"/>
        <v>0.98905315020524509</v>
      </c>
      <c r="L160">
        <v>1.9080730000000001E-2</v>
      </c>
      <c r="O160" s="19"/>
      <c r="P160" s="19"/>
      <c r="Q160" s="19"/>
      <c r="R160" t="s">
        <v>175</v>
      </c>
      <c r="S160">
        <v>616.59100000000001</v>
      </c>
      <c r="T160">
        <v>607.88300000000004</v>
      </c>
      <c r="U160">
        <f t="shared" si="15"/>
        <v>8.70799999999997</v>
      </c>
      <c r="V160">
        <v>7.5031999999999996E-4</v>
      </c>
    </row>
    <row r="161" spans="6:22" x14ac:dyDescent="0.25">
      <c r="F161" t="s">
        <v>149</v>
      </c>
      <c r="G161">
        <v>715.19500000000005</v>
      </c>
      <c r="H161">
        <v>711.94600000000003</v>
      </c>
      <c r="J161">
        <f t="shared" si="16"/>
        <v>3.2490000000000236</v>
      </c>
      <c r="K161">
        <f t="shared" si="17"/>
        <v>0.99545718300603325</v>
      </c>
      <c r="L161">
        <v>2.2855E-4</v>
      </c>
      <c r="O161" s="19"/>
      <c r="P161" s="19"/>
      <c r="Q161" s="19"/>
      <c r="R161" t="s">
        <v>176</v>
      </c>
      <c r="S161">
        <v>560.20500000000004</v>
      </c>
      <c r="T161">
        <v>555.39</v>
      </c>
      <c r="U161">
        <f t="shared" si="15"/>
        <v>4.8150000000000546</v>
      </c>
      <c r="V161">
        <v>2.5030500000000002E-3</v>
      </c>
    </row>
    <row r="162" spans="6:22" x14ac:dyDescent="0.25">
      <c r="F162" t="s">
        <v>202</v>
      </c>
      <c r="G162">
        <v>708.33900000000006</v>
      </c>
      <c r="H162">
        <v>705.31799999999998</v>
      </c>
      <c r="J162">
        <f t="shared" si="16"/>
        <v>3.0210000000000719</v>
      </c>
      <c r="K162">
        <f t="shared" si="17"/>
        <v>0.99573509294278573</v>
      </c>
      <c r="L162">
        <v>1.7846509999999999E-2</v>
      </c>
      <c r="O162" s="19"/>
      <c r="P162" s="19"/>
      <c r="Q162" s="19"/>
      <c r="R162" t="s">
        <v>177</v>
      </c>
      <c r="S162">
        <v>473.64800000000002</v>
      </c>
      <c r="T162">
        <v>470.25400000000002</v>
      </c>
      <c r="U162">
        <f t="shared" si="15"/>
        <v>3.3940000000000055</v>
      </c>
      <c r="V162">
        <v>2.9758409999999999E-2</v>
      </c>
    </row>
    <row r="163" spans="6:22" x14ac:dyDescent="0.25">
      <c r="F163" t="s">
        <v>104</v>
      </c>
      <c r="G163">
        <v>696.73500000000001</v>
      </c>
      <c r="H163">
        <v>692.37</v>
      </c>
      <c r="J163">
        <f t="shared" si="16"/>
        <v>4.3650000000000091</v>
      </c>
      <c r="K163">
        <f t="shared" si="17"/>
        <v>0.99373506426403146</v>
      </c>
      <c r="L163">
        <v>3.4914400000000002E-3</v>
      </c>
      <c r="O163" s="19"/>
      <c r="P163" s="19"/>
      <c r="Q163" s="19"/>
      <c r="R163" t="s">
        <v>178</v>
      </c>
      <c r="S163">
        <v>1509.1880000000001</v>
      </c>
      <c r="T163">
        <v>1472.566</v>
      </c>
      <c r="U163">
        <f t="shared" si="15"/>
        <v>36.622000000000071</v>
      </c>
      <c r="V163">
        <v>0.17659208000000001</v>
      </c>
    </row>
    <row r="164" spans="6:22" x14ac:dyDescent="0.25">
      <c r="F164" t="s">
        <v>187</v>
      </c>
      <c r="G164">
        <v>690.96299999999997</v>
      </c>
      <c r="H164">
        <v>691.18499999999995</v>
      </c>
      <c r="J164">
        <f t="shared" si="16"/>
        <v>0.22199999999997999</v>
      </c>
      <c r="K164">
        <f t="shared" si="17"/>
        <v>1.0003212907203425</v>
      </c>
      <c r="L164">
        <v>2.4112999999999999E-3</v>
      </c>
      <c r="O164" s="19"/>
      <c r="P164" s="19"/>
      <c r="Q164" s="19"/>
      <c r="R164" t="s">
        <v>179</v>
      </c>
      <c r="S164">
        <v>1218.453</v>
      </c>
      <c r="T164">
        <v>1214.126</v>
      </c>
      <c r="U164">
        <f t="shared" si="15"/>
        <v>4.3269999999999982</v>
      </c>
      <c r="V164">
        <v>0.44911092000000002</v>
      </c>
    </row>
    <row r="165" spans="6:22" x14ac:dyDescent="0.25">
      <c r="F165" t="s">
        <v>181</v>
      </c>
      <c r="G165">
        <v>696.93200000000002</v>
      </c>
      <c r="H165">
        <v>689.53899999999999</v>
      </c>
      <c r="J165">
        <f t="shared" si="16"/>
        <v>7.3930000000000291</v>
      </c>
      <c r="K165">
        <f t="shared" si="17"/>
        <v>0.9893920784237199</v>
      </c>
      <c r="L165">
        <v>2.0544399999999998E-3</v>
      </c>
      <c r="O165" s="19"/>
      <c r="P165" s="19"/>
      <c r="Q165" s="19"/>
      <c r="R165" t="s">
        <v>180</v>
      </c>
      <c r="S165">
        <v>768.24199999999996</v>
      </c>
      <c r="T165">
        <v>761.53899999999999</v>
      </c>
      <c r="U165">
        <f t="shared" si="15"/>
        <v>6.7029999999999745</v>
      </c>
      <c r="V165">
        <v>2.329999E-2</v>
      </c>
    </row>
    <row r="166" spans="6:22" x14ac:dyDescent="0.25">
      <c r="F166" t="s">
        <v>161</v>
      </c>
      <c r="G166">
        <v>691.18399999999997</v>
      </c>
      <c r="H166">
        <v>683.577</v>
      </c>
      <c r="J166">
        <f t="shared" si="16"/>
        <v>7.6069999999999709</v>
      </c>
      <c r="K166">
        <f t="shared" si="17"/>
        <v>0.9889942475520267</v>
      </c>
      <c r="L166">
        <v>1.8576599999999999E-3</v>
      </c>
      <c r="O166" s="19"/>
      <c r="P166" s="19"/>
      <c r="Q166" s="19"/>
      <c r="R166" t="s">
        <v>181</v>
      </c>
      <c r="S166">
        <v>691.38699999999994</v>
      </c>
      <c r="T166">
        <v>683.94399999999996</v>
      </c>
      <c r="U166">
        <f t="shared" si="15"/>
        <v>7.4429999999999836</v>
      </c>
      <c r="V166">
        <v>2.4861200000000001E-3</v>
      </c>
    </row>
    <row r="167" spans="6:22" x14ac:dyDescent="0.25">
      <c r="F167" t="s">
        <v>174</v>
      </c>
      <c r="G167">
        <v>689.80700000000002</v>
      </c>
      <c r="H167">
        <v>682.904</v>
      </c>
      <c r="J167">
        <f t="shared" si="16"/>
        <v>6.90300000000002</v>
      </c>
      <c r="K167">
        <f t="shared" si="17"/>
        <v>0.98999285307339591</v>
      </c>
      <c r="L167">
        <v>1.10305E-3</v>
      </c>
      <c r="O167" s="19"/>
      <c r="P167" s="19"/>
      <c r="Q167" s="19"/>
      <c r="R167" t="s">
        <v>182</v>
      </c>
      <c r="S167">
        <v>1419.527</v>
      </c>
      <c r="T167">
        <v>1397.21</v>
      </c>
      <c r="U167">
        <f t="shared" si="15"/>
        <v>22.317000000000007</v>
      </c>
      <c r="V167">
        <v>0.32072790000000001</v>
      </c>
    </row>
    <row r="168" spans="6:22" x14ac:dyDescent="0.25">
      <c r="F168" t="s">
        <v>111</v>
      </c>
      <c r="G168">
        <v>679.57899999999995</v>
      </c>
      <c r="H168">
        <v>677.65</v>
      </c>
      <c r="J168">
        <f t="shared" si="16"/>
        <v>1.9289999999999736</v>
      </c>
      <c r="K168">
        <f t="shared" si="17"/>
        <v>0.99716147791500331</v>
      </c>
      <c r="L168">
        <v>6.5841500000000004E-3</v>
      </c>
      <c r="O168" s="19"/>
      <c r="P168" s="19"/>
      <c r="Q168" s="19"/>
      <c r="R168" t="s">
        <v>183</v>
      </c>
      <c r="S168">
        <v>1303.6220000000001</v>
      </c>
      <c r="T168">
        <v>1279.8340000000001</v>
      </c>
      <c r="U168">
        <f t="shared" si="15"/>
        <v>23.788000000000011</v>
      </c>
      <c r="V168">
        <v>6.89554E-2</v>
      </c>
    </row>
    <row r="169" spans="6:22" x14ac:dyDescent="0.25">
      <c r="F169" t="s">
        <v>87</v>
      </c>
      <c r="G169">
        <v>684.05899999999997</v>
      </c>
      <c r="H169">
        <v>676.63199999999995</v>
      </c>
      <c r="J169">
        <f t="shared" si="16"/>
        <v>7.4270000000000209</v>
      </c>
      <c r="K169">
        <f t="shared" si="17"/>
        <v>0.98914274938272861</v>
      </c>
      <c r="L169">
        <v>7.6375599999999998E-3</v>
      </c>
      <c r="O169" s="19"/>
      <c r="P169" s="19"/>
      <c r="Q169" s="19"/>
      <c r="R169" t="s">
        <v>184</v>
      </c>
      <c r="S169">
        <v>1230.5170000000001</v>
      </c>
      <c r="T169">
        <v>1214.7139999999999</v>
      </c>
      <c r="U169">
        <f t="shared" si="15"/>
        <v>15.803000000000111</v>
      </c>
      <c r="V169">
        <v>5.8565700000000002E-3</v>
      </c>
    </row>
    <row r="170" spans="6:22" x14ac:dyDescent="0.25">
      <c r="F170" t="s">
        <v>195</v>
      </c>
      <c r="G170">
        <v>639.197</v>
      </c>
      <c r="H170">
        <v>639.88400000000001</v>
      </c>
      <c r="J170">
        <f t="shared" si="16"/>
        <v>0.68700000000001182</v>
      </c>
      <c r="K170">
        <f t="shared" si="17"/>
        <v>1.0010747860205853</v>
      </c>
      <c r="L170">
        <v>1.0966167600000001</v>
      </c>
      <c r="O170" s="19"/>
      <c r="P170" s="19"/>
      <c r="Q170" s="19"/>
      <c r="R170" t="s">
        <v>185</v>
      </c>
      <c r="S170">
        <v>1066.3240000000001</v>
      </c>
      <c r="T170">
        <v>1061.2639999999999</v>
      </c>
      <c r="U170">
        <f t="shared" si="15"/>
        <v>5.0600000000001728</v>
      </c>
      <c r="V170">
        <v>0.34881353999999998</v>
      </c>
    </row>
    <row r="171" spans="6:22" x14ac:dyDescent="0.25">
      <c r="F171" t="s">
        <v>162</v>
      </c>
      <c r="G171">
        <v>638.57100000000003</v>
      </c>
      <c r="H171">
        <v>634.61800000000005</v>
      </c>
      <c r="J171">
        <f t="shared" si="16"/>
        <v>3.9529999999999745</v>
      </c>
      <c r="K171">
        <f t="shared" si="17"/>
        <v>0.9938096155321805</v>
      </c>
      <c r="L171">
        <v>2.0044300000000002E-3</v>
      </c>
      <c r="O171" s="19"/>
      <c r="P171" s="19"/>
      <c r="Q171" s="19"/>
      <c r="R171" t="s">
        <v>186</v>
      </c>
      <c r="S171">
        <v>810.60400000000004</v>
      </c>
      <c r="T171">
        <v>811.73299999999995</v>
      </c>
      <c r="U171">
        <f t="shared" si="15"/>
        <v>1.1289999999999054</v>
      </c>
      <c r="V171">
        <v>4.1938780000000002E-2</v>
      </c>
    </row>
    <row r="172" spans="6:22" x14ac:dyDescent="0.25">
      <c r="F172" t="s">
        <v>113</v>
      </c>
      <c r="G172">
        <v>631.44600000000003</v>
      </c>
      <c r="H172">
        <v>627.80399999999997</v>
      </c>
      <c r="J172">
        <f t="shared" si="16"/>
        <v>3.6420000000000528</v>
      </c>
      <c r="K172">
        <f t="shared" si="17"/>
        <v>0.99423228589618107</v>
      </c>
      <c r="L172">
        <v>0.25419714999999998</v>
      </c>
      <c r="O172" s="19"/>
      <c r="P172" s="19"/>
      <c r="Q172" s="19"/>
      <c r="R172" t="s">
        <v>187</v>
      </c>
      <c r="S172">
        <v>682.47199999999998</v>
      </c>
      <c r="T172">
        <v>682.45100000000002</v>
      </c>
      <c r="U172">
        <f t="shared" si="15"/>
        <v>2.0999999999958163E-2</v>
      </c>
      <c r="V172">
        <v>2.4156199999999998E-3</v>
      </c>
    </row>
    <row r="173" spans="6:22" x14ac:dyDescent="0.25">
      <c r="F173" t="s">
        <v>150</v>
      </c>
      <c r="G173">
        <v>627.81299999999999</v>
      </c>
      <c r="H173">
        <v>625.78899999999999</v>
      </c>
      <c r="J173">
        <f t="shared" si="16"/>
        <v>2.0240000000000009</v>
      </c>
      <c r="K173">
        <f t="shared" si="17"/>
        <v>0.99677611008373512</v>
      </c>
      <c r="L173">
        <v>3.4843999999999999E-4</v>
      </c>
      <c r="O173" s="19"/>
      <c r="P173" s="19"/>
      <c r="Q173" s="19"/>
      <c r="R173" t="s">
        <v>188</v>
      </c>
      <c r="S173">
        <v>610.47199999999998</v>
      </c>
      <c r="T173">
        <v>609.84500000000003</v>
      </c>
      <c r="U173">
        <f t="shared" si="15"/>
        <v>0.62699999999995271</v>
      </c>
      <c r="V173">
        <v>1.2349999999999999E-4</v>
      </c>
    </row>
    <row r="174" spans="6:22" x14ac:dyDescent="0.25">
      <c r="F174" t="s">
        <v>188</v>
      </c>
      <c r="G174">
        <v>620.73599999999999</v>
      </c>
      <c r="H174">
        <v>620.24900000000002</v>
      </c>
      <c r="J174">
        <f t="shared" si="16"/>
        <v>0.48699999999996635</v>
      </c>
      <c r="K174">
        <f t="shared" si="17"/>
        <v>0.9992154474688113</v>
      </c>
      <c r="L174">
        <v>1.582E-4</v>
      </c>
      <c r="O174" s="19"/>
      <c r="P174" s="19"/>
      <c r="Q174" s="19"/>
      <c r="R174" t="s">
        <v>189</v>
      </c>
      <c r="S174">
        <v>547.63900000000001</v>
      </c>
      <c r="T174">
        <v>548.03899999999999</v>
      </c>
      <c r="U174">
        <f t="shared" si="15"/>
        <v>0.39999999999997726</v>
      </c>
      <c r="V174">
        <v>2.6199999999999999E-6</v>
      </c>
    </row>
    <row r="175" spans="6:22" x14ac:dyDescent="0.25">
      <c r="F175" t="s">
        <v>175</v>
      </c>
      <c r="G175">
        <v>619.21799999999996</v>
      </c>
      <c r="H175">
        <v>610.55899999999997</v>
      </c>
      <c r="J175">
        <f t="shared" ref="J175:J199" si="18">ABS(H175-G175)</f>
        <v>8.6589999999999918</v>
      </c>
      <c r="K175">
        <f t="shared" ref="K175:K199" si="19">H175/G175</f>
        <v>0.98601623337822863</v>
      </c>
      <c r="L175">
        <v>6.8088999999999997E-4</v>
      </c>
      <c r="O175" s="19"/>
      <c r="P175" s="19"/>
      <c r="Q175" s="19"/>
      <c r="R175" t="s">
        <v>190</v>
      </c>
      <c r="S175">
        <v>480.89100000000002</v>
      </c>
      <c r="T175">
        <v>479.27699999999999</v>
      </c>
      <c r="U175">
        <f t="shared" si="15"/>
        <v>1.6140000000000327</v>
      </c>
      <c r="V175">
        <v>2.8720999999999998E-4</v>
      </c>
    </row>
    <row r="176" spans="6:22" x14ac:dyDescent="0.25">
      <c r="F176" t="s">
        <v>112</v>
      </c>
      <c r="G176">
        <v>609.35199999999998</v>
      </c>
      <c r="H176">
        <v>605.98</v>
      </c>
      <c r="J176">
        <f t="shared" si="18"/>
        <v>3.3719999999999573</v>
      </c>
      <c r="K176">
        <f t="shared" si="19"/>
        <v>0.99446625267497279</v>
      </c>
      <c r="L176">
        <v>9.9381299999999999E-3</v>
      </c>
      <c r="O176" s="19"/>
      <c r="P176" s="19"/>
      <c r="Q176" s="19"/>
      <c r="R176" t="s">
        <v>191</v>
      </c>
      <c r="S176">
        <v>424.50599999999997</v>
      </c>
      <c r="T176">
        <v>427.58800000000002</v>
      </c>
      <c r="U176">
        <f t="shared" si="15"/>
        <v>3.0820000000000505</v>
      </c>
      <c r="V176">
        <v>2.8352799999999999E-3</v>
      </c>
    </row>
    <row r="177" spans="6:22" x14ac:dyDescent="0.25">
      <c r="F177" t="s">
        <v>203</v>
      </c>
      <c r="G177">
        <v>584.04200000000003</v>
      </c>
      <c r="H177">
        <v>583.173</v>
      </c>
      <c r="J177">
        <f t="shared" si="18"/>
        <v>0.86900000000002819</v>
      </c>
      <c r="K177">
        <f t="shared" si="19"/>
        <v>0.99851209330835788</v>
      </c>
      <c r="L177">
        <v>5.5464000000000002E-4</v>
      </c>
      <c r="O177" s="19"/>
      <c r="P177" s="19"/>
      <c r="Q177" s="19"/>
      <c r="R177" t="s">
        <v>192</v>
      </c>
      <c r="S177">
        <v>337.94799999999998</v>
      </c>
      <c r="T177">
        <v>342.38200000000001</v>
      </c>
      <c r="U177">
        <f t="shared" si="15"/>
        <v>4.4340000000000259</v>
      </c>
      <c r="V177">
        <v>1.3122100000000001E-3</v>
      </c>
    </row>
    <row r="178" spans="6:22" x14ac:dyDescent="0.25">
      <c r="F178" t="s">
        <v>196</v>
      </c>
      <c r="G178">
        <v>562.57299999999998</v>
      </c>
      <c r="H178">
        <v>562.04700000000003</v>
      </c>
      <c r="J178">
        <f t="shared" si="18"/>
        <v>0.52599999999995362</v>
      </c>
      <c r="K178">
        <f t="shared" si="19"/>
        <v>0.99906501022978356</v>
      </c>
      <c r="L178">
        <v>5.4657600000000001E-3</v>
      </c>
      <c r="O178" s="19"/>
      <c r="P178" s="19"/>
      <c r="Q178" s="19"/>
      <c r="R178" t="s">
        <v>193</v>
      </c>
      <c r="S178">
        <v>1373.4880000000001</v>
      </c>
      <c r="T178">
        <v>1345.5239999999999</v>
      </c>
      <c r="U178">
        <f t="shared" si="15"/>
        <v>27.964000000000169</v>
      </c>
      <c r="V178">
        <v>0.47193390000000002</v>
      </c>
    </row>
    <row r="179" spans="6:22" x14ac:dyDescent="0.25">
      <c r="F179" t="s">
        <v>176</v>
      </c>
      <c r="G179">
        <v>566.60599999999999</v>
      </c>
      <c r="H179">
        <v>561.79100000000005</v>
      </c>
      <c r="J179">
        <f t="shared" si="18"/>
        <v>4.8149999999999409</v>
      </c>
      <c r="K179">
        <f t="shared" si="19"/>
        <v>0.99150203139394932</v>
      </c>
      <c r="L179">
        <v>2.61991E-3</v>
      </c>
      <c r="O179" s="19"/>
      <c r="P179" s="19"/>
      <c r="Q179" s="19"/>
      <c r="R179" t="s">
        <v>194</v>
      </c>
      <c r="S179">
        <v>1082.7529999999999</v>
      </c>
      <c r="T179">
        <v>1085.1859999999999</v>
      </c>
      <c r="U179">
        <f t="shared" si="15"/>
        <v>2.4329999999999927</v>
      </c>
      <c r="V179">
        <v>2.5073186600000001</v>
      </c>
    </row>
    <row r="180" spans="6:22" x14ac:dyDescent="0.25">
      <c r="F180" t="s">
        <v>189</v>
      </c>
      <c r="G180">
        <v>555.44799999999998</v>
      </c>
      <c r="H180">
        <v>555.89700000000005</v>
      </c>
      <c r="J180">
        <f t="shared" si="18"/>
        <v>0.44900000000006912</v>
      </c>
      <c r="K180">
        <f t="shared" si="19"/>
        <v>1.0008083564978181</v>
      </c>
      <c r="L180">
        <v>2.2900000000000001E-6</v>
      </c>
      <c r="O180" s="19"/>
      <c r="P180" s="19"/>
      <c r="Q180" s="19"/>
      <c r="R180" t="s">
        <v>195</v>
      </c>
      <c r="S180">
        <v>632.54300000000001</v>
      </c>
      <c r="T180">
        <v>631.06299999999999</v>
      </c>
      <c r="U180">
        <f t="shared" si="15"/>
        <v>1.4800000000000182</v>
      </c>
      <c r="V180">
        <v>7.1910268899999998</v>
      </c>
    </row>
    <row r="181" spans="6:22" x14ac:dyDescent="0.25">
      <c r="F181" t="s">
        <v>105</v>
      </c>
      <c r="G181">
        <v>560.85699999999997</v>
      </c>
      <c r="H181">
        <v>555.55799999999999</v>
      </c>
      <c r="J181">
        <f t="shared" si="18"/>
        <v>5.2989999999999782</v>
      </c>
      <c r="K181">
        <f t="shared" si="19"/>
        <v>0.99055195887721825</v>
      </c>
      <c r="L181">
        <v>1.8368E-3</v>
      </c>
      <c r="O181" s="19"/>
      <c r="P181" s="19"/>
      <c r="Q181" s="19"/>
      <c r="R181" t="s">
        <v>196</v>
      </c>
      <c r="S181">
        <v>555.68799999999999</v>
      </c>
      <c r="T181">
        <v>554.97900000000004</v>
      </c>
      <c r="U181">
        <f t="shared" si="15"/>
        <v>0.70899999999994634</v>
      </c>
      <c r="V181">
        <v>4.4967100000000001E-3</v>
      </c>
    </row>
    <row r="182" spans="6:22" x14ac:dyDescent="0.25">
      <c r="F182" t="s">
        <v>163</v>
      </c>
      <c r="G182">
        <v>551.18899999999996</v>
      </c>
      <c r="H182">
        <v>548.66099999999994</v>
      </c>
      <c r="J182">
        <f t="shared" si="18"/>
        <v>2.52800000000002</v>
      </c>
      <c r="K182">
        <f t="shared" si="19"/>
        <v>0.99541355143154164</v>
      </c>
      <c r="L182">
        <v>4.1200000000000004E-6</v>
      </c>
      <c r="O182" s="19"/>
      <c r="P182" s="19"/>
      <c r="Q182" s="19"/>
      <c r="R182" t="s">
        <v>197</v>
      </c>
      <c r="S182">
        <v>485.96199999999999</v>
      </c>
      <c r="T182">
        <v>484.59699999999998</v>
      </c>
      <c r="U182">
        <f t="shared" si="15"/>
        <v>1.3650000000000091</v>
      </c>
      <c r="V182">
        <v>2.6017000000000002E-3</v>
      </c>
    </row>
    <row r="183" spans="6:22" x14ac:dyDescent="0.25">
      <c r="F183" t="s">
        <v>114</v>
      </c>
      <c r="G183">
        <v>544.06299999999999</v>
      </c>
      <c r="H183">
        <v>541.60900000000004</v>
      </c>
      <c r="J183">
        <f t="shared" si="18"/>
        <v>2.4539999999999509</v>
      </c>
      <c r="K183">
        <f t="shared" si="19"/>
        <v>0.99548949294475098</v>
      </c>
      <c r="L183">
        <v>4.8406600000000001E-3</v>
      </c>
      <c r="O183" s="19"/>
      <c r="P183" s="19"/>
      <c r="Q183" s="19"/>
      <c r="R183" t="s">
        <v>198</v>
      </c>
      <c r="S183">
        <v>1314.4680000000001</v>
      </c>
      <c r="T183">
        <v>1291.04</v>
      </c>
      <c r="U183">
        <f t="shared" si="15"/>
        <v>23.428000000000111</v>
      </c>
      <c r="V183">
        <v>1.2182899999999999E-3</v>
      </c>
    </row>
    <row r="184" spans="6:22" x14ac:dyDescent="0.25">
      <c r="F184" t="s">
        <v>211</v>
      </c>
      <c r="G184">
        <v>532.27599999999995</v>
      </c>
      <c r="H184">
        <v>532.25199999999995</v>
      </c>
      <c r="J184">
        <f t="shared" si="18"/>
        <v>2.4000000000000909E-2</v>
      </c>
      <c r="K184">
        <f t="shared" si="19"/>
        <v>0.99995491061028485</v>
      </c>
      <c r="L184">
        <v>5.8030190000000002E-2</v>
      </c>
      <c r="O184" s="19"/>
      <c r="P184" s="19"/>
      <c r="Q184" s="19"/>
      <c r="R184" t="s">
        <v>199</v>
      </c>
      <c r="S184">
        <v>1198.5630000000001</v>
      </c>
      <c r="T184">
        <v>1173.7070000000001</v>
      </c>
      <c r="U184">
        <f t="shared" si="15"/>
        <v>24.855999999999995</v>
      </c>
      <c r="V184">
        <v>5.0941489999999999E-2</v>
      </c>
    </row>
    <row r="185" spans="6:22" x14ac:dyDescent="0.25">
      <c r="F185" t="s">
        <v>204</v>
      </c>
      <c r="G185">
        <v>513.81500000000005</v>
      </c>
      <c r="H185">
        <v>511.34800000000001</v>
      </c>
      <c r="J185">
        <f t="shared" si="18"/>
        <v>2.4670000000000414</v>
      </c>
      <c r="K185">
        <f t="shared" si="19"/>
        <v>0.9951986609966621</v>
      </c>
      <c r="L185">
        <v>3.16987E-3</v>
      </c>
      <c r="O185" s="19"/>
      <c r="P185" s="19"/>
      <c r="Q185" s="19"/>
      <c r="R185" t="s">
        <v>200</v>
      </c>
      <c r="S185">
        <v>1125.4580000000001</v>
      </c>
      <c r="T185">
        <v>1108.1980000000001</v>
      </c>
      <c r="U185">
        <f t="shared" si="15"/>
        <v>17.259999999999991</v>
      </c>
      <c r="V185">
        <v>0.15653197999999999</v>
      </c>
    </row>
    <row r="186" spans="6:22" x14ac:dyDescent="0.25">
      <c r="F186" t="s">
        <v>197</v>
      </c>
      <c r="G186">
        <v>490.60700000000003</v>
      </c>
      <c r="H186">
        <v>489.36099999999999</v>
      </c>
      <c r="J186">
        <f t="shared" si="18"/>
        <v>1.2460000000000377</v>
      </c>
      <c r="K186">
        <f t="shared" si="19"/>
        <v>0.99746028898894623</v>
      </c>
      <c r="L186">
        <v>5.77335E-3</v>
      </c>
      <c r="O186" s="19"/>
      <c r="P186" s="19"/>
      <c r="Q186" s="19"/>
      <c r="R186" t="s">
        <v>201</v>
      </c>
      <c r="S186">
        <v>961.26499999999999</v>
      </c>
      <c r="T186">
        <v>954.47699999999998</v>
      </c>
      <c r="U186">
        <f t="shared" si="15"/>
        <v>6.7880000000000109</v>
      </c>
      <c r="V186">
        <v>8.2439219999999994E-2</v>
      </c>
    </row>
    <row r="187" spans="6:22" x14ac:dyDescent="0.25">
      <c r="F187" t="s">
        <v>190</v>
      </c>
      <c r="G187">
        <v>484.85899999999998</v>
      </c>
      <c r="H187">
        <v>483.42099999999999</v>
      </c>
      <c r="J187">
        <f t="shared" si="18"/>
        <v>1.4379999999999882</v>
      </c>
      <c r="K187">
        <f t="shared" si="19"/>
        <v>0.99703418932101917</v>
      </c>
      <c r="L187">
        <v>2.2345000000000001E-4</v>
      </c>
      <c r="O187" s="19"/>
      <c r="P187" s="19"/>
      <c r="Q187" s="19"/>
      <c r="R187" t="s">
        <v>202</v>
      </c>
      <c r="S187">
        <v>705.54499999999996</v>
      </c>
      <c r="T187">
        <v>703.73800000000006</v>
      </c>
      <c r="U187">
        <f t="shared" si="15"/>
        <v>1.8069999999999027</v>
      </c>
      <c r="V187">
        <v>1.855557E-2</v>
      </c>
    </row>
    <row r="188" spans="6:22" x14ac:dyDescent="0.25">
      <c r="F188" t="s">
        <v>177</v>
      </c>
      <c r="G188">
        <v>479.22300000000001</v>
      </c>
      <c r="H188">
        <v>475.84199999999998</v>
      </c>
      <c r="J188">
        <f t="shared" si="18"/>
        <v>3.3810000000000286</v>
      </c>
      <c r="K188">
        <f t="shared" si="19"/>
        <v>0.99294482944266027</v>
      </c>
      <c r="L188">
        <v>2.1892379999999999E-2</v>
      </c>
      <c r="O188" s="19"/>
      <c r="P188" s="19"/>
      <c r="Q188" s="19"/>
      <c r="R188" t="s">
        <v>203</v>
      </c>
      <c r="S188">
        <v>577.41399999999999</v>
      </c>
      <c r="T188">
        <v>576.36599999999999</v>
      </c>
      <c r="U188">
        <f t="shared" si="15"/>
        <v>1.0480000000000018</v>
      </c>
      <c r="V188">
        <v>8.4312999999999999E-4</v>
      </c>
    </row>
    <row r="189" spans="6:22" x14ac:dyDescent="0.25">
      <c r="F189" t="s">
        <v>115</v>
      </c>
      <c r="G189">
        <v>473.47500000000002</v>
      </c>
      <c r="H189">
        <v>468.94400000000002</v>
      </c>
      <c r="J189">
        <f t="shared" si="18"/>
        <v>4.5310000000000059</v>
      </c>
      <c r="K189">
        <f t="shared" si="19"/>
        <v>0.99043032895084215</v>
      </c>
      <c r="L189">
        <v>3.475843E-2</v>
      </c>
      <c r="O189" s="19"/>
      <c r="P189" s="19"/>
      <c r="Q189" s="19"/>
      <c r="R189" t="s">
        <v>204</v>
      </c>
      <c r="S189">
        <v>505.41399999999999</v>
      </c>
      <c r="T189">
        <v>502.89699999999999</v>
      </c>
      <c r="U189">
        <f t="shared" si="15"/>
        <v>2.5169999999999959</v>
      </c>
      <c r="V189">
        <v>3.1354899999999999E-3</v>
      </c>
    </row>
    <row r="190" spans="6:22" x14ac:dyDescent="0.25">
      <c r="F190" t="s">
        <v>212</v>
      </c>
      <c r="G190">
        <v>455.65199999999999</v>
      </c>
      <c r="H190">
        <v>453.51</v>
      </c>
      <c r="J190">
        <f t="shared" si="18"/>
        <v>2.1419999999999959</v>
      </c>
      <c r="K190">
        <f t="shared" si="19"/>
        <v>0.99529904400726876</v>
      </c>
      <c r="L190">
        <v>2.945E-4</v>
      </c>
      <c r="O190" s="19"/>
      <c r="P190" s="19"/>
      <c r="Q190" s="19"/>
      <c r="R190" t="s">
        <v>205</v>
      </c>
      <c r="S190">
        <v>442.58</v>
      </c>
      <c r="T190">
        <v>440.35899999999998</v>
      </c>
      <c r="U190">
        <f t="shared" si="15"/>
        <v>2.2210000000000036</v>
      </c>
      <c r="V190">
        <v>8.3625749999999999E-2</v>
      </c>
    </row>
    <row r="191" spans="6:22" x14ac:dyDescent="0.25">
      <c r="F191" t="s">
        <v>205</v>
      </c>
      <c r="G191">
        <v>448.52699999999999</v>
      </c>
      <c r="H191">
        <v>446.06200000000001</v>
      </c>
      <c r="J191">
        <f t="shared" si="18"/>
        <v>2.464999999999975</v>
      </c>
      <c r="K191">
        <f t="shared" si="19"/>
        <v>0.99450423274407118</v>
      </c>
      <c r="L191">
        <v>0.11859154</v>
      </c>
      <c r="O191" s="19"/>
      <c r="P191" s="19"/>
      <c r="Q191" s="19"/>
      <c r="R191" t="s">
        <v>206</v>
      </c>
      <c r="S191">
        <v>375.83199999999999</v>
      </c>
      <c r="T191">
        <v>372.56900000000002</v>
      </c>
      <c r="U191">
        <f t="shared" si="15"/>
        <v>3.2629999999999768</v>
      </c>
      <c r="V191">
        <v>4.8284000000000001E-4</v>
      </c>
    </row>
    <row r="192" spans="6:22" x14ac:dyDescent="0.25">
      <c r="F192" t="s">
        <v>191</v>
      </c>
      <c r="G192">
        <v>432.24599999999998</v>
      </c>
      <c r="H192">
        <v>435.49799999999999</v>
      </c>
      <c r="J192">
        <f t="shared" si="18"/>
        <v>3.2520000000000095</v>
      </c>
      <c r="K192">
        <f t="shared" si="19"/>
        <v>1.0075234935661637</v>
      </c>
      <c r="L192">
        <v>2.9959800000000001E-3</v>
      </c>
      <c r="O192" s="19"/>
      <c r="P192" s="19"/>
      <c r="Q192" s="19"/>
      <c r="R192" t="s">
        <v>207</v>
      </c>
      <c r="S192">
        <v>319.447</v>
      </c>
      <c r="T192">
        <v>319.88400000000001</v>
      </c>
      <c r="U192">
        <f t="shared" si="15"/>
        <v>0.43700000000001182</v>
      </c>
      <c r="V192">
        <v>4.4040000000000003E-4</v>
      </c>
    </row>
    <row r="193" spans="6:22" x14ac:dyDescent="0.25">
      <c r="F193" t="s">
        <v>116</v>
      </c>
      <c r="G193">
        <v>420.86200000000002</v>
      </c>
      <c r="H193">
        <v>420.298</v>
      </c>
      <c r="J193">
        <f t="shared" si="18"/>
        <v>0.56400000000002137</v>
      </c>
      <c r="K193">
        <f t="shared" si="19"/>
        <v>0.99865989326667648</v>
      </c>
      <c r="L193">
        <v>1.4156399999999999E-3</v>
      </c>
      <c r="O193" s="19"/>
      <c r="P193" s="19"/>
      <c r="Q193" s="19"/>
      <c r="R193" t="s">
        <v>208</v>
      </c>
      <c r="S193">
        <v>232.88900000000001</v>
      </c>
      <c r="T193">
        <v>234.26400000000001</v>
      </c>
      <c r="U193">
        <f t="shared" si="15"/>
        <v>1.375</v>
      </c>
      <c r="V193">
        <v>4.8952000000000002E-4</v>
      </c>
    </row>
    <row r="194" spans="6:22" x14ac:dyDescent="0.25">
      <c r="F194" t="s">
        <v>213</v>
      </c>
      <c r="G194">
        <v>383.68599999999998</v>
      </c>
      <c r="H194">
        <v>380.58600000000001</v>
      </c>
      <c r="J194">
        <f t="shared" si="18"/>
        <v>3.0999999999999659</v>
      </c>
      <c r="K194">
        <f t="shared" si="19"/>
        <v>0.99192047663975236</v>
      </c>
      <c r="L194">
        <v>1.3116899999999999E-3</v>
      </c>
      <c r="O194" s="19"/>
      <c r="P194" s="19"/>
      <c r="Q194" s="19"/>
      <c r="R194" t="s">
        <v>209</v>
      </c>
      <c r="S194">
        <v>1268.4290000000001</v>
      </c>
      <c r="T194">
        <v>1239.5630000000001</v>
      </c>
      <c r="U194">
        <f t="shared" si="15"/>
        <v>28.865999999999985</v>
      </c>
      <c r="V194">
        <v>3.8099800000000001E-3</v>
      </c>
    </row>
    <row r="195" spans="6:22" x14ac:dyDescent="0.25">
      <c r="F195" t="s">
        <v>206</v>
      </c>
      <c r="G195">
        <v>377.93799999999999</v>
      </c>
      <c r="H195">
        <v>374.738</v>
      </c>
      <c r="J195">
        <f t="shared" si="18"/>
        <v>3.1999999999999886</v>
      </c>
      <c r="K195">
        <f t="shared" si="19"/>
        <v>0.99153300276764977</v>
      </c>
      <c r="L195">
        <v>9.7000000000000003E-7</v>
      </c>
      <c r="O195" s="19"/>
      <c r="P195" s="19"/>
      <c r="Q195" s="19"/>
      <c r="R195" t="s">
        <v>210</v>
      </c>
      <c r="S195">
        <v>977.69500000000005</v>
      </c>
      <c r="T195">
        <v>979.31799999999998</v>
      </c>
      <c r="U195">
        <f t="shared" si="15"/>
        <v>1.6229999999999336</v>
      </c>
      <c r="V195">
        <v>0.33852357</v>
      </c>
    </row>
    <row r="196" spans="6:22" x14ac:dyDescent="0.25">
      <c r="F196" t="s">
        <v>192</v>
      </c>
      <c r="G196">
        <v>344.86399999999998</v>
      </c>
      <c r="H196">
        <v>349.48500000000001</v>
      </c>
      <c r="J196">
        <f t="shared" si="18"/>
        <v>4.6210000000000377</v>
      </c>
      <c r="K196">
        <f t="shared" si="19"/>
        <v>1.0133994850143826</v>
      </c>
      <c r="L196">
        <v>7.7161999999999999E-4</v>
      </c>
      <c r="O196" s="19"/>
      <c r="P196" s="19"/>
      <c r="Q196" s="19"/>
      <c r="R196" t="s">
        <v>211</v>
      </c>
      <c r="S196">
        <v>527.48400000000004</v>
      </c>
      <c r="T196">
        <v>527.01599999999996</v>
      </c>
      <c r="U196">
        <f t="shared" si="15"/>
        <v>0.46800000000007458</v>
      </c>
      <c r="V196">
        <v>5.7539779999999999E-2</v>
      </c>
    </row>
    <row r="197" spans="6:22" x14ac:dyDescent="0.25">
      <c r="F197" t="s">
        <v>207</v>
      </c>
      <c r="G197">
        <v>325.32499999999999</v>
      </c>
      <c r="H197">
        <v>325.81299999999999</v>
      </c>
      <c r="J197">
        <f t="shared" si="18"/>
        <v>0.48799999999999955</v>
      </c>
      <c r="K197">
        <f t="shared" si="19"/>
        <v>1.0015000384231154</v>
      </c>
      <c r="L197">
        <v>4.7788000000000003E-4</v>
      </c>
      <c r="O197" s="19"/>
      <c r="P197" s="19"/>
      <c r="Q197" s="19"/>
      <c r="R197" t="s">
        <v>212</v>
      </c>
      <c r="S197">
        <v>450.62900000000002</v>
      </c>
      <c r="T197">
        <v>448.38</v>
      </c>
      <c r="U197">
        <f t="shared" si="15"/>
        <v>2.2490000000000236</v>
      </c>
      <c r="V197">
        <v>2.1703E-4</v>
      </c>
    </row>
    <row r="198" spans="6:22" x14ac:dyDescent="0.25">
      <c r="F198" t="s">
        <v>214</v>
      </c>
      <c r="G198">
        <v>249.327</v>
      </c>
      <c r="H198">
        <v>256.02800000000002</v>
      </c>
      <c r="J198">
        <f t="shared" si="18"/>
        <v>6.7010000000000218</v>
      </c>
      <c r="K198">
        <f t="shared" si="19"/>
        <v>1.0268763511372616</v>
      </c>
      <c r="L198">
        <v>1.49961E-3</v>
      </c>
      <c r="O198" s="19"/>
      <c r="P198" s="19"/>
      <c r="Q198" s="19"/>
      <c r="R198" t="s">
        <v>213</v>
      </c>
      <c r="S198">
        <v>380.90300000000002</v>
      </c>
      <c r="T198">
        <v>377.72199999999998</v>
      </c>
      <c r="U198">
        <f t="shared" si="15"/>
        <v>3.18100000000004</v>
      </c>
      <c r="V198">
        <v>1.41158E-3</v>
      </c>
    </row>
    <row r="199" spans="6:22" x14ac:dyDescent="0.25">
      <c r="F199" t="s">
        <v>208</v>
      </c>
      <c r="G199">
        <v>237.94300000000001</v>
      </c>
      <c r="H199">
        <v>239.374</v>
      </c>
      <c r="J199">
        <f t="shared" si="18"/>
        <v>1.4309999999999832</v>
      </c>
      <c r="K199">
        <f t="shared" si="19"/>
        <v>1.0060140453806163</v>
      </c>
      <c r="L199">
        <v>4.8774000000000002E-4</v>
      </c>
      <c r="O199" s="19"/>
      <c r="P199" s="19"/>
      <c r="Q199" s="19"/>
      <c r="R199" t="s">
        <v>214</v>
      </c>
      <c r="S199">
        <v>245.203</v>
      </c>
      <c r="T199">
        <v>251.66</v>
      </c>
      <c r="U199">
        <f t="shared" si="15"/>
        <v>6.4569999999999936</v>
      </c>
      <c r="V199">
        <v>1.9478399999999999E-3</v>
      </c>
    </row>
  </sheetData>
  <sortState xmlns:xlrd2="http://schemas.microsoft.com/office/spreadsheetml/2017/richdata2" ref="F46:L199">
    <sortCondition descending="1" ref="H47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C3C-A917-4188-9C53-EAF729BD219F}">
  <dimension ref="A1:H197"/>
  <sheetViews>
    <sheetView topLeftCell="A144" zoomScaleNormal="100" workbookViewId="0">
      <selection activeCell="C45" sqref="C45:D197"/>
    </sheetView>
  </sheetViews>
  <sheetFormatPr defaultRowHeight="15" x14ac:dyDescent="0.25"/>
  <cols>
    <col min="1" max="1" width="11.85546875" style="38" customWidth="1"/>
    <col min="2" max="3" width="27.5703125" style="38" bestFit="1" customWidth="1"/>
    <col min="4" max="4" width="18" style="38" bestFit="1" customWidth="1"/>
    <col min="5" max="5" width="20.28515625" style="38" bestFit="1" customWidth="1"/>
    <col min="6" max="16384" width="9.140625" style="38"/>
  </cols>
  <sheetData>
    <row r="1" spans="1:8" ht="32.25" customHeight="1" x14ac:dyDescent="0.25">
      <c r="A1" s="38" t="s">
        <v>259</v>
      </c>
    </row>
    <row r="2" spans="1:8" ht="15.75" customHeight="1" x14ac:dyDescent="0.25"/>
    <row r="3" spans="1:8" ht="17.25" x14ac:dyDescent="0.25">
      <c r="A3" s="19" t="s">
        <v>232</v>
      </c>
      <c r="B3" s="19"/>
      <c r="C3" s="19"/>
      <c r="D3" s="19"/>
      <c r="E3" s="19"/>
    </row>
    <row r="4" spans="1:8" ht="17.25" x14ac:dyDescent="0.25">
      <c r="A4" s="38" t="s">
        <v>3</v>
      </c>
      <c r="B4" s="38" t="s">
        <v>235</v>
      </c>
      <c r="C4" s="38" t="s">
        <v>236</v>
      </c>
      <c r="D4" s="38" t="s">
        <v>48</v>
      </c>
      <c r="E4" s="38" t="s">
        <v>49</v>
      </c>
    </row>
    <row r="5" spans="1:8" ht="15" customHeight="1" x14ac:dyDescent="0.25">
      <c r="A5" s="38" t="s">
        <v>19</v>
      </c>
      <c r="C5" s="38">
        <v>122.133</v>
      </c>
      <c r="E5" s="38">
        <v>146.93512931999999</v>
      </c>
      <c r="F5" s="19" t="s">
        <v>18</v>
      </c>
      <c r="G5" s="19"/>
      <c r="H5" s="19"/>
    </row>
    <row r="6" spans="1:8" ht="15" customHeight="1" x14ac:dyDescent="0.25">
      <c r="A6" s="38" t="s">
        <v>20</v>
      </c>
      <c r="C6" s="38">
        <v>1101.9559999999999</v>
      </c>
      <c r="E6" s="38">
        <v>7.5181069699999998</v>
      </c>
      <c r="F6" s="19"/>
      <c r="G6" s="19"/>
      <c r="H6" s="19"/>
    </row>
    <row r="7" spans="1:8" ht="15" customHeight="1" x14ac:dyDescent="0.25">
      <c r="A7" s="38" t="s">
        <v>21</v>
      </c>
      <c r="C7" s="38">
        <v>1038.182</v>
      </c>
      <c r="E7" s="38">
        <v>244.7233468</v>
      </c>
      <c r="F7" s="19"/>
      <c r="G7" s="19"/>
      <c r="H7" s="19"/>
    </row>
    <row r="8" spans="1:8" ht="15" customHeight="1" x14ac:dyDescent="0.25">
      <c r="A8" s="38" t="s">
        <v>22</v>
      </c>
      <c r="C8" s="38">
        <v>888.15499999999997</v>
      </c>
      <c r="E8" s="38">
        <v>64.259539340000003</v>
      </c>
      <c r="F8" s="19"/>
      <c r="G8" s="19"/>
      <c r="H8" s="19"/>
    </row>
    <row r="9" spans="1:8" ht="15" customHeight="1" x14ac:dyDescent="0.25">
      <c r="A9" s="38" t="s">
        <v>23</v>
      </c>
      <c r="C9" s="38">
        <v>632.01700000000005</v>
      </c>
      <c r="E9" s="38">
        <v>13.275811429999999</v>
      </c>
      <c r="F9" s="19"/>
      <c r="G9" s="19"/>
      <c r="H9" s="19"/>
    </row>
    <row r="10" spans="1:8" ht="15" customHeight="1" x14ac:dyDescent="0.25">
      <c r="A10" s="38" t="s">
        <v>24</v>
      </c>
      <c r="C10" s="38">
        <v>510.03100000000001</v>
      </c>
      <c r="E10" s="38">
        <v>3.5829347</v>
      </c>
      <c r="F10" s="19"/>
      <c r="G10" s="19"/>
      <c r="H10" s="19"/>
    </row>
    <row r="11" spans="1:8" ht="15" customHeight="1" x14ac:dyDescent="0.25">
      <c r="A11" s="38" t="s">
        <v>25</v>
      </c>
      <c r="C11" s="38">
        <v>438.935</v>
      </c>
      <c r="E11" s="38">
        <v>0.14080504999999999</v>
      </c>
      <c r="F11" s="19"/>
      <c r="G11" s="19"/>
      <c r="H11" s="19"/>
    </row>
    <row r="12" spans="1:8" ht="15" customHeight="1" x14ac:dyDescent="0.25">
      <c r="A12" s="38" t="s">
        <v>26</v>
      </c>
      <c r="C12" s="38">
        <v>374.49200000000002</v>
      </c>
      <c r="E12" s="38">
        <v>0.1624292</v>
      </c>
      <c r="F12" s="19"/>
      <c r="G12" s="19"/>
      <c r="H12" s="19"/>
    </row>
    <row r="13" spans="1:8" ht="15" customHeight="1" x14ac:dyDescent="0.25">
      <c r="A13" s="38" t="s">
        <v>27</v>
      </c>
      <c r="C13" s="38">
        <v>302.42599999999999</v>
      </c>
      <c r="E13" s="38">
        <v>1.2473224599999999</v>
      </c>
      <c r="F13" s="19"/>
      <c r="G13" s="19"/>
      <c r="H13" s="19"/>
    </row>
    <row r="14" spans="1:8" ht="15" customHeight="1" x14ac:dyDescent="0.25">
      <c r="A14" s="38" t="s">
        <v>28</v>
      </c>
      <c r="C14" s="38">
        <v>253.34299999999999</v>
      </c>
      <c r="E14" s="38">
        <v>6.9973560000000004E-2</v>
      </c>
      <c r="F14" s="19"/>
      <c r="G14" s="19"/>
      <c r="H14" s="19"/>
    </row>
    <row r="15" spans="1:8" ht="15" customHeight="1" x14ac:dyDescent="0.25">
      <c r="A15" s="38" t="s">
        <v>29</v>
      </c>
      <c r="C15" s="38">
        <v>167.23400000000001</v>
      </c>
      <c r="E15" s="38">
        <v>0.18295611000000001</v>
      </c>
      <c r="F15" s="19"/>
      <c r="G15" s="19"/>
      <c r="H15" s="19"/>
    </row>
    <row r="16" spans="1:8" ht="15" customHeight="1" x14ac:dyDescent="0.25">
      <c r="A16" s="38" t="s">
        <v>30</v>
      </c>
      <c r="C16" s="38">
        <v>1168.836</v>
      </c>
      <c r="E16" s="38">
        <v>124.35684937000001</v>
      </c>
      <c r="F16" s="19"/>
      <c r="G16" s="19"/>
      <c r="H16" s="19"/>
    </row>
    <row r="17" spans="1:8" ht="15" customHeight="1" x14ac:dyDescent="0.25">
      <c r="A17" s="38" t="s">
        <v>31</v>
      </c>
      <c r="C17" s="38">
        <v>909.72</v>
      </c>
      <c r="E17" s="38">
        <v>168.79196365000001</v>
      </c>
      <c r="F17" s="19"/>
      <c r="G17" s="19"/>
      <c r="H17" s="19"/>
    </row>
    <row r="18" spans="1:8" ht="15" customHeight="1" x14ac:dyDescent="0.25">
      <c r="A18" s="38" t="s">
        <v>32</v>
      </c>
      <c r="C18" s="38">
        <v>458.625</v>
      </c>
      <c r="E18" s="38">
        <v>1.65050323</v>
      </c>
      <c r="F18" s="19"/>
      <c r="G18" s="19"/>
      <c r="H18" s="19"/>
    </row>
    <row r="19" spans="1:8" ht="15" customHeight="1" x14ac:dyDescent="0.25">
      <c r="A19" s="38" t="s">
        <v>33</v>
      </c>
      <c r="C19" s="38">
        <v>381.173</v>
      </c>
      <c r="E19" s="38">
        <v>0.39677723999999998</v>
      </c>
      <c r="F19" s="19"/>
      <c r="G19" s="19"/>
      <c r="H19" s="19"/>
    </row>
    <row r="20" spans="1:8" ht="15" customHeight="1" x14ac:dyDescent="0.25">
      <c r="A20" s="38" t="s">
        <v>34</v>
      </c>
      <c r="C20" s="38">
        <v>308.53199999999998</v>
      </c>
      <c r="E20" s="38">
        <v>0.59561198000000004</v>
      </c>
      <c r="F20" s="19"/>
      <c r="G20" s="19"/>
      <c r="H20" s="19"/>
    </row>
    <row r="21" spans="1:8" ht="15" customHeight="1" x14ac:dyDescent="0.25">
      <c r="A21" s="38" t="s">
        <v>35</v>
      </c>
      <c r="C21" s="38">
        <v>181.05500000000001</v>
      </c>
      <c r="E21" s="38">
        <v>0.47279262</v>
      </c>
      <c r="F21" s="19"/>
      <c r="G21" s="19"/>
      <c r="H21" s="19"/>
    </row>
    <row r="22" spans="1:8" ht="15" customHeight="1" x14ac:dyDescent="0.25">
      <c r="A22" s="38" t="s">
        <v>36</v>
      </c>
      <c r="C22" s="38">
        <v>72.552000000000007</v>
      </c>
      <c r="E22" s="38">
        <v>6.84302E-3</v>
      </c>
      <c r="F22" s="19"/>
      <c r="G22" s="19"/>
      <c r="H22" s="19"/>
    </row>
    <row r="24" spans="1:8" ht="17.25" customHeight="1" x14ac:dyDescent="0.25">
      <c r="A24" s="38" t="s">
        <v>3</v>
      </c>
      <c r="B24" s="38" t="s">
        <v>235</v>
      </c>
      <c r="C24" s="38" t="s">
        <v>236</v>
      </c>
      <c r="D24" s="38" t="s">
        <v>0</v>
      </c>
      <c r="F24" s="19" t="s">
        <v>51</v>
      </c>
      <c r="G24" s="19"/>
      <c r="H24" s="19"/>
    </row>
    <row r="25" spans="1:8" ht="15" customHeight="1" x14ac:dyDescent="0.25">
      <c r="A25" s="38" t="s">
        <v>39</v>
      </c>
      <c r="C25" s="38">
        <v>2434.3879999999999</v>
      </c>
      <c r="D25" s="38">
        <v>0.19868751000000001</v>
      </c>
      <c r="F25" s="19"/>
      <c r="G25" s="19"/>
      <c r="H25" s="19"/>
    </row>
    <row r="26" spans="1:8" ht="15" customHeight="1" x14ac:dyDescent="0.25">
      <c r="A26" s="38" t="s">
        <v>40</v>
      </c>
      <c r="C26" s="38">
        <v>2189.9250000000002</v>
      </c>
      <c r="D26" s="38">
        <v>1.98200614</v>
      </c>
      <c r="F26" s="19"/>
      <c r="G26" s="19"/>
      <c r="H26" s="19"/>
    </row>
    <row r="27" spans="1:8" ht="15" customHeight="1" x14ac:dyDescent="0.25">
      <c r="A27" s="38" t="s">
        <v>41</v>
      </c>
      <c r="C27" s="38">
        <v>2071.62</v>
      </c>
      <c r="D27" s="38">
        <v>3.3862900000000001E-3</v>
      </c>
      <c r="F27" s="19"/>
      <c r="G27" s="19"/>
      <c r="H27" s="19"/>
    </row>
    <row r="28" spans="1:8" ht="15" customHeight="1" x14ac:dyDescent="0.25">
      <c r="A28" s="38" t="s">
        <v>42</v>
      </c>
      <c r="C28" s="38">
        <v>1761.5609999999999</v>
      </c>
      <c r="D28" s="38">
        <v>2.3866510000000001E-2</v>
      </c>
      <c r="F28" s="19"/>
      <c r="G28" s="19"/>
      <c r="H28" s="19"/>
    </row>
    <row r="29" spans="1:8" ht="15" customHeight="1" x14ac:dyDescent="0.25">
      <c r="A29" s="38" t="s">
        <v>43</v>
      </c>
      <c r="C29" s="38">
        <v>1265.6990000000001</v>
      </c>
      <c r="D29" s="38">
        <v>2.1798624100000001</v>
      </c>
      <c r="F29" s="19"/>
      <c r="G29" s="19"/>
      <c r="H29" s="19"/>
    </row>
    <row r="30" spans="1:8" ht="15" customHeight="1" x14ac:dyDescent="0.25">
      <c r="A30" s="38" t="s">
        <v>44</v>
      </c>
      <c r="C30" s="38">
        <v>1019.335</v>
      </c>
      <c r="D30" s="38">
        <v>2.83440256</v>
      </c>
      <c r="F30" s="19"/>
      <c r="G30" s="19"/>
      <c r="H30" s="19"/>
    </row>
    <row r="31" spans="1:8" ht="15" customHeight="1" x14ac:dyDescent="0.25">
      <c r="A31" s="38" t="s">
        <v>45</v>
      </c>
      <c r="C31" s="38">
        <v>872.58500000000004</v>
      </c>
      <c r="D31" s="38">
        <v>52.558443490000002</v>
      </c>
      <c r="F31" s="19"/>
      <c r="G31" s="19"/>
      <c r="H31" s="19"/>
    </row>
    <row r="32" spans="1:8" ht="15" customHeight="1" x14ac:dyDescent="0.25">
      <c r="A32" s="38" t="s">
        <v>46</v>
      </c>
      <c r="C32" s="38">
        <v>748.89</v>
      </c>
      <c r="D32" s="38">
        <v>7.9130799999999994E-3</v>
      </c>
      <c r="F32" s="19"/>
      <c r="G32" s="19"/>
      <c r="H32" s="19"/>
    </row>
    <row r="33" spans="1:8" ht="15" customHeight="1" x14ac:dyDescent="0.25">
      <c r="A33" s="38" t="s">
        <v>47</v>
      </c>
      <c r="C33" s="38">
        <v>604.26300000000003</v>
      </c>
      <c r="D33" s="38">
        <v>3.3120450000000003E-2</v>
      </c>
      <c r="F33" s="19"/>
      <c r="G33" s="19"/>
      <c r="H33" s="19"/>
    </row>
    <row r="34" spans="1:8" x14ac:dyDescent="0.25">
      <c r="A34" s="38" t="s">
        <v>89</v>
      </c>
      <c r="C34" s="38">
        <v>506.88600000000002</v>
      </c>
      <c r="D34" s="38">
        <v>6.112252E-2</v>
      </c>
      <c r="F34" s="19"/>
      <c r="G34" s="19"/>
      <c r="H34" s="19"/>
    </row>
    <row r="35" spans="1:8" x14ac:dyDescent="0.25">
      <c r="A35" s="38" t="s">
        <v>90</v>
      </c>
      <c r="C35" s="38">
        <v>335.767</v>
      </c>
      <c r="D35" s="38">
        <v>1.9618299999999999E-3</v>
      </c>
      <c r="F35" s="19"/>
      <c r="G35" s="19"/>
      <c r="H35" s="19"/>
    </row>
    <row r="36" spans="1:8" x14ac:dyDescent="0.25">
      <c r="A36" s="38" t="s">
        <v>91</v>
      </c>
      <c r="C36" s="38">
        <v>2321.8809999999999</v>
      </c>
      <c r="D36" s="38">
        <v>1.3378987</v>
      </c>
      <c r="F36" s="19"/>
      <c r="G36" s="19"/>
      <c r="H36" s="19"/>
    </row>
    <row r="37" spans="1:8" x14ac:dyDescent="0.25">
      <c r="A37" s="38" t="s">
        <v>92</v>
      </c>
      <c r="C37" s="38">
        <v>1807.567</v>
      </c>
      <c r="D37" s="38">
        <v>0.13735968000000001</v>
      </c>
      <c r="F37" s="19"/>
      <c r="G37" s="19"/>
      <c r="H37" s="19"/>
    </row>
    <row r="38" spans="1:8" x14ac:dyDescent="0.25">
      <c r="A38" s="38" t="s">
        <v>93</v>
      </c>
      <c r="C38" s="38">
        <v>917.39700000000005</v>
      </c>
      <c r="D38" s="38">
        <v>1.8798064000000001</v>
      </c>
      <c r="F38" s="19"/>
      <c r="G38" s="19"/>
      <c r="H38" s="19"/>
    </row>
    <row r="39" spans="1:8" x14ac:dyDescent="0.25">
      <c r="A39" s="38" t="s">
        <v>94</v>
      </c>
      <c r="C39" s="38">
        <v>762.13699999999994</v>
      </c>
      <c r="D39" s="38">
        <v>8.9538900000000008E-3</v>
      </c>
      <c r="F39" s="19"/>
      <c r="G39" s="19"/>
      <c r="H39" s="19"/>
    </row>
    <row r="40" spans="1:8" x14ac:dyDescent="0.25">
      <c r="A40" s="38" t="s">
        <v>95</v>
      </c>
      <c r="C40" s="38">
        <v>616.20699999999999</v>
      </c>
      <c r="D40" s="38">
        <v>0.74289000000000005</v>
      </c>
      <c r="F40" s="19"/>
      <c r="G40" s="19"/>
      <c r="H40" s="19"/>
    </row>
    <row r="41" spans="1:8" x14ac:dyDescent="0.25">
      <c r="A41" s="38" t="s">
        <v>96</v>
      </c>
      <c r="C41" s="38">
        <v>363.548</v>
      </c>
      <c r="D41" s="38">
        <v>2.21259E-3</v>
      </c>
      <c r="F41" s="19"/>
      <c r="G41" s="19"/>
      <c r="H41" s="19"/>
    </row>
    <row r="42" spans="1:8" x14ac:dyDescent="0.25">
      <c r="A42" s="38" t="s">
        <v>97</v>
      </c>
      <c r="C42" s="38">
        <v>145.518</v>
      </c>
      <c r="D42" s="38">
        <v>6.6197000000000001E-4</v>
      </c>
      <c r="F42" s="19"/>
      <c r="G42" s="19"/>
      <c r="H42" s="19"/>
    </row>
    <row r="44" spans="1:8" ht="17.25" customHeight="1" x14ac:dyDescent="0.25">
      <c r="A44" s="38" t="s">
        <v>3</v>
      </c>
      <c r="B44" s="38" t="s">
        <v>235</v>
      </c>
      <c r="C44" s="38" t="s">
        <v>236</v>
      </c>
      <c r="D44" s="38" t="s">
        <v>0</v>
      </c>
      <c r="F44" s="19" t="s">
        <v>52</v>
      </c>
      <c r="G44" s="19"/>
      <c r="H44" s="19"/>
    </row>
    <row r="45" spans="1:8" ht="15" customHeight="1" x14ac:dyDescent="0.25">
      <c r="A45" s="38" t="s">
        <v>50</v>
      </c>
      <c r="C45" s="38">
        <v>2313.8009999999999</v>
      </c>
      <c r="D45" s="38">
        <v>0.20723209000000001</v>
      </c>
      <c r="F45" s="19"/>
      <c r="G45" s="19"/>
      <c r="H45" s="19"/>
    </row>
    <row r="46" spans="1:8" ht="15" customHeight="1" x14ac:dyDescent="0.25">
      <c r="A46" s="38" t="s">
        <v>53</v>
      </c>
      <c r="C46" s="38">
        <v>2255.0219999999999</v>
      </c>
      <c r="D46" s="38">
        <v>1.4305454900000001</v>
      </c>
      <c r="F46" s="19"/>
      <c r="G46" s="19"/>
      <c r="H46" s="19"/>
    </row>
    <row r="47" spans="1:8" ht="15" customHeight="1" x14ac:dyDescent="0.25">
      <c r="A47" s="38" t="s">
        <v>54</v>
      </c>
      <c r="C47" s="38">
        <v>2134.2159999999999</v>
      </c>
      <c r="D47" s="38">
        <v>0.1426</v>
      </c>
      <c r="F47" s="19"/>
      <c r="G47" s="19"/>
      <c r="H47" s="19"/>
    </row>
    <row r="48" spans="1:8" ht="15" customHeight="1" x14ac:dyDescent="0.25">
      <c r="A48" s="38" t="s">
        <v>55</v>
      </c>
      <c r="C48" s="38">
        <v>2096.9290000000001</v>
      </c>
      <c r="D48" s="38">
        <v>0.1024</v>
      </c>
      <c r="F48" s="19"/>
      <c r="G48" s="19"/>
      <c r="H48" s="19"/>
    </row>
    <row r="49" spans="1:8" ht="15" customHeight="1" x14ac:dyDescent="0.25">
      <c r="A49" s="38" t="s">
        <v>56</v>
      </c>
      <c r="C49" s="38">
        <v>1980.71</v>
      </c>
      <c r="D49" s="38">
        <v>3.415E-2</v>
      </c>
      <c r="F49" s="19"/>
      <c r="G49" s="19"/>
      <c r="H49" s="19"/>
    </row>
    <row r="50" spans="1:8" ht="15" customHeight="1" x14ac:dyDescent="0.25">
      <c r="A50" s="38" t="s">
        <v>57</v>
      </c>
      <c r="C50" s="38">
        <v>1916.604</v>
      </c>
      <c r="D50" s="38">
        <v>6.8989999999999996E-2</v>
      </c>
      <c r="F50" s="19"/>
      <c r="G50" s="19"/>
      <c r="H50" s="19"/>
    </row>
    <row r="51" spans="1:8" ht="15" customHeight="1" x14ac:dyDescent="0.25">
      <c r="A51" s="38" t="s">
        <v>58</v>
      </c>
      <c r="C51" s="38">
        <v>1850.3689999999999</v>
      </c>
      <c r="D51" s="38">
        <v>0.14544000000000001</v>
      </c>
      <c r="F51" s="19"/>
      <c r="G51" s="19"/>
      <c r="H51" s="19"/>
    </row>
    <row r="52" spans="1:8" ht="15" customHeight="1" x14ac:dyDescent="0.25">
      <c r="A52" s="38" t="s">
        <v>59</v>
      </c>
      <c r="C52" s="38">
        <v>1733.6759999999999</v>
      </c>
      <c r="D52" s="38">
        <v>0.13264999999999999</v>
      </c>
      <c r="F52" s="19"/>
      <c r="G52" s="19"/>
      <c r="H52" s="19"/>
    </row>
    <row r="53" spans="1:8" ht="15" customHeight="1" x14ac:dyDescent="0.25">
      <c r="A53" s="38" t="s">
        <v>60</v>
      </c>
      <c r="C53" s="38">
        <v>1668.6510000000001</v>
      </c>
      <c r="D53" s="38">
        <v>0.28563</v>
      </c>
      <c r="F53" s="19"/>
      <c r="G53" s="19"/>
      <c r="H53" s="19"/>
    </row>
    <row r="54" spans="1:8" ht="15" customHeight="1" x14ac:dyDescent="0.25">
      <c r="A54" s="38" t="s">
        <v>61</v>
      </c>
      <c r="C54" s="38">
        <v>1513.588</v>
      </c>
      <c r="D54" s="38">
        <v>8.7090000000000001E-2</v>
      </c>
      <c r="F54" s="19"/>
      <c r="G54" s="19"/>
      <c r="H54" s="19"/>
    </row>
    <row r="55" spans="1:8" ht="15" customHeight="1" x14ac:dyDescent="0.25">
      <c r="A55" s="38" t="s">
        <v>62</v>
      </c>
      <c r="C55" s="38">
        <v>1729.473</v>
      </c>
      <c r="D55" s="38">
        <v>4.3E-3</v>
      </c>
      <c r="F55" s="19"/>
      <c r="G55" s="19"/>
      <c r="H55" s="19"/>
    </row>
    <row r="56" spans="1:8" ht="15" customHeight="1" x14ac:dyDescent="0.25">
      <c r="A56" s="38" t="s">
        <v>63</v>
      </c>
      <c r="C56" s="38">
        <v>1610.598</v>
      </c>
      <c r="D56" s="38">
        <v>4.1700000000000001E-2</v>
      </c>
      <c r="F56" s="19"/>
      <c r="G56" s="19"/>
      <c r="H56" s="19"/>
    </row>
    <row r="57" spans="1:8" ht="15" customHeight="1" x14ac:dyDescent="0.25">
      <c r="A57" s="38" t="s">
        <v>64</v>
      </c>
      <c r="C57" s="38">
        <v>1548.018</v>
      </c>
      <c r="D57" s="38">
        <v>9.4130000000000005E-2</v>
      </c>
      <c r="F57" s="19"/>
      <c r="G57" s="19"/>
      <c r="H57" s="19"/>
    </row>
    <row r="58" spans="1:8" ht="15" customHeight="1" x14ac:dyDescent="0.25">
      <c r="A58" s="38" t="s">
        <v>65</v>
      </c>
      <c r="C58" s="38">
        <v>1390.001</v>
      </c>
      <c r="D58" s="38">
        <v>0.61890000000000001</v>
      </c>
      <c r="F58" s="19"/>
      <c r="G58" s="19"/>
      <c r="H58" s="19"/>
    </row>
    <row r="59" spans="1:8" ht="15" customHeight="1" x14ac:dyDescent="0.25">
      <c r="A59" s="38" t="s">
        <v>66</v>
      </c>
      <c r="C59" s="38">
        <v>1142.5730000000001</v>
      </c>
      <c r="D59" s="38">
        <v>0.1017</v>
      </c>
      <c r="F59" s="19"/>
      <c r="G59" s="19"/>
      <c r="H59" s="19"/>
    </row>
    <row r="60" spans="1:8" ht="15" customHeight="1" x14ac:dyDescent="0.25">
      <c r="A60" s="38" t="s">
        <v>67</v>
      </c>
      <c r="C60" s="38">
        <v>1658.646</v>
      </c>
      <c r="D60" s="38">
        <v>2.6700000000000002E-2</v>
      </c>
      <c r="F60" s="19"/>
      <c r="G60" s="19"/>
      <c r="H60" s="19"/>
    </row>
    <row r="61" spans="1:8" ht="15" customHeight="1" x14ac:dyDescent="0.25">
      <c r="A61" s="38" t="s">
        <v>68</v>
      </c>
      <c r="C61" s="38">
        <v>1540.558</v>
      </c>
      <c r="D61" s="38">
        <v>7.1400000000000005E-2</v>
      </c>
      <c r="F61" s="19"/>
      <c r="G61" s="19"/>
      <c r="H61" s="19"/>
    </row>
    <row r="62" spans="1:8" ht="15" customHeight="1" x14ac:dyDescent="0.25">
      <c r="A62" s="38" t="s">
        <v>69</v>
      </c>
      <c r="C62" s="38">
        <v>1475.414</v>
      </c>
      <c r="D62" s="38">
        <v>0.17749999999999999</v>
      </c>
      <c r="F62" s="19"/>
      <c r="G62" s="19"/>
      <c r="H62" s="19"/>
    </row>
    <row r="63" spans="1:8" ht="15" customHeight="1" x14ac:dyDescent="0.25">
      <c r="A63" s="38" t="s">
        <v>70</v>
      </c>
      <c r="C63" s="38">
        <v>1318.922</v>
      </c>
      <c r="D63" s="38">
        <v>0.43690000000000001</v>
      </c>
      <c r="F63" s="19"/>
      <c r="G63" s="19"/>
      <c r="H63" s="19"/>
    </row>
    <row r="64" spans="1:8" ht="15" customHeight="1" x14ac:dyDescent="0.25">
      <c r="A64" s="38" t="s">
        <v>71</v>
      </c>
      <c r="C64" s="38">
        <v>1072.203</v>
      </c>
      <c r="D64" s="38">
        <v>17.195599999999999</v>
      </c>
      <c r="F64" s="19"/>
      <c r="G64" s="19"/>
      <c r="H64" s="19"/>
    </row>
    <row r="65" spans="1:8" ht="15" customHeight="1" x14ac:dyDescent="0.25">
      <c r="A65" s="38" t="s">
        <v>72</v>
      </c>
      <c r="C65" s="38">
        <v>949.43499999999995</v>
      </c>
      <c r="D65" s="38">
        <v>2.2250999999999999</v>
      </c>
      <c r="F65" s="19"/>
      <c r="G65" s="19"/>
      <c r="H65" s="19"/>
    </row>
    <row r="66" spans="1:8" ht="15" customHeight="1" x14ac:dyDescent="0.25">
      <c r="A66" s="38" t="s">
        <v>73</v>
      </c>
      <c r="C66" s="38">
        <v>1593.1220000000001</v>
      </c>
      <c r="D66" s="38">
        <v>2.0080000000000001E-2</v>
      </c>
      <c r="F66" s="19"/>
      <c r="G66" s="19"/>
      <c r="H66" s="19"/>
    </row>
    <row r="67" spans="1:8" ht="15" customHeight="1" x14ac:dyDescent="0.25">
      <c r="A67" s="38" t="s">
        <v>74</v>
      </c>
      <c r="C67" s="38">
        <v>1476.433</v>
      </c>
      <c r="D67" s="38">
        <v>2.785E-2</v>
      </c>
      <c r="F67" s="19"/>
      <c r="G67" s="19"/>
      <c r="H67" s="19"/>
    </row>
    <row r="68" spans="1:8" ht="15" customHeight="1" x14ac:dyDescent="0.25">
      <c r="A68" s="38" t="s">
        <v>75</v>
      </c>
      <c r="C68" s="38">
        <v>1411.8219999999999</v>
      </c>
      <c r="D68" s="38">
        <v>0.36520000000000002</v>
      </c>
      <c r="F68" s="19"/>
      <c r="G68" s="19"/>
      <c r="H68" s="19"/>
    </row>
    <row r="69" spans="1:8" ht="15" customHeight="1" x14ac:dyDescent="0.25">
      <c r="A69" s="38" t="s">
        <v>76</v>
      </c>
      <c r="C69" s="38">
        <v>1255.816</v>
      </c>
      <c r="D69" s="38">
        <v>2.1789999999999998</v>
      </c>
      <c r="F69" s="19"/>
      <c r="G69" s="19"/>
      <c r="H69" s="19"/>
    </row>
    <row r="70" spans="1:8" ht="15" customHeight="1" x14ac:dyDescent="0.25">
      <c r="A70" s="38" t="s">
        <v>77</v>
      </c>
      <c r="C70" s="38">
        <v>1006.903</v>
      </c>
      <c r="D70" s="38">
        <v>1.1879</v>
      </c>
      <c r="F70" s="19"/>
      <c r="G70" s="19"/>
      <c r="H70" s="19"/>
    </row>
    <row r="71" spans="1:8" ht="15" customHeight="1" x14ac:dyDescent="0.25">
      <c r="A71" s="38" t="s">
        <v>78</v>
      </c>
      <c r="C71" s="38">
        <v>881.44399999999996</v>
      </c>
      <c r="D71" s="38">
        <v>22.860900000000001</v>
      </c>
      <c r="F71" s="19"/>
      <c r="G71" s="19"/>
      <c r="H71" s="19"/>
    </row>
    <row r="72" spans="1:8" ht="15" customHeight="1" x14ac:dyDescent="0.25">
      <c r="A72" s="38" t="s">
        <v>79</v>
      </c>
      <c r="C72" s="38">
        <v>813.13199999999995</v>
      </c>
      <c r="D72" s="38">
        <v>4.267E-2</v>
      </c>
      <c r="F72" s="19"/>
      <c r="G72" s="19"/>
      <c r="H72" s="19"/>
    </row>
    <row r="73" spans="1:8" ht="15" customHeight="1" x14ac:dyDescent="0.25">
      <c r="A73" s="38" t="s">
        <v>80</v>
      </c>
      <c r="C73" s="38">
        <v>1521.028</v>
      </c>
      <c r="D73" s="38">
        <v>1.9599999999999999E-2</v>
      </c>
      <c r="F73" s="19"/>
      <c r="G73" s="19"/>
      <c r="H73" s="19"/>
    </row>
    <row r="74" spans="1:8" ht="15" customHeight="1" x14ac:dyDescent="0.25">
      <c r="A74" s="38" t="s">
        <v>81</v>
      </c>
      <c r="C74" s="38">
        <v>1402.9359999999999</v>
      </c>
      <c r="D74" s="38">
        <v>8.48E-2</v>
      </c>
      <c r="F74" s="19"/>
      <c r="G74" s="19"/>
      <c r="H74" s="19"/>
    </row>
    <row r="75" spans="1:8" ht="15" customHeight="1" x14ac:dyDescent="0.25">
      <c r="A75" s="38" t="s">
        <v>82</v>
      </c>
      <c r="C75" s="38">
        <v>1339.798</v>
      </c>
      <c r="D75" s="38">
        <v>0.24818000000000001</v>
      </c>
      <c r="F75" s="19"/>
      <c r="G75" s="19"/>
      <c r="H75" s="19"/>
    </row>
    <row r="76" spans="1:8" ht="15" customHeight="1" x14ac:dyDescent="0.25">
      <c r="A76" s="38" t="s">
        <v>83</v>
      </c>
      <c r="C76" s="38">
        <v>1183.3409999999999</v>
      </c>
      <c r="D76" s="38">
        <v>0.78895999000000006</v>
      </c>
      <c r="F76" s="19"/>
      <c r="G76" s="19"/>
      <c r="H76" s="19"/>
    </row>
    <row r="77" spans="1:8" ht="15" customHeight="1" x14ac:dyDescent="0.25">
      <c r="A77" s="38" t="s">
        <v>84</v>
      </c>
      <c r="C77" s="38">
        <v>934.93700000000001</v>
      </c>
      <c r="D77" s="38">
        <v>3.007E-2</v>
      </c>
      <c r="F77" s="19"/>
      <c r="G77" s="19"/>
      <c r="H77" s="19"/>
    </row>
    <row r="78" spans="1:8" ht="15" customHeight="1" x14ac:dyDescent="0.25">
      <c r="A78" s="38" t="s">
        <v>85</v>
      </c>
      <c r="C78" s="38">
        <v>12.555999999999999</v>
      </c>
      <c r="D78" s="38">
        <v>1.577779E-2</v>
      </c>
      <c r="F78" s="19"/>
      <c r="G78" s="19"/>
      <c r="H78" s="19"/>
    </row>
    <row r="79" spans="1:8" ht="15" customHeight="1" x14ac:dyDescent="0.25">
      <c r="A79" s="38" t="s">
        <v>86</v>
      </c>
      <c r="C79" s="38">
        <v>741.14499999999998</v>
      </c>
      <c r="D79" s="38">
        <v>1.908E-2</v>
      </c>
      <c r="F79" s="19"/>
      <c r="G79" s="19"/>
      <c r="H79" s="19"/>
    </row>
    <row r="80" spans="1:8" ht="15" customHeight="1" x14ac:dyDescent="0.25">
      <c r="A80" s="38" t="s">
        <v>87</v>
      </c>
      <c r="C80" s="38">
        <v>676.62800000000004</v>
      </c>
      <c r="D80" s="38">
        <v>7.6299999999999996E-3</v>
      </c>
      <c r="F80" s="19"/>
      <c r="G80" s="19"/>
      <c r="H80" s="19"/>
    </row>
    <row r="81" spans="1:8" x14ac:dyDescent="0.25">
      <c r="A81" s="38" t="s">
        <v>98</v>
      </c>
      <c r="C81" s="38">
        <v>1472.981</v>
      </c>
      <c r="D81" s="38">
        <v>1.1169E-2</v>
      </c>
      <c r="F81" s="19"/>
      <c r="G81" s="19"/>
      <c r="H81" s="19"/>
    </row>
    <row r="82" spans="1:8" x14ac:dyDescent="0.25">
      <c r="A82" s="38" t="s">
        <v>99</v>
      </c>
      <c r="C82" s="38">
        <v>1355.3889999999999</v>
      </c>
      <c r="D82" s="38">
        <v>4.4474E-2</v>
      </c>
      <c r="F82" s="19"/>
      <c r="G82" s="19"/>
      <c r="H82" s="19"/>
    </row>
    <row r="83" spans="1:8" x14ac:dyDescent="0.25">
      <c r="A83" s="38" t="s">
        <v>100</v>
      </c>
      <c r="C83" s="38">
        <v>1290.99</v>
      </c>
      <c r="D83" s="38">
        <v>0.29260000000000003</v>
      </c>
      <c r="F83" s="19"/>
      <c r="G83" s="19"/>
      <c r="H83" s="19"/>
    </row>
    <row r="84" spans="1:8" x14ac:dyDescent="0.25">
      <c r="A84" s="38" t="s">
        <v>101</v>
      </c>
      <c r="C84" s="38">
        <v>1134.4359999999999</v>
      </c>
      <c r="D84" s="38">
        <v>2.1100000000000001E-2</v>
      </c>
      <c r="F84" s="19"/>
      <c r="G84" s="19"/>
      <c r="H84" s="19"/>
    </row>
    <row r="85" spans="1:8" x14ac:dyDescent="0.25">
      <c r="A85" s="38" t="s">
        <v>102</v>
      </c>
      <c r="C85" s="38">
        <v>885.88499999999999</v>
      </c>
      <c r="D85" s="38">
        <v>1.4774</v>
      </c>
      <c r="F85" s="19"/>
      <c r="G85" s="19"/>
      <c r="H85" s="19"/>
    </row>
    <row r="86" spans="1:8" x14ac:dyDescent="0.25">
      <c r="A86" s="38" t="s">
        <v>103</v>
      </c>
      <c r="C86" s="38">
        <v>763.40899999999999</v>
      </c>
      <c r="D86" s="38">
        <v>8.2629999999999995E-3</v>
      </c>
      <c r="F86" s="19"/>
      <c r="G86" s="19"/>
      <c r="H86" s="19"/>
    </row>
    <row r="87" spans="1:8" x14ac:dyDescent="0.25">
      <c r="A87" s="38" t="s">
        <v>104</v>
      </c>
      <c r="C87" s="38">
        <v>692.36199999999997</v>
      </c>
      <c r="D87" s="38">
        <v>3.49E-3</v>
      </c>
      <c r="F87" s="19"/>
      <c r="G87" s="19"/>
      <c r="H87" s="19"/>
    </row>
    <row r="88" spans="1:8" x14ac:dyDescent="0.25">
      <c r="A88" s="38" t="s">
        <v>113</v>
      </c>
      <c r="C88" s="38">
        <v>627.79</v>
      </c>
      <c r="D88" s="38">
        <v>0.25418600000000002</v>
      </c>
      <c r="F88" s="19"/>
      <c r="G88" s="19"/>
      <c r="H88" s="19"/>
    </row>
    <row r="89" spans="1:8" x14ac:dyDescent="0.25">
      <c r="A89" s="38" t="s">
        <v>105</v>
      </c>
      <c r="C89" s="38">
        <v>555.55100000000004</v>
      </c>
      <c r="D89" s="38">
        <v>1.83E-3</v>
      </c>
      <c r="F89" s="19"/>
      <c r="G89" s="19"/>
      <c r="H89" s="19"/>
    </row>
    <row r="90" spans="1:8" x14ac:dyDescent="0.25">
      <c r="A90" s="38" t="s">
        <v>106</v>
      </c>
      <c r="C90" s="38">
        <v>1387.0440000000001</v>
      </c>
      <c r="D90" s="38">
        <v>0.62109899999999996</v>
      </c>
      <c r="F90" s="19"/>
      <c r="G90" s="19"/>
      <c r="H90" s="19"/>
    </row>
    <row r="91" spans="1:8" x14ac:dyDescent="0.25">
      <c r="A91" s="38" t="s">
        <v>107</v>
      </c>
      <c r="C91" s="38">
        <v>1269.374</v>
      </c>
      <c r="D91" s="38">
        <v>0.26635999999999999</v>
      </c>
      <c r="F91" s="19"/>
      <c r="G91" s="19"/>
      <c r="H91" s="19"/>
    </row>
    <row r="92" spans="1:8" x14ac:dyDescent="0.25">
      <c r="A92" s="38" t="s">
        <v>108</v>
      </c>
      <c r="C92" s="38">
        <v>1204.2049999999999</v>
      </c>
      <c r="D92" s="38">
        <v>0.54408999999999996</v>
      </c>
      <c r="F92" s="19"/>
      <c r="G92" s="19"/>
      <c r="H92" s="19"/>
    </row>
    <row r="93" spans="1:8" x14ac:dyDescent="0.25">
      <c r="A93" s="38" t="s">
        <v>109</v>
      </c>
      <c r="C93" s="38">
        <v>1048.153</v>
      </c>
      <c r="D93" s="38">
        <v>15.628299999999999</v>
      </c>
      <c r="F93" s="19"/>
      <c r="G93" s="19"/>
      <c r="H93" s="19"/>
    </row>
    <row r="94" spans="1:8" x14ac:dyDescent="0.25">
      <c r="A94" s="38" t="s">
        <v>110</v>
      </c>
      <c r="C94" s="38">
        <v>799.76300000000003</v>
      </c>
      <c r="D94" s="38">
        <v>9.1769999999999994E-3</v>
      </c>
      <c r="F94" s="19"/>
      <c r="G94" s="19"/>
      <c r="H94" s="19"/>
    </row>
    <row r="95" spans="1:8" x14ac:dyDescent="0.25">
      <c r="A95" s="38" t="s">
        <v>111</v>
      </c>
      <c r="C95" s="38">
        <v>677.649</v>
      </c>
      <c r="D95" s="38">
        <v>6.5839999999999996E-3</v>
      </c>
      <c r="F95" s="19"/>
      <c r="G95" s="19"/>
      <c r="H95" s="19"/>
    </row>
    <row r="96" spans="1:8" x14ac:dyDescent="0.25">
      <c r="A96" s="38" t="s">
        <v>112</v>
      </c>
      <c r="C96" s="38">
        <v>605.97900000000004</v>
      </c>
      <c r="D96" s="38">
        <v>9.9380000000000007E-3</v>
      </c>
      <c r="F96" s="19"/>
      <c r="G96" s="19"/>
      <c r="H96" s="19"/>
    </row>
    <row r="97" spans="1:8" x14ac:dyDescent="0.25">
      <c r="A97" s="38" t="s">
        <v>114</v>
      </c>
      <c r="C97" s="38">
        <v>541.60400000000004</v>
      </c>
      <c r="D97" s="38">
        <v>4.8407399999999996E-3</v>
      </c>
      <c r="F97" s="19"/>
      <c r="G97" s="19"/>
      <c r="H97" s="19"/>
    </row>
    <row r="98" spans="1:8" x14ac:dyDescent="0.25">
      <c r="A98" s="38" t="s">
        <v>115</v>
      </c>
      <c r="C98" s="38">
        <v>468.94400000000002</v>
      </c>
      <c r="D98" s="38">
        <v>3.4750000000000003E-2</v>
      </c>
      <c r="F98" s="19"/>
      <c r="G98" s="19"/>
      <c r="H98" s="19"/>
    </row>
    <row r="99" spans="1:8" x14ac:dyDescent="0.25">
      <c r="A99" s="38" t="s">
        <v>116</v>
      </c>
      <c r="C99" s="38">
        <v>420.29</v>
      </c>
      <c r="D99" s="38">
        <v>1.415E-3</v>
      </c>
      <c r="F99" s="19"/>
      <c r="G99" s="19"/>
      <c r="H99" s="19"/>
    </row>
    <row r="100" spans="1:8" x14ac:dyDescent="0.25">
      <c r="A100" s="38" t="s">
        <v>117</v>
      </c>
      <c r="C100" s="38">
        <v>2381.9879999999998</v>
      </c>
      <c r="D100" s="38">
        <v>1.1169</v>
      </c>
      <c r="F100" s="19"/>
      <c r="G100" s="19"/>
      <c r="H100" s="19"/>
    </row>
    <row r="101" spans="1:8" x14ac:dyDescent="0.25">
      <c r="A101" s="38" t="s">
        <v>118</v>
      </c>
      <c r="C101" s="38">
        <v>2268.5030000000002</v>
      </c>
      <c r="D101" s="38">
        <v>0.56469999999999998</v>
      </c>
      <c r="F101" s="19"/>
      <c r="G101" s="19"/>
      <c r="H101" s="19"/>
    </row>
    <row r="102" spans="1:8" x14ac:dyDescent="0.25">
      <c r="A102" s="38" t="s">
        <v>119</v>
      </c>
      <c r="C102" s="38">
        <v>2205.3159999999998</v>
      </c>
      <c r="D102" s="38">
        <v>0.49690000000000001</v>
      </c>
      <c r="F102" s="19"/>
      <c r="G102" s="19"/>
      <c r="H102" s="19"/>
    </row>
    <row r="103" spans="1:8" x14ac:dyDescent="0.25">
      <c r="A103" s="38" t="s">
        <v>120</v>
      </c>
      <c r="C103" s="38">
        <v>2047.163</v>
      </c>
      <c r="D103" s="38">
        <v>3.5249999999999997E-2</v>
      </c>
      <c r="F103" s="19"/>
      <c r="G103" s="19"/>
      <c r="H103" s="19"/>
    </row>
    <row r="104" spans="1:8" x14ac:dyDescent="0.25">
      <c r="A104" s="38" t="s">
        <v>121</v>
      </c>
      <c r="C104" s="38">
        <v>1795.2370000000001</v>
      </c>
      <c r="D104" s="38">
        <v>4.4049999999999999E-2</v>
      </c>
      <c r="F104" s="19"/>
      <c r="G104" s="19"/>
      <c r="H104" s="19"/>
    </row>
    <row r="105" spans="1:8" x14ac:dyDescent="0.25">
      <c r="A105" s="38" t="s">
        <v>122</v>
      </c>
      <c r="C105" s="38">
        <v>1678.799</v>
      </c>
      <c r="D105" s="38">
        <v>4.2490000000000001E-5</v>
      </c>
      <c r="F105" s="19"/>
      <c r="G105" s="19"/>
      <c r="H105" s="19"/>
    </row>
    <row r="106" spans="1:8" x14ac:dyDescent="0.25">
      <c r="A106" s="38" t="s">
        <v>123</v>
      </c>
      <c r="C106" s="38">
        <v>1606.35</v>
      </c>
      <c r="D106" s="38">
        <v>3.4689999999999999E-3</v>
      </c>
      <c r="F106" s="19"/>
      <c r="G106" s="19"/>
      <c r="H106" s="19"/>
    </row>
    <row r="107" spans="1:8" x14ac:dyDescent="0.25">
      <c r="A107" s="38" t="s">
        <v>124</v>
      </c>
      <c r="C107" s="38">
        <v>1542.751</v>
      </c>
      <c r="D107" s="38">
        <v>0.1459</v>
      </c>
      <c r="F107" s="19"/>
      <c r="G107" s="19"/>
      <c r="H107" s="19"/>
    </row>
    <row r="108" spans="1:8" x14ac:dyDescent="0.25">
      <c r="A108" s="38" t="s">
        <v>125</v>
      </c>
      <c r="C108" s="38">
        <v>1470.4949999999999</v>
      </c>
      <c r="D108" s="38">
        <v>7.5699999999999997E-4</v>
      </c>
      <c r="F108" s="19"/>
      <c r="G108" s="19"/>
      <c r="H108" s="19"/>
    </row>
    <row r="109" spans="1:8" x14ac:dyDescent="0.25">
      <c r="A109" s="38" t="s">
        <v>126</v>
      </c>
      <c r="C109" s="38">
        <v>1422.136</v>
      </c>
      <c r="D109" s="38">
        <v>3.73E-2</v>
      </c>
      <c r="F109" s="19"/>
      <c r="G109" s="19"/>
      <c r="H109" s="19"/>
    </row>
    <row r="110" spans="1:8" x14ac:dyDescent="0.25">
      <c r="A110" s="38" t="s">
        <v>127</v>
      </c>
      <c r="C110" s="38">
        <v>1335.979</v>
      </c>
      <c r="D110" s="38">
        <v>3.1530000000000002E-2</v>
      </c>
      <c r="F110" s="19"/>
      <c r="G110" s="19"/>
      <c r="H110" s="19"/>
    </row>
    <row r="111" spans="1:8" x14ac:dyDescent="0.25">
      <c r="A111" s="38" t="s">
        <v>128</v>
      </c>
      <c r="C111" s="38">
        <v>2123.9920000000002</v>
      </c>
      <c r="D111" s="38">
        <v>0.21679999999999999</v>
      </c>
      <c r="F111" s="19"/>
      <c r="G111" s="19"/>
      <c r="H111" s="19"/>
    </row>
    <row r="112" spans="1:8" x14ac:dyDescent="0.25">
      <c r="A112" s="38" t="s">
        <v>129</v>
      </c>
      <c r="C112" s="38">
        <v>2007</v>
      </c>
      <c r="D112" s="38">
        <v>1.5810000000000001E-2</v>
      </c>
      <c r="F112" s="19"/>
      <c r="G112" s="19"/>
      <c r="H112" s="19"/>
    </row>
    <row r="113" spans="1:8" x14ac:dyDescent="0.25">
      <c r="A113" s="38" t="s">
        <v>130</v>
      </c>
      <c r="C113" s="38">
        <v>1941.836</v>
      </c>
      <c r="D113" s="38">
        <v>0.10768999999999999</v>
      </c>
      <c r="F113" s="19"/>
      <c r="G113" s="19"/>
      <c r="H113" s="19"/>
    </row>
    <row r="114" spans="1:8" x14ac:dyDescent="0.25">
      <c r="A114" s="38" t="s">
        <v>131</v>
      </c>
      <c r="C114" s="38">
        <v>1785.777</v>
      </c>
      <c r="D114" s="38">
        <v>8.1199999999999994E-2</v>
      </c>
      <c r="F114" s="19"/>
      <c r="G114" s="19"/>
      <c r="H114" s="19"/>
    </row>
    <row r="115" spans="1:8" x14ac:dyDescent="0.25">
      <c r="A115" s="38" t="s">
        <v>132</v>
      </c>
      <c r="C115" s="38">
        <v>1536.702</v>
      </c>
      <c r="D115" s="38">
        <v>0.1628</v>
      </c>
      <c r="F115" s="19"/>
      <c r="G115" s="19"/>
      <c r="H115" s="19"/>
    </row>
    <row r="116" spans="1:8" x14ac:dyDescent="0.25">
      <c r="A116" s="38" t="s">
        <v>133</v>
      </c>
      <c r="C116" s="38">
        <v>1413.3789999999999</v>
      </c>
      <c r="D116" s="38">
        <v>0.41539999999999999</v>
      </c>
      <c r="F116" s="19"/>
      <c r="G116" s="19"/>
      <c r="H116" s="19"/>
    </row>
    <row r="117" spans="1:8" x14ac:dyDescent="0.25">
      <c r="A117" s="38" t="s">
        <v>134</v>
      </c>
      <c r="C117" s="38">
        <v>1343.8</v>
      </c>
      <c r="D117" s="38">
        <v>0.16002</v>
      </c>
      <c r="F117" s="19"/>
      <c r="G117" s="19"/>
      <c r="H117" s="19"/>
    </row>
    <row r="118" spans="1:8" x14ac:dyDescent="0.25">
      <c r="A118" s="38" t="s">
        <v>135</v>
      </c>
      <c r="C118" s="38">
        <v>1279.3389999999999</v>
      </c>
      <c r="D118" s="38">
        <v>0.58650999999999998</v>
      </c>
      <c r="F118" s="19"/>
      <c r="G118" s="19"/>
      <c r="H118" s="19"/>
    </row>
    <row r="119" spans="1:8" x14ac:dyDescent="0.25">
      <c r="A119" s="38" t="s">
        <v>136</v>
      </c>
      <c r="C119" s="38">
        <v>1207.008</v>
      </c>
      <c r="D119" s="38">
        <v>2.9231099999999999</v>
      </c>
      <c r="F119" s="19"/>
      <c r="G119" s="19"/>
      <c r="H119" s="19"/>
    </row>
    <row r="120" spans="1:8" x14ac:dyDescent="0.25">
      <c r="A120" s="38" t="s">
        <v>137</v>
      </c>
      <c r="C120" s="38">
        <v>1156.7940000000001</v>
      </c>
      <c r="D120" s="38">
        <v>0.14239499999999999</v>
      </c>
      <c r="F120" s="19"/>
      <c r="G120" s="19"/>
      <c r="H120" s="19"/>
    </row>
    <row r="121" spans="1:8" x14ac:dyDescent="0.25">
      <c r="A121" s="38" t="s">
        <v>138</v>
      </c>
      <c r="C121" s="38">
        <v>1072.1130000000001</v>
      </c>
      <c r="D121" s="38">
        <v>3.304E-2</v>
      </c>
      <c r="F121" s="19"/>
      <c r="G121" s="19"/>
      <c r="H121" s="19"/>
    </row>
    <row r="122" spans="1:8" x14ac:dyDescent="0.25">
      <c r="A122" s="38" t="s">
        <v>139</v>
      </c>
      <c r="C122" s="38">
        <v>2071.8359999999998</v>
      </c>
      <c r="D122" s="38">
        <v>8.8599999999999998E-3</v>
      </c>
      <c r="F122" s="19"/>
      <c r="G122" s="19"/>
      <c r="H122" s="19"/>
    </row>
    <row r="123" spans="1:8" x14ac:dyDescent="0.25">
      <c r="A123" s="38" t="s">
        <v>140</v>
      </c>
      <c r="C123" s="38">
        <v>1677.3610000000001</v>
      </c>
      <c r="D123" s="38">
        <v>4.0359999999999997E-3</v>
      </c>
      <c r="F123" s="19"/>
      <c r="G123" s="19"/>
      <c r="H123" s="19"/>
    </row>
    <row r="124" spans="1:8" x14ac:dyDescent="0.25">
      <c r="A124" s="38" t="s">
        <v>141</v>
      </c>
      <c r="C124" s="38">
        <v>1560.414</v>
      </c>
      <c r="D124" s="38">
        <v>3.8149999999999998E-3</v>
      </c>
      <c r="F124" s="19"/>
      <c r="G124" s="19"/>
      <c r="H124" s="19"/>
    </row>
    <row r="125" spans="1:8" x14ac:dyDescent="0.25">
      <c r="A125" s="38" t="s">
        <v>142</v>
      </c>
      <c r="C125" s="38">
        <v>1495.6890000000001</v>
      </c>
      <c r="D125" s="38">
        <v>0.21829999999999999</v>
      </c>
      <c r="F125" s="19"/>
      <c r="G125" s="19"/>
      <c r="H125" s="19"/>
    </row>
    <row r="126" spans="1:8" x14ac:dyDescent="0.25">
      <c r="A126" s="38" t="s">
        <v>143</v>
      </c>
      <c r="C126" s="38">
        <v>1339.645</v>
      </c>
      <c r="D126" s="38">
        <v>1.369</v>
      </c>
      <c r="F126" s="19"/>
      <c r="G126" s="19"/>
      <c r="H126" s="19"/>
    </row>
    <row r="127" spans="1:8" x14ac:dyDescent="0.25">
      <c r="A127" s="38" t="s">
        <v>144</v>
      </c>
      <c r="C127" s="38">
        <v>1090.3330000000001</v>
      </c>
      <c r="D127" s="38">
        <v>1.6356999999999999</v>
      </c>
      <c r="F127" s="19"/>
      <c r="G127" s="19"/>
      <c r="H127" s="19"/>
    </row>
    <row r="128" spans="1:8" x14ac:dyDescent="0.25">
      <c r="A128" s="38" t="s">
        <v>145</v>
      </c>
      <c r="C128" s="38">
        <v>968.97900000000004</v>
      </c>
      <c r="D128" s="38">
        <v>3.9744999999999999</v>
      </c>
      <c r="F128" s="19"/>
      <c r="G128" s="19"/>
      <c r="H128" s="19"/>
    </row>
    <row r="129" spans="1:8" x14ac:dyDescent="0.25">
      <c r="A129" s="38" t="s">
        <v>146</v>
      </c>
      <c r="C129" s="38">
        <v>896.38400000000001</v>
      </c>
      <c r="D129" s="38">
        <v>9.0562000000000005</v>
      </c>
      <c r="F129" s="19"/>
      <c r="G129" s="19"/>
      <c r="H129" s="19"/>
    </row>
    <row r="130" spans="1:8" x14ac:dyDescent="0.25">
      <c r="A130" s="38" t="s">
        <v>147</v>
      </c>
      <c r="C130" s="38">
        <v>832.98199999999997</v>
      </c>
      <c r="D130" s="38">
        <v>1.8201000000000001</v>
      </c>
      <c r="F130" s="19"/>
      <c r="G130" s="19"/>
      <c r="H130" s="19"/>
    </row>
    <row r="131" spans="1:8" x14ac:dyDescent="0.25">
      <c r="A131" s="38" t="s">
        <v>148</v>
      </c>
      <c r="C131" s="38">
        <v>760.84100000000001</v>
      </c>
      <c r="D131" s="38">
        <v>3.7299999999999999E-5</v>
      </c>
      <c r="F131" s="19"/>
      <c r="G131" s="19"/>
      <c r="H131" s="19"/>
    </row>
    <row r="132" spans="1:8" x14ac:dyDescent="0.25">
      <c r="A132" s="38" t="s">
        <v>149</v>
      </c>
      <c r="C132" s="38">
        <v>711.93799999999999</v>
      </c>
      <c r="D132" s="38">
        <v>2.2855E-4</v>
      </c>
      <c r="F132" s="19"/>
      <c r="G132" s="19"/>
      <c r="H132" s="19"/>
    </row>
    <row r="133" spans="1:8" x14ac:dyDescent="0.25">
      <c r="A133" s="38" t="s">
        <v>150</v>
      </c>
      <c r="C133" s="38">
        <v>625.78700000000003</v>
      </c>
      <c r="D133" s="38">
        <v>3.4843999999999999E-4</v>
      </c>
      <c r="F133" s="19"/>
      <c r="G133" s="19"/>
      <c r="H133" s="19"/>
    </row>
    <row r="134" spans="1:8" x14ac:dyDescent="0.25">
      <c r="A134" s="38" t="s">
        <v>151</v>
      </c>
      <c r="C134" s="38">
        <v>1626.8309999999999</v>
      </c>
      <c r="D134" s="38">
        <v>0.45867999999999998</v>
      </c>
      <c r="F134" s="19"/>
      <c r="G134" s="19"/>
      <c r="H134" s="19"/>
    </row>
    <row r="135" spans="1:8" x14ac:dyDescent="0.25">
      <c r="A135" s="38" t="s">
        <v>152</v>
      </c>
      <c r="C135" s="38">
        <v>1362.76</v>
      </c>
      <c r="D135" s="38">
        <v>0.32850000000000001</v>
      </c>
      <c r="F135" s="19"/>
      <c r="G135" s="19"/>
      <c r="H135" s="19"/>
    </row>
    <row r="136" spans="1:8" x14ac:dyDescent="0.25">
      <c r="A136" s="38" t="s">
        <v>153</v>
      </c>
      <c r="C136" s="38">
        <v>1600.1320000000001</v>
      </c>
      <c r="D136" s="38">
        <v>2.4E-2</v>
      </c>
      <c r="F136" s="19"/>
      <c r="G136" s="19"/>
      <c r="H136" s="19"/>
    </row>
    <row r="137" spans="1:8" x14ac:dyDescent="0.25">
      <c r="A137" s="38" t="s">
        <v>154</v>
      </c>
      <c r="C137" s="38">
        <v>1480.307</v>
      </c>
      <c r="D137" s="38">
        <v>4.2014999999999997E-2</v>
      </c>
      <c r="F137" s="19"/>
      <c r="G137" s="19"/>
      <c r="H137" s="19"/>
    </row>
    <row r="138" spans="1:8" x14ac:dyDescent="0.25">
      <c r="A138" s="38" t="s">
        <v>155</v>
      </c>
      <c r="C138" s="38">
        <v>1418.7570000000001</v>
      </c>
      <c r="D138" s="38">
        <v>1.382E-3</v>
      </c>
      <c r="F138" s="19"/>
      <c r="G138" s="19"/>
      <c r="H138" s="19"/>
    </row>
    <row r="139" spans="1:8" x14ac:dyDescent="0.25">
      <c r="A139" s="38" t="s">
        <v>156</v>
      </c>
      <c r="C139" s="38">
        <v>1262.538</v>
      </c>
      <c r="D139" s="38">
        <v>1.2146199999999999E-2</v>
      </c>
      <c r="F139" s="19"/>
      <c r="G139" s="19"/>
      <c r="H139" s="19"/>
    </row>
    <row r="140" spans="1:8" x14ac:dyDescent="0.25">
      <c r="A140" s="38" t="s">
        <v>157</v>
      </c>
      <c r="C140" s="38">
        <v>1013.63</v>
      </c>
      <c r="D140" s="38">
        <v>0.14247000000000001</v>
      </c>
      <c r="F140" s="19"/>
      <c r="G140" s="19"/>
      <c r="H140" s="19"/>
    </row>
    <row r="141" spans="1:8" x14ac:dyDescent="0.25">
      <c r="A141" s="38" t="s">
        <v>158</v>
      </c>
      <c r="C141" s="38">
        <v>886.85599999999999</v>
      </c>
      <c r="D141" s="38">
        <v>45.516199999999998</v>
      </c>
      <c r="F141" s="19"/>
      <c r="G141" s="19"/>
      <c r="H141" s="19"/>
    </row>
    <row r="142" spans="1:8" x14ac:dyDescent="0.25">
      <c r="A142" s="38" t="s">
        <v>159</v>
      </c>
      <c r="C142" s="38">
        <v>819.78899999999999</v>
      </c>
      <c r="D142" s="38">
        <v>0.40725</v>
      </c>
      <c r="F142" s="19"/>
      <c r="G142" s="19"/>
      <c r="H142" s="19"/>
    </row>
    <row r="143" spans="1:8" x14ac:dyDescent="0.25">
      <c r="A143" s="38" t="s">
        <v>160</v>
      </c>
      <c r="C143" s="38">
        <v>755.52800000000002</v>
      </c>
      <c r="D143" s="38">
        <v>9.5689999999999997E-2</v>
      </c>
      <c r="F143" s="19"/>
      <c r="G143" s="19"/>
      <c r="H143" s="19"/>
    </row>
    <row r="144" spans="1:8" x14ac:dyDescent="0.25">
      <c r="A144" s="38" t="s">
        <v>161</v>
      </c>
      <c r="C144" s="38">
        <v>683.577</v>
      </c>
      <c r="D144" s="38">
        <v>1.8569999999999999E-3</v>
      </c>
      <c r="F144" s="19"/>
      <c r="G144" s="19"/>
      <c r="H144" s="19"/>
    </row>
    <row r="145" spans="1:8" x14ac:dyDescent="0.25">
      <c r="A145" s="38" t="s">
        <v>162</v>
      </c>
      <c r="C145" s="38">
        <v>634.61099999999999</v>
      </c>
      <c r="D145" s="38">
        <v>2.0044099999999999E-3</v>
      </c>
      <c r="F145" s="19"/>
      <c r="G145" s="19"/>
      <c r="H145" s="19"/>
    </row>
    <row r="146" spans="1:8" x14ac:dyDescent="0.25">
      <c r="A146" s="38" t="s">
        <v>163</v>
      </c>
      <c r="C146" s="38">
        <v>548.66</v>
      </c>
      <c r="D146" s="38">
        <v>4.1200000000000004E-6</v>
      </c>
      <c r="F146" s="19"/>
      <c r="G146" s="19"/>
      <c r="H146" s="19"/>
    </row>
    <row r="147" spans="1:8" x14ac:dyDescent="0.25">
      <c r="A147" s="38" t="s">
        <v>164</v>
      </c>
      <c r="C147" s="38">
        <v>1549.8109999999999</v>
      </c>
      <c r="D147" s="38">
        <v>9.1556999999999993E-3</v>
      </c>
      <c r="F147" s="19"/>
      <c r="G147" s="19"/>
      <c r="H147" s="19"/>
    </row>
    <row r="148" spans="1:8" x14ac:dyDescent="0.25">
      <c r="A148" s="38" t="s">
        <v>165</v>
      </c>
      <c r="C148" s="38">
        <v>1285.933</v>
      </c>
      <c r="D148" s="38">
        <v>1.22499</v>
      </c>
      <c r="F148" s="19"/>
      <c r="G148" s="19"/>
      <c r="H148" s="19"/>
    </row>
    <row r="149" spans="1:8" x14ac:dyDescent="0.25">
      <c r="A149" s="38" t="s">
        <v>166</v>
      </c>
      <c r="C149" s="38">
        <v>839.38</v>
      </c>
      <c r="D149" s="38">
        <v>0.65813197000000001</v>
      </c>
      <c r="F149" s="19"/>
      <c r="G149" s="19"/>
      <c r="H149" s="19"/>
    </row>
    <row r="150" spans="1:8" x14ac:dyDescent="0.25">
      <c r="A150" s="38" t="s">
        <v>167</v>
      </c>
      <c r="C150" s="38">
        <v>1527.5909999999999</v>
      </c>
      <c r="D150" s="38">
        <v>5.5268899999999996E-3</v>
      </c>
      <c r="F150" s="19"/>
      <c r="G150" s="19"/>
      <c r="H150" s="19"/>
    </row>
    <row r="151" spans="1:8" x14ac:dyDescent="0.25">
      <c r="A151" s="38" t="s">
        <v>168</v>
      </c>
      <c r="C151" s="38">
        <v>1410.13</v>
      </c>
      <c r="D151" s="38">
        <v>7.92495E-3</v>
      </c>
      <c r="F151" s="19"/>
      <c r="G151" s="19"/>
      <c r="H151" s="19"/>
    </row>
    <row r="152" spans="1:8" x14ac:dyDescent="0.25">
      <c r="A152" s="38" t="s">
        <v>169</v>
      </c>
      <c r="C152" s="38">
        <v>1345.568</v>
      </c>
      <c r="D152" s="38">
        <v>0.79079999999999995</v>
      </c>
      <c r="F152" s="19"/>
      <c r="G152" s="19"/>
      <c r="H152" s="19"/>
    </row>
    <row r="153" spans="1:8" x14ac:dyDescent="0.25">
      <c r="A153" s="38" t="s">
        <v>170</v>
      </c>
      <c r="C153" s="38">
        <v>1189.838</v>
      </c>
      <c r="D153" s="38">
        <v>7.1109</v>
      </c>
      <c r="F153" s="19"/>
      <c r="G153" s="19"/>
      <c r="H153" s="19"/>
    </row>
    <row r="154" spans="1:8" x14ac:dyDescent="0.25">
      <c r="A154" s="38" t="s">
        <v>171</v>
      </c>
      <c r="C154" s="38">
        <v>942.25900000000001</v>
      </c>
      <c r="D154" s="38">
        <v>0.64990000000000003</v>
      </c>
      <c r="F154" s="19"/>
      <c r="G154" s="19"/>
      <c r="H154" s="19"/>
    </row>
    <row r="155" spans="1:8" x14ac:dyDescent="0.25">
      <c r="A155" s="38" t="s">
        <v>172</v>
      </c>
      <c r="C155" s="38">
        <v>818.42</v>
      </c>
      <c r="D155" s="38">
        <v>0.11956</v>
      </c>
      <c r="F155" s="19"/>
      <c r="G155" s="19"/>
      <c r="H155" s="19"/>
    </row>
    <row r="156" spans="1:8" x14ac:dyDescent="0.25">
      <c r="A156" s="38" t="s">
        <v>173</v>
      </c>
      <c r="C156" s="38">
        <v>746.94200000000001</v>
      </c>
      <c r="D156" s="38">
        <v>6.96E-3</v>
      </c>
      <c r="F156" s="19"/>
      <c r="G156" s="19"/>
      <c r="H156" s="19"/>
    </row>
    <row r="157" spans="1:8" x14ac:dyDescent="0.25">
      <c r="A157" s="38" t="s">
        <v>174</v>
      </c>
      <c r="C157" s="38">
        <v>682.899</v>
      </c>
      <c r="D157" s="38">
        <v>1.103E-3</v>
      </c>
      <c r="F157" s="19"/>
      <c r="G157" s="19"/>
      <c r="H157" s="19"/>
    </row>
    <row r="158" spans="1:8" x14ac:dyDescent="0.25">
      <c r="A158" s="38" t="s">
        <v>175</v>
      </c>
      <c r="C158" s="38">
        <v>610.55799999999999</v>
      </c>
      <c r="D158" s="38">
        <v>6.8088999999999997E-4</v>
      </c>
      <c r="F158" s="19"/>
      <c r="G158" s="19"/>
      <c r="H158" s="19"/>
    </row>
    <row r="159" spans="1:8" x14ac:dyDescent="0.25">
      <c r="A159" s="38" t="s">
        <v>176</v>
      </c>
      <c r="C159" s="38">
        <v>561.78200000000004</v>
      </c>
      <c r="D159" s="38">
        <v>2.6189999999999998E-3</v>
      </c>
      <c r="F159" s="19"/>
      <c r="G159" s="19"/>
      <c r="H159" s="19"/>
    </row>
    <row r="160" spans="1:8" x14ac:dyDescent="0.25">
      <c r="A160" s="38" t="s">
        <v>177</v>
      </c>
      <c r="C160" s="38">
        <v>475.84</v>
      </c>
      <c r="D160" s="38">
        <v>2.189E-2</v>
      </c>
      <c r="F160" s="19"/>
      <c r="G160" s="19"/>
      <c r="H160" s="19"/>
    </row>
    <row r="161" spans="1:8" x14ac:dyDescent="0.25">
      <c r="A161" s="38" t="s">
        <v>178</v>
      </c>
      <c r="C161" s="38">
        <v>1475.14</v>
      </c>
      <c r="D161" s="38">
        <v>0.17566999999999999</v>
      </c>
      <c r="F161" s="19"/>
      <c r="G161" s="19"/>
      <c r="H161" s="19"/>
    </row>
    <row r="162" spans="1:8" x14ac:dyDescent="0.25">
      <c r="A162" s="38" t="s">
        <v>179</v>
      </c>
      <c r="C162" s="38">
        <v>1212984</v>
      </c>
      <c r="D162" s="38">
        <v>0.33789999999999998</v>
      </c>
      <c r="F162" s="19"/>
      <c r="G162" s="19"/>
      <c r="H162" s="19"/>
    </row>
    <row r="163" spans="1:8" x14ac:dyDescent="0.25">
      <c r="A163" s="38" t="s">
        <v>180</v>
      </c>
      <c r="C163" s="38">
        <v>767.01900000000001</v>
      </c>
      <c r="D163" s="38">
        <v>2.4199999999999999E-2</v>
      </c>
      <c r="F163" s="19"/>
      <c r="G163" s="19"/>
      <c r="H163" s="19"/>
    </row>
    <row r="164" spans="1:8" x14ac:dyDescent="0.25">
      <c r="A164" s="38" t="s">
        <v>181</v>
      </c>
      <c r="C164" s="38">
        <v>689.53700000000003</v>
      </c>
      <c r="D164" s="38">
        <v>2.0539999999999998E-3</v>
      </c>
      <c r="F164" s="19"/>
      <c r="G164" s="19"/>
      <c r="H164" s="19"/>
    </row>
    <row r="165" spans="1:8" x14ac:dyDescent="0.25">
      <c r="A165" s="38" t="s">
        <v>182</v>
      </c>
      <c r="C165" s="38">
        <v>1400.559</v>
      </c>
      <c r="D165" s="38">
        <v>0.32536377999999999</v>
      </c>
      <c r="F165" s="19"/>
      <c r="G165" s="19"/>
      <c r="H165" s="19"/>
    </row>
    <row r="166" spans="1:8" x14ac:dyDescent="0.25">
      <c r="A166" s="38" t="s">
        <v>183</v>
      </c>
      <c r="C166" s="38">
        <v>1283.135</v>
      </c>
      <c r="D166" s="38">
        <v>6.6523059999999995E-2</v>
      </c>
      <c r="F166" s="19"/>
      <c r="G166" s="19"/>
      <c r="H166" s="19"/>
    </row>
    <row r="167" spans="1:8" x14ac:dyDescent="0.25">
      <c r="A167" s="38" t="s">
        <v>184</v>
      </c>
      <c r="C167" s="38">
        <v>1218.7439999999999</v>
      </c>
      <c r="D167" s="38">
        <v>1.3212730000000001E-2</v>
      </c>
      <c r="F167" s="19"/>
      <c r="G167" s="19"/>
      <c r="H167" s="19"/>
    </row>
    <row r="168" spans="1:8" x14ac:dyDescent="0.25">
      <c r="A168" s="38" t="s">
        <v>185</v>
      </c>
      <c r="C168" s="38">
        <v>1062.558</v>
      </c>
      <c r="D168" s="38">
        <v>0.36809995000000001</v>
      </c>
      <c r="F168" s="19"/>
      <c r="G168" s="19"/>
      <c r="H168" s="19"/>
    </row>
    <row r="169" spans="1:8" x14ac:dyDescent="0.25">
      <c r="A169" s="38" t="s">
        <v>186</v>
      </c>
      <c r="C169" s="38">
        <v>813.85500000000002</v>
      </c>
      <c r="D169" s="38">
        <v>3.95702E-2</v>
      </c>
      <c r="F169" s="19"/>
      <c r="G169" s="19"/>
      <c r="H169" s="19"/>
    </row>
    <row r="170" spans="1:8" x14ac:dyDescent="0.25">
      <c r="A170" s="38" t="s">
        <v>187</v>
      </c>
      <c r="C170" s="38">
        <v>691.17600000000004</v>
      </c>
      <c r="D170" s="38">
        <v>2.4109999999999999E-3</v>
      </c>
      <c r="F170" s="19"/>
      <c r="G170" s="19"/>
      <c r="H170" s="19"/>
    </row>
    <row r="171" spans="1:8" x14ac:dyDescent="0.25">
      <c r="A171" s="38" t="s">
        <v>188</v>
      </c>
      <c r="C171" s="38">
        <v>620.23900000000003</v>
      </c>
      <c r="D171" s="38">
        <v>1.5799999999999999E-4</v>
      </c>
      <c r="F171" s="19"/>
      <c r="G171" s="19"/>
      <c r="H171" s="19"/>
    </row>
    <row r="172" spans="1:8" x14ac:dyDescent="0.25">
      <c r="A172" s="38" t="s">
        <v>189</v>
      </c>
      <c r="C172" s="38">
        <v>555.88499999999999</v>
      </c>
      <c r="D172" s="38">
        <v>2.2900000000000001E-6</v>
      </c>
      <c r="F172" s="19"/>
      <c r="G172" s="19"/>
      <c r="H172" s="19"/>
    </row>
    <row r="173" spans="1:8" x14ac:dyDescent="0.25">
      <c r="A173" s="38" t="s">
        <v>190</v>
      </c>
      <c r="C173" s="38">
        <v>483.41199999999998</v>
      </c>
      <c r="D173" s="38">
        <v>2.23E-4</v>
      </c>
      <c r="F173" s="19"/>
      <c r="G173" s="19"/>
      <c r="H173" s="19"/>
    </row>
    <row r="174" spans="1:8" x14ac:dyDescent="0.25">
      <c r="A174" s="38" t="s">
        <v>191</v>
      </c>
      <c r="C174" s="38">
        <v>435.47800000000001</v>
      </c>
      <c r="D174" s="38">
        <v>2.9958300000000001E-3</v>
      </c>
      <c r="F174" s="19"/>
      <c r="G174" s="19"/>
      <c r="H174" s="19"/>
    </row>
    <row r="175" spans="1:8" x14ac:dyDescent="0.25">
      <c r="A175" s="38" t="s">
        <v>192</v>
      </c>
      <c r="C175" s="38">
        <v>349.47399999999999</v>
      </c>
      <c r="D175" s="38">
        <v>7.7158999999999995E-4</v>
      </c>
      <c r="F175" s="19"/>
      <c r="G175" s="19"/>
      <c r="H175" s="19"/>
    </row>
    <row r="176" spans="1:8" x14ac:dyDescent="0.25">
      <c r="A176" s="38" t="s">
        <v>193</v>
      </c>
      <c r="C176" s="38">
        <v>1349.165</v>
      </c>
      <c r="D176" s="38">
        <v>0.46460000000000001</v>
      </c>
      <c r="F176" s="19"/>
      <c r="G176" s="19"/>
      <c r="H176" s="19"/>
    </row>
    <row r="177" spans="1:8" x14ac:dyDescent="0.25">
      <c r="A177" s="38" t="s">
        <v>194</v>
      </c>
      <c r="C177" s="38">
        <v>1085.5119999999999</v>
      </c>
      <c r="D177" s="38">
        <v>2.1226699999999998</v>
      </c>
      <c r="F177" s="19"/>
      <c r="G177" s="19"/>
      <c r="H177" s="19"/>
    </row>
    <row r="178" spans="1:8" x14ac:dyDescent="0.25">
      <c r="A178" s="38" t="s">
        <v>195</v>
      </c>
      <c r="C178" s="38">
        <v>639.875</v>
      </c>
      <c r="D178" s="38">
        <v>1.0983000000000001</v>
      </c>
      <c r="F178" s="19"/>
      <c r="G178" s="19"/>
      <c r="H178" s="19"/>
    </row>
    <row r="179" spans="1:8" x14ac:dyDescent="0.25">
      <c r="A179" s="38" t="s">
        <v>196</v>
      </c>
      <c r="C179" s="38">
        <v>562.03800000000001</v>
      </c>
      <c r="D179" s="38">
        <v>5.4650000000000002E-3</v>
      </c>
      <c r="F179" s="19"/>
      <c r="G179" s="19"/>
      <c r="H179" s="19"/>
    </row>
    <row r="180" spans="1:8" x14ac:dyDescent="0.25">
      <c r="A180" s="38" t="s">
        <v>197</v>
      </c>
      <c r="C180" s="38">
        <v>489.35</v>
      </c>
      <c r="D180" s="38">
        <v>5.7730000000000004E-3</v>
      </c>
      <c r="F180" s="19"/>
      <c r="G180" s="19"/>
      <c r="H180" s="19"/>
    </row>
    <row r="181" spans="1:8" x14ac:dyDescent="0.25">
      <c r="A181" s="38" t="s">
        <v>198</v>
      </c>
      <c r="C181" s="38">
        <v>1292.4469999999999</v>
      </c>
      <c r="D181" s="38">
        <v>8.7299999999999997E-4</v>
      </c>
      <c r="F181" s="19"/>
      <c r="G181" s="19"/>
      <c r="H181" s="19"/>
    </row>
    <row r="182" spans="1:8" x14ac:dyDescent="0.25">
      <c r="A182" s="38" t="s">
        <v>199</v>
      </c>
      <c r="C182" s="38">
        <v>1175.0740000000001</v>
      </c>
      <c r="D182" s="38">
        <v>5.2061000000000003E-2</v>
      </c>
      <c r="F182" s="19"/>
      <c r="G182" s="19"/>
      <c r="H182" s="19"/>
    </row>
    <row r="183" spans="1:8" x14ac:dyDescent="0.25">
      <c r="A183" s="38" t="s">
        <v>200</v>
      </c>
      <c r="C183" s="38">
        <v>1110.2660000000001</v>
      </c>
      <c r="D183" s="38">
        <v>0.16674574</v>
      </c>
      <c r="F183" s="19"/>
      <c r="G183" s="19"/>
      <c r="H183" s="19"/>
    </row>
    <row r="184" spans="1:8" x14ac:dyDescent="0.25">
      <c r="A184" s="38" t="s">
        <v>201</v>
      </c>
      <c r="C184" s="38">
        <v>953.84100000000001</v>
      </c>
      <c r="D184" s="38">
        <v>7.9319000000000001E-2</v>
      </c>
      <c r="F184" s="19"/>
      <c r="G184" s="19"/>
      <c r="H184" s="19"/>
    </row>
    <row r="185" spans="1:8" x14ac:dyDescent="0.25">
      <c r="A185" s="38" t="s">
        <v>202</v>
      </c>
      <c r="C185" s="38">
        <v>705.31</v>
      </c>
      <c r="D185" s="38">
        <v>1.7840000000000002E-2</v>
      </c>
      <c r="F185" s="19"/>
      <c r="G185" s="19"/>
      <c r="H185" s="19"/>
    </row>
    <row r="186" spans="1:8" x14ac:dyDescent="0.25">
      <c r="A186" s="38" t="s">
        <v>203</v>
      </c>
      <c r="C186" s="38">
        <v>583.16800000000001</v>
      </c>
      <c r="D186" s="38">
        <v>5.5400000000000002E-4</v>
      </c>
      <c r="F186" s="19"/>
      <c r="G186" s="19"/>
      <c r="H186" s="19"/>
    </row>
    <row r="187" spans="1:8" x14ac:dyDescent="0.25">
      <c r="A187" s="38" t="s">
        <v>204</v>
      </c>
      <c r="C187" s="38">
        <v>511.34100000000001</v>
      </c>
      <c r="D187" s="38">
        <v>3.1698E-3</v>
      </c>
      <c r="F187" s="19"/>
      <c r="G187" s="19"/>
      <c r="H187" s="19"/>
    </row>
    <row r="188" spans="1:8" x14ac:dyDescent="0.25">
      <c r="A188" s="38" t="s">
        <v>205</v>
      </c>
      <c r="C188" s="38">
        <v>446.05399999999997</v>
      </c>
      <c r="D188" s="38">
        <v>0.11858</v>
      </c>
      <c r="F188" s="19"/>
      <c r="G188" s="19"/>
      <c r="H188" s="19"/>
    </row>
    <row r="189" spans="1:8" x14ac:dyDescent="0.25">
      <c r="A189" s="38" t="s">
        <v>206</v>
      </c>
      <c r="C189" s="38">
        <v>374.733</v>
      </c>
      <c r="D189" s="38">
        <v>9.7000000000000003E-7</v>
      </c>
      <c r="F189" s="19"/>
      <c r="G189" s="19"/>
      <c r="H189" s="19"/>
    </row>
    <row r="190" spans="1:8" x14ac:dyDescent="0.25">
      <c r="A190" s="38" t="s">
        <v>207</v>
      </c>
      <c r="C190" s="38">
        <v>325.80200000000002</v>
      </c>
      <c r="D190" s="38">
        <v>4.7780000000000001E-4</v>
      </c>
      <c r="F190" s="19"/>
      <c r="G190" s="19"/>
      <c r="H190" s="19"/>
    </row>
    <row r="191" spans="1:8" x14ac:dyDescent="0.25">
      <c r="A191" s="38" t="s">
        <v>208</v>
      </c>
      <c r="C191" s="38">
        <v>239.369</v>
      </c>
      <c r="D191" s="38">
        <v>4.8769999999999998E-4</v>
      </c>
      <c r="F191" s="19"/>
      <c r="G191" s="19"/>
      <c r="H191" s="19"/>
    </row>
    <row r="192" spans="1:8" x14ac:dyDescent="0.25">
      <c r="A192" s="38" t="s">
        <v>209</v>
      </c>
      <c r="C192" s="38">
        <v>1241.2829999999999</v>
      </c>
      <c r="D192" s="38">
        <v>4.411E-3</v>
      </c>
      <c r="F192" s="19"/>
      <c r="G192" s="19"/>
      <c r="H192" s="19"/>
    </row>
    <row r="193" spans="1:8" x14ac:dyDescent="0.25">
      <c r="A193" s="38" t="s">
        <v>210</v>
      </c>
      <c r="C193" s="38">
        <v>977.78399999999999</v>
      </c>
      <c r="D193" s="38">
        <v>0.36221900000000001</v>
      </c>
      <c r="F193" s="19"/>
      <c r="G193" s="19"/>
      <c r="H193" s="19"/>
    </row>
    <row r="194" spans="1:8" x14ac:dyDescent="0.25">
      <c r="A194" s="38" t="s">
        <v>211</v>
      </c>
      <c r="C194" s="38">
        <v>532.24699999999996</v>
      </c>
      <c r="D194" s="38">
        <v>5.8020000000000002E-2</v>
      </c>
      <c r="F194" s="19"/>
      <c r="G194" s="19"/>
      <c r="H194" s="19"/>
    </row>
    <row r="195" spans="1:8" x14ac:dyDescent="0.25">
      <c r="A195" s="38" t="s">
        <v>212</v>
      </c>
      <c r="C195" s="38">
        <v>453.505</v>
      </c>
      <c r="D195" s="38">
        <v>2.9449000000000001E-4</v>
      </c>
      <c r="F195" s="19"/>
      <c r="G195" s="19"/>
      <c r="H195" s="19"/>
    </row>
    <row r="196" spans="1:8" x14ac:dyDescent="0.25">
      <c r="A196" s="38" t="s">
        <v>213</v>
      </c>
      <c r="C196" s="38">
        <v>380.58</v>
      </c>
      <c r="D196" s="38">
        <v>1.31167E-3</v>
      </c>
      <c r="F196" s="19"/>
      <c r="G196" s="19"/>
      <c r="H196" s="19"/>
    </row>
    <row r="197" spans="1:8" x14ac:dyDescent="0.25">
      <c r="A197" s="38" t="s">
        <v>214</v>
      </c>
      <c r="C197" s="38">
        <v>256.01</v>
      </c>
      <c r="D197" s="38">
        <v>1.4995099999999999E-3</v>
      </c>
      <c r="F197" s="19"/>
      <c r="G197" s="19"/>
      <c r="H197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C1E0-173A-42C0-A0AB-2F952B040A46}">
  <dimension ref="A1:XFD199"/>
  <sheetViews>
    <sheetView workbookViewId="0">
      <selection activeCell="B7" sqref="B7:C24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6" width="11.85546875" customWidth="1"/>
    <col min="7" max="8" width="27.5703125" bestFit="1" customWidth="1"/>
    <col min="9" max="9" width="18" bestFit="1" customWidth="1"/>
    <col min="10" max="10" width="20.28515625" bestFit="1" customWidth="1"/>
  </cols>
  <sheetData>
    <row r="1" spans="1:16384" s="1" customFormat="1" ht="32.25" customHeight="1" thickBot="1" x14ac:dyDescent="0.3">
      <c r="A1" s="12" t="s">
        <v>9</v>
      </c>
    </row>
    <row r="2" spans="1:16384" s="10" customFormat="1" ht="21.75" customHeight="1" thickTop="1" thickBot="1" x14ac:dyDescent="0.3">
      <c r="A2" s="40" t="s">
        <v>1</v>
      </c>
      <c r="B2" s="40"/>
      <c r="C2" s="40"/>
      <c r="D2" s="40"/>
      <c r="E2" s="40" t="s">
        <v>7</v>
      </c>
      <c r="F2" s="40"/>
      <c r="G2" s="40"/>
      <c r="H2" s="40" t="s">
        <v>6</v>
      </c>
      <c r="I2" s="40"/>
      <c r="J2" s="40"/>
      <c r="K2" s="40"/>
    </row>
    <row r="3" spans="1:16384" s="13" customFormat="1" ht="15.75" customHeight="1" thickTop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r="4" spans="1:16384" s="6" customFormat="1" ht="15.75" customHeight="1" x14ac:dyDescent="0.25"/>
    <row r="5" spans="1:16384" s="5" customFormat="1" ht="26.25" x14ac:dyDescent="0.4">
      <c r="A5" s="42" t="s">
        <v>4</v>
      </c>
      <c r="B5" s="42"/>
      <c r="C5" s="42"/>
      <c r="D5" s="42"/>
      <c r="F5" s="42" t="s">
        <v>5</v>
      </c>
      <c r="G5" s="42"/>
      <c r="H5" s="42"/>
      <c r="I5" s="42"/>
      <c r="J5" s="42"/>
      <c r="O5" s="16" t="s">
        <v>88</v>
      </c>
    </row>
    <row r="6" spans="1:16384" s="2" customFormat="1" ht="17.25" x14ac:dyDescent="0.25">
      <c r="A6" s="7" t="s">
        <v>3</v>
      </c>
      <c r="B6" s="7" t="s">
        <v>2</v>
      </c>
      <c r="C6" s="7" t="s">
        <v>0</v>
      </c>
      <c r="D6" s="7" t="s">
        <v>10</v>
      </c>
      <c r="F6" s="14" t="s">
        <v>3</v>
      </c>
      <c r="G6" s="14" t="s">
        <v>37</v>
      </c>
      <c r="H6" s="15" t="s">
        <v>38</v>
      </c>
      <c r="I6" s="14" t="s">
        <v>48</v>
      </c>
      <c r="J6" s="15" t="s">
        <v>49</v>
      </c>
    </row>
    <row r="7" spans="1:16384" s="2" customFormat="1" ht="15" customHeight="1" x14ac:dyDescent="0.25">
      <c r="A7" s="9" t="s">
        <v>19</v>
      </c>
      <c r="B7" s="9">
        <v>1307.6943000000001</v>
      </c>
      <c r="C7" s="9">
        <v>0</v>
      </c>
      <c r="D7" s="9" t="s">
        <v>15</v>
      </c>
      <c r="F7" s="9" t="s">
        <v>19</v>
      </c>
      <c r="G7" s="8"/>
      <c r="H7" s="8">
        <v>1279.8810000000001</v>
      </c>
      <c r="I7" s="8"/>
      <c r="J7" s="8">
        <v>0</v>
      </c>
      <c r="K7" s="43" t="s">
        <v>18</v>
      </c>
      <c r="L7" s="43"/>
      <c r="M7" s="43"/>
      <c r="N7"/>
    </row>
    <row r="8" spans="1:16384" ht="15" customHeight="1" x14ac:dyDescent="0.25">
      <c r="A8" s="9" t="s">
        <v>20</v>
      </c>
      <c r="B8" s="9">
        <v>1225.2334000000001</v>
      </c>
      <c r="C8" s="9">
        <v>365.19499999999999</v>
      </c>
      <c r="D8" s="9" t="s">
        <v>13</v>
      </c>
      <c r="F8" s="9" t="s">
        <v>20</v>
      </c>
      <c r="G8" s="9"/>
      <c r="H8" s="9">
        <v>1197.75</v>
      </c>
      <c r="I8" s="9"/>
      <c r="J8" s="9">
        <v>354.27917101000003</v>
      </c>
      <c r="K8" s="43"/>
      <c r="L8" s="43"/>
      <c r="M8" s="43"/>
    </row>
    <row r="9" spans="1:16384" ht="15" customHeight="1" x14ac:dyDescent="0.25">
      <c r="A9" s="9" t="s">
        <v>21</v>
      </c>
      <c r="B9" s="9">
        <v>1210.5963999999999</v>
      </c>
      <c r="C9" s="9">
        <v>0</v>
      </c>
      <c r="D9" s="9" t="s">
        <v>16</v>
      </c>
      <c r="F9" s="9" t="s">
        <v>21</v>
      </c>
      <c r="G9" s="9"/>
      <c r="H9" s="9">
        <v>1179.0840000000001</v>
      </c>
      <c r="I9" s="9"/>
      <c r="J9" s="9">
        <v>0</v>
      </c>
      <c r="K9" s="43"/>
      <c r="L9" s="43"/>
      <c r="M9" s="43"/>
    </row>
    <row r="10" spans="1:16384" ht="15" customHeight="1" x14ac:dyDescent="0.4">
      <c r="A10" s="9" t="s">
        <v>22</v>
      </c>
      <c r="B10" s="9">
        <v>1161.0618999999999</v>
      </c>
      <c r="C10" s="9">
        <v>357.96039999999999</v>
      </c>
      <c r="D10" s="9" t="s">
        <v>14</v>
      </c>
      <c r="F10" s="9" t="s">
        <v>22</v>
      </c>
      <c r="G10" s="9"/>
      <c r="H10" s="9">
        <v>1138.8910000000001</v>
      </c>
      <c r="I10" s="9"/>
      <c r="J10" s="9">
        <v>301.60587084000002</v>
      </c>
      <c r="K10" s="43"/>
      <c r="L10" s="43"/>
      <c r="M10" s="43"/>
      <c r="O10" s="16"/>
    </row>
    <row r="11" spans="1:16384" ht="15" customHeight="1" x14ac:dyDescent="0.25">
      <c r="A11" s="9" t="s">
        <v>23</v>
      </c>
      <c r="B11" s="9">
        <v>1069.1081999999999</v>
      </c>
      <c r="C11" s="9">
        <v>0</v>
      </c>
      <c r="D11" s="9" t="s">
        <v>15</v>
      </c>
      <c r="F11" s="9" t="s">
        <v>23</v>
      </c>
      <c r="G11" s="9"/>
      <c r="H11" s="9">
        <v>1051.83</v>
      </c>
      <c r="I11" s="9"/>
      <c r="J11" s="9">
        <v>0</v>
      </c>
      <c r="K11" s="43"/>
      <c r="L11" s="43"/>
      <c r="M11" s="43"/>
    </row>
    <row r="12" spans="1:16384" ht="15" customHeight="1" x14ac:dyDescent="0.25">
      <c r="A12" s="9" t="s">
        <v>24</v>
      </c>
      <c r="B12" s="9">
        <v>853.07159999999999</v>
      </c>
      <c r="C12" s="9">
        <v>379.60739999999998</v>
      </c>
      <c r="D12" s="9" t="s">
        <v>14</v>
      </c>
      <c r="F12" s="9" t="s">
        <v>24</v>
      </c>
      <c r="G12" s="9"/>
      <c r="H12" s="9">
        <v>839.30700000000002</v>
      </c>
      <c r="I12" s="9"/>
      <c r="J12" s="9">
        <v>317.31219306999998</v>
      </c>
      <c r="K12" s="43"/>
      <c r="L12" s="43"/>
      <c r="M12" s="43"/>
    </row>
    <row r="13" spans="1:16384" ht="15" customHeight="1" x14ac:dyDescent="0.25">
      <c r="A13" s="9" t="s">
        <v>25</v>
      </c>
      <c r="B13" s="9">
        <v>711.64430000000004</v>
      </c>
      <c r="C13" s="9">
        <v>0</v>
      </c>
      <c r="D13" s="9" t="s">
        <v>15</v>
      </c>
      <c r="F13" s="9" t="s">
        <v>25</v>
      </c>
      <c r="G13" s="9"/>
      <c r="H13" s="9">
        <v>700.56899999999996</v>
      </c>
      <c r="I13" s="9"/>
      <c r="J13" s="9">
        <v>0</v>
      </c>
      <c r="K13" s="43"/>
      <c r="L13" s="43"/>
      <c r="M13" s="43"/>
    </row>
    <row r="14" spans="1:16384" ht="15" customHeight="1" x14ac:dyDescent="0.25">
      <c r="A14" s="9" t="s">
        <v>26</v>
      </c>
      <c r="B14" s="9">
        <v>610.65599999999995</v>
      </c>
      <c r="C14" s="9">
        <v>10.5177</v>
      </c>
      <c r="D14" s="9" t="s">
        <v>14</v>
      </c>
      <c r="F14" s="9" t="s">
        <v>26</v>
      </c>
      <c r="G14" s="9"/>
      <c r="H14" s="9">
        <v>603.66099999999994</v>
      </c>
      <c r="I14" s="9"/>
      <c r="J14" s="9">
        <v>1.8941595499999999</v>
      </c>
      <c r="K14" s="43"/>
      <c r="L14" s="43"/>
      <c r="M14" s="43"/>
    </row>
    <row r="15" spans="1:16384" ht="15" customHeight="1" x14ac:dyDescent="0.25">
      <c r="A15" s="8" t="s">
        <v>27</v>
      </c>
      <c r="B15" s="9">
        <v>546.45719999999994</v>
      </c>
      <c r="C15" s="9">
        <v>0</v>
      </c>
      <c r="D15" s="9" t="s">
        <v>16</v>
      </c>
      <c r="F15" s="8" t="s">
        <v>27</v>
      </c>
      <c r="G15" s="9"/>
      <c r="H15" s="9">
        <v>540.34799999999996</v>
      </c>
      <c r="I15" s="9"/>
      <c r="J15" s="9">
        <v>0</v>
      </c>
      <c r="K15" s="43"/>
      <c r="L15" s="43"/>
      <c r="M15" s="43"/>
    </row>
    <row r="16" spans="1:16384" ht="15" customHeight="1" x14ac:dyDescent="0.25">
      <c r="A16" s="9" t="s">
        <v>28</v>
      </c>
      <c r="B16" s="9">
        <v>445.67790000000002</v>
      </c>
      <c r="C16" s="9">
        <v>0</v>
      </c>
      <c r="D16" s="9" t="s">
        <v>15</v>
      </c>
      <c r="F16" s="9" t="s">
        <v>28</v>
      </c>
      <c r="G16" s="9"/>
      <c r="H16" s="9">
        <v>441.315</v>
      </c>
      <c r="I16" s="9"/>
      <c r="J16" s="9">
        <v>0</v>
      </c>
      <c r="K16" s="43"/>
      <c r="L16" s="43"/>
      <c r="M16" s="43"/>
    </row>
    <row r="17" spans="1:13" ht="15" customHeight="1" x14ac:dyDescent="0.25">
      <c r="A17" s="9" t="s">
        <v>29</v>
      </c>
      <c r="B17" s="9">
        <v>437.9588</v>
      </c>
      <c r="C17" s="9">
        <v>0.85629999999999995</v>
      </c>
      <c r="D17" s="9" t="s">
        <v>14</v>
      </c>
      <c r="F17" s="9" t="s">
        <v>29</v>
      </c>
      <c r="G17" s="9"/>
      <c r="H17" s="9">
        <v>434.7</v>
      </c>
      <c r="I17" s="9"/>
      <c r="J17" s="9">
        <v>0.79098619000000003</v>
      </c>
      <c r="K17" s="43"/>
      <c r="L17" s="43"/>
      <c r="M17" s="43"/>
    </row>
    <row r="18" spans="1:13" ht="15" customHeight="1" x14ac:dyDescent="0.25">
      <c r="A18" s="9" t="s">
        <v>30</v>
      </c>
      <c r="B18" s="9">
        <v>377.81760000000003</v>
      </c>
      <c r="C18" s="9">
        <v>0.2213</v>
      </c>
      <c r="D18" s="9" t="s">
        <v>13</v>
      </c>
      <c r="F18" s="9" t="s">
        <v>30</v>
      </c>
      <c r="G18" s="9"/>
      <c r="H18" s="9">
        <v>373.98700000000002</v>
      </c>
      <c r="I18" s="9"/>
      <c r="J18" s="9">
        <v>0.21866559999999999</v>
      </c>
      <c r="K18" s="43"/>
      <c r="L18" s="43"/>
      <c r="M18" s="43"/>
    </row>
    <row r="19" spans="1:13" ht="15" customHeight="1" x14ac:dyDescent="0.25">
      <c r="A19" s="9" t="s">
        <v>31</v>
      </c>
      <c r="B19" s="9">
        <v>360.46409999999997</v>
      </c>
      <c r="C19" s="9">
        <v>0</v>
      </c>
      <c r="D19" s="9" t="s">
        <v>15</v>
      </c>
      <c r="F19" s="9" t="s">
        <v>31</v>
      </c>
      <c r="G19" s="9"/>
      <c r="H19" s="9">
        <v>356.84699999999998</v>
      </c>
      <c r="I19" s="9"/>
      <c r="J19" s="9">
        <v>0</v>
      </c>
      <c r="K19" s="43"/>
      <c r="L19" s="43"/>
      <c r="M19" s="43"/>
    </row>
    <row r="20" spans="1:13" ht="15" customHeight="1" x14ac:dyDescent="0.25">
      <c r="A20" s="9" t="s">
        <v>32</v>
      </c>
      <c r="B20" s="9">
        <v>323.29020000000003</v>
      </c>
      <c r="C20" s="9">
        <v>0</v>
      </c>
      <c r="D20" s="9" t="s">
        <v>16</v>
      </c>
      <c r="F20" s="9" t="s">
        <v>32</v>
      </c>
      <c r="G20" s="9"/>
      <c r="H20" s="9">
        <v>320.01299999999998</v>
      </c>
      <c r="I20" s="9"/>
      <c r="J20" s="9">
        <v>0</v>
      </c>
      <c r="K20" s="43"/>
      <c r="L20" s="43"/>
      <c r="M20" s="43"/>
    </row>
    <row r="21" spans="1:13" ht="15" customHeight="1" x14ac:dyDescent="0.25">
      <c r="A21" s="9" t="s">
        <v>33</v>
      </c>
      <c r="B21" s="9">
        <v>252.56180000000001</v>
      </c>
      <c r="C21" s="9">
        <v>0</v>
      </c>
      <c r="D21" s="9" t="s">
        <v>15</v>
      </c>
      <c r="F21" s="9" t="s">
        <v>33</v>
      </c>
      <c r="G21" s="9"/>
      <c r="H21" s="9">
        <v>251.655</v>
      </c>
      <c r="I21" s="9"/>
      <c r="J21" s="9">
        <v>0</v>
      </c>
      <c r="K21" s="43"/>
      <c r="L21" s="43"/>
      <c r="M21" s="43"/>
    </row>
    <row r="22" spans="1:13" ht="15" customHeight="1" x14ac:dyDescent="0.25">
      <c r="A22" s="9" t="s">
        <v>34</v>
      </c>
      <c r="B22" s="9">
        <v>223.00649999999999</v>
      </c>
      <c r="C22" s="9">
        <v>1.0273000000000001</v>
      </c>
      <c r="D22" s="9" t="s">
        <v>13</v>
      </c>
      <c r="F22" s="9" t="s">
        <v>34</v>
      </c>
      <c r="G22" s="9"/>
      <c r="H22" s="9">
        <v>223.536</v>
      </c>
      <c r="I22" s="9"/>
      <c r="J22" s="9">
        <v>1.0342369600000001</v>
      </c>
      <c r="K22" s="43"/>
      <c r="L22" s="43"/>
      <c r="M22" s="43"/>
    </row>
    <row r="23" spans="1:13" ht="15" customHeight="1" x14ac:dyDescent="0.25">
      <c r="A23" s="9" t="s">
        <v>35</v>
      </c>
      <c r="B23" s="9">
        <v>165.4606</v>
      </c>
      <c r="C23" s="9">
        <v>1.113</v>
      </c>
      <c r="D23" s="9" t="s">
        <v>14</v>
      </c>
      <c r="F23" s="9" t="s">
        <v>35</v>
      </c>
      <c r="G23" s="9"/>
      <c r="H23" s="9">
        <v>166.80799999999999</v>
      </c>
      <c r="I23" s="9"/>
      <c r="J23" s="9">
        <v>1.1131932899999999</v>
      </c>
      <c r="K23" s="43"/>
      <c r="L23" s="43"/>
      <c r="M23" s="43"/>
    </row>
    <row r="24" spans="1:13" ht="15" customHeight="1" x14ac:dyDescent="0.25">
      <c r="A24" s="9" t="s">
        <v>36</v>
      </c>
      <c r="B24" s="9">
        <v>65.430800000000005</v>
      </c>
      <c r="C24" s="9">
        <v>0.16550000000000001</v>
      </c>
      <c r="D24" s="9" t="s">
        <v>13</v>
      </c>
      <c r="F24" s="9" t="s">
        <v>36</v>
      </c>
      <c r="G24" s="9"/>
      <c r="H24" s="9">
        <v>65.113</v>
      </c>
      <c r="I24" s="9"/>
      <c r="J24" s="9">
        <v>0.17870638</v>
      </c>
      <c r="K24" s="43"/>
      <c r="L24" s="43"/>
      <c r="M24" s="43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</row>
    <row r="26" spans="1:13" ht="17.25" x14ac:dyDescent="0.25">
      <c r="A26" s="9"/>
      <c r="B26" s="9"/>
      <c r="C26" s="9"/>
      <c r="D26" s="9"/>
      <c r="E26" s="9"/>
      <c r="F26" s="14" t="s">
        <v>3</v>
      </c>
      <c r="G26" s="14" t="s">
        <v>37</v>
      </c>
      <c r="H26" s="15" t="s">
        <v>38</v>
      </c>
      <c r="I26" s="15" t="s">
        <v>0</v>
      </c>
      <c r="K26" s="43" t="s">
        <v>51</v>
      </c>
      <c r="L26" s="43"/>
      <c r="M26" s="43"/>
    </row>
    <row r="27" spans="1:13" x14ac:dyDescent="0.25">
      <c r="A27" s="9"/>
      <c r="B27" s="9"/>
      <c r="C27" s="9"/>
      <c r="D27" s="9"/>
      <c r="E27" s="9"/>
      <c r="F27" s="9" t="s">
        <v>39</v>
      </c>
      <c r="G27" s="8"/>
      <c r="H27" s="8">
        <v>2551.346</v>
      </c>
      <c r="I27" s="9">
        <v>0</v>
      </c>
      <c r="K27" s="43"/>
      <c r="L27" s="43"/>
      <c r="M27" s="43"/>
    </row>
    <row r="28" spans="1:13" x14ac:dyDescent="0.25">
      <c r="A28" s="9"/>
      <c r="B28" s="9"/>
      <c r="C28" s="9"/>
      <c r="D28" s="9"/>
      <c r="E28" s="9"/>
      <c r="F28" s="9" t="s">
        <v>40</v>
      </c>
      <c r="G28" s="9"/>
      <c r="H28" s="9">
        <v>2388.971</v>
      </c>
      <c r="I28" s="9">
        <v>0</v>
      </c>
      <c r="K28" s="43"/>
      <c r="L28" s="43"/>
      <c r="M28" s="43"/>
    </row>
    <row r="29" spans="1:13" x14ac:dyDescent="0.25">
      <c r="A29" s="9"/>
      <c r="B29" s="9"/>
      <c r="C29" s="9"/>
      <c r="D29" s="9"/>
      <c r="E29" s="9"/>
      <c r="F29" s="9" t="s">
        <v>41</v>
      </c>
      <c r="G29" s="9"/>
      <c r="H29" s="9">
        <v>2350.0120000000002</v>
      </c>
      <c r="I29" s="9">
        <v>0</v>
      </c>
      <c r="K29" s="43"/>
      <c r="L29" s="43"/>
      <c r="M29" s="43"/>
    </row>
    <row r="30" spans="1:13" x14ac:dyDescent="0.25">
      <c r="A30" s="9"/>
      <c r="B30" s="9"/>
      <c r="C30" s="9"/>
      <c r="D30" s="9"/>
      <c r="E30" s="9"/>
      <c r="F30" s="9" t="s">
        <v>42</v>
      </c>
      <c r="G30" s="9"/>
      <c r="H30" s="9">
        <v>2272.6979999999999</v>
      </c>
      <c r="I30" s="9">
        <v>0</v>
      </c>
      <c r="K30" s="43"/>
      <c r="L30" s="43"/>
      <c r="M30" s="43"/>
    </row>
    <row r="31" spans="1:13" x14ac:dyDescent="0.25">
      <c r="A31" s="9"/>
      <c r="B31" s="9"/>
      <c r="C31" s="9"/>
      <c r="D31" s="9"/>
      <c r="E31" s="9"/>
      <c r="F31" s="9" t="s">
        <v>43</v>
      </c>
      <c r="G31" s="9"/>
      <c r="H31" s="9">
        <v>2101.9549999999999</v>
      </c>
      <c r="I31" s="9">
        <v>0</v>
      </c>
      <c r="K31" s="43"/>
      <c r="L31" s="43"/>
      <c r="M31" s="43"/>
    </row>
    <row r="32" spans="1:13" x14ac:dyDescent="0.25">
      <c r="A32" s="9"/>
      <c r="B32" s="9"/>
      <c r="C32" s="9"/>
      <c r="D32" s="9"/>
      <c r="E32" s="9"/>
      <c r="F32" s="9" t="s">
        <v>44</v>
      </c>
      <c r="G32" s="9"/>
      <c r="H32" s="9">
        <v>1676.8240000000001</v>
      </c>
      <c r="I32" s="9">
        <v>0</v>
      </c>
      <c r="K32" s="43"/>
      <c r="L32" s="43"/>
      <c r="M32" s="43"/>
    </row>
    <row r="33" spans="1:13" x14ac:dyDescent="0.25">
      <c r="A33" s="9"/>
      <c r="B33" s="9"/>
      <c r="C33" s="9"/>
      <c r="D33" s="9"/>
      <c r="E33" s="9"/>
      <c r="F33" s="9" t="s">
        <v>45</v>
      </c>
      <c r="G33" s="9"/>
      <c r="H33" s="9">
        <v>1405.6189999999999</v>
      </c>
      <c r="I33" s="9">
        <v>0</v>
      </c>
      <c r="K33" s="43"/>
      <c r="L33" s="43"/>
      <c r="M33" s="43"/>
    </row>
    <row r="34" spans="1:13" x14ac:dyDescent="0.25">
      <c r="A34" s="9"/>
      <c r="B34" s="9"/>
      <c r="C34" s="9"/>
      <c r="D34" s="9"/>
      <c r="E34" s="9"/>
      <c r="F34" s="9" t="s">
        <v>46</v>
      </c>
      <c r="G34" s="9"/>
      <c r="H34" s="9">
        <v>1208.077</v>
      </c>
      <c r="I34" s="9">
        <v>0</v>
      </c>
      <c r="K34" s="43"/>
      <c r="L34" s="43"/>
      <c r="M34" s="43"/>
    </row>
    <row r="35" spans="1:13" x14ac:dyDescent="0.25">
      <c r="A35" s="9"/>
      <c r="B35" s="9"/>
      <c r="C35" s="9"/>
      <c r="D35" s="9"/>
      <c r="E35" s="9"/>
      <c r="F35" s="8" t="s">
        <v>47</v>
      </c>
      <c r="G35" s="9"/>
      <c r="H35" s="9">
        <v>1080.5250000000001</v>
      </c>
      <c r="I35" s="9">
        <v>0</v>
      </c>
      <c r="K35" s="43"/>
      <c r="L35" s="43"/>
      <c r="M35" s="43"/>
    </row>
    <row r="36" spans="1:13" x14ac:dyDescent="0.25">
      <c r="A36" s="9"/>
      <c r="B36" s="9"/>
      <c r="C36" s="9"/>
      <c r="D36" s="9"/>
      <c r="E36" s="9"/>
      <c r="F36" s="9" t="s">
        <v>89</v>
      </c>
      <c r="G36" s="9"/>
      <c r="H36" s="9">
        <v>882.55100000000004</v>
      </c>
      <c r="I36" s="9">
        <v>0</v>
      </c>
      <c r="K36" s="43"/>
      <c r="L36" s="43"/>
      <c r="M36" s="43"/>
    </row>
    <row r="37" spans="1:13" x14ac:dyDescent="0.25">
      <c r="A37" s="9"/>
      <c r="B37" s="9"/>
      <c r="C37" s="9"/>
      <c r="D37" s="9"/>
      <c r="E37" s="9"/>
      <c r="F37" s="9" t="s">
        <v>90</v>
      </c>
      <c r="G37" s="9"/>
      <c r="H37" s="9">
        <v>869.16899999999998</v>
      </c>
      <c r="I37" s="9">
        <v>0</v>
      </c>
      <c r="K37" s="43"/>
      <c r="L37" s="43"/>
      <c r="M37" s="43"/>
    </row>
    <row r="38" spans="1:13" x14ac:dyDescent="0.25">
      <c r="A38" s="9"/>
      <c r="B38" s="9"/>
      <c r="C38" s="9"/>
      <c r="D38" s="9"/>
      <c r="E38" s="9"/>
      <c r="F38" s="9" t="s">
        <v>91</v>
      </c>
      <c r="G38" s="9"/>
      <c r="H38" s="9">
        <v>748.03399999999999</v>
      </c>
      <c r="I38" s="9">
        <v>0</v>
      </c>
      <c r="K38" s="43"/>
      <c r="L38" s="43"/>
      <c r="M38" s="43"/>
    </row>
    <row r="39" spans="1:13" x14ac:dyDescent="0.25">
      <c r="A39" s="9"/>
      <c r="B39" s="9"/>
      <c r="C39" s="9"/>
      <c r="D39" s="9"/>
      <c r="E39" s="9"/>
      <c r="F39" s="9" t="s">
        <v>92</v>
      </c>
      <c r="G39" s="9"/>
      <c r="H39" s="9">
        <v>715.98099999999999</v>
      </c>
      <c r="I39" s="9">
        <v>0</v>
      </c>
      <c r="K39" s="43"/>
      <c r="L39" s="43"/>
      <c r="M39" s="43"/>
    </row>
    <row r="40" spans="1:13" x14ac:dyDescent="0.25">
      <c r="A40" s="9"/>
      <c r="B40" s="9"/>
      <c r="C40" s="9"/>
      <c r="D40" s="9"/>
      <c r="E40" s="9"/>
      <c r="F40" s="9" t="s">
        <v>93</v>
      </c>
      <c r="G40" s="9"/>
      <c r="H40" s="9">
        <v>640.19299999999998</v>
      </c>
      <c r="I40" s="9">
        <v>0</v>
      </c>
      <c r="K40" s="43"/>
      <c r="L40" s="43"/>
      <c r="M40" s="43"/>
    </row>
    <row r="41" spans="1:13" x14ac:dyDescent="0.25">
      <c r="A41" s="9"/>
      <c r="B41" s="9"/>
      <c r="C41" s="9"/>
      <c r="D41" s="9"/>
      <c r="E41" s="9"/>
      <c r="F41" s="9" t="s">
        <v>94</v>
      </c>
      <c r="G41" s="9"/>
      <c r="H41" s="9">
        <v>503.733</v>
      </c>
      <c r="I41" s="9">
        <v>0</v>
      </c>
      <c r="K41" s="43"/>
      <c r="L41" s="43"/>
      <c r="M41" s="43"/>
    </row>
    <row r="42" spans="1:13" x14ac:dyDescent="0.25">
      <c r="A42" s="9"/>
      <c r="B42" s="9"/>
      <c r="C42" s="9"/>
      <c r="D42" s="9"/>
      <c r="E42" s="9"/>
      <c r="F42" s="9" t="s">
        <v>95</v>
      </c>
      <c r="G42" s="9"/>
      <c r="H42" s="9">
        <v>448.73099999999999</v>
      </c>
      <c r="I42" s="9">
        <v>0</v>
      </c>
      <c r="K42" s="43"/>
      <c r="L42" s="43"/>
      <c r="M42" s="43"/>
    </row>
    <row r="43" spans="1:13" x14ac:dyDescent="0.25">
      <c r="A43" s="9"/>
      <c r="B43" s="9"/>
      <c r="C43" s="9"/>
      <c r="D43" s="9"/>
      <c r="E43" s="9"/>
      <c r="F43" s="9" t="s">
        <v>96</v>
      </c>
      <c r="G43" s="9"/>
      <c r="H43" s="9">
        <v>334.49799999999999</v>
      </c>
      <c r="I43" s="9">
        <v>0</v>
      </c>
      <c r="K43" s="43"/>
      <c r="L43" s="43"/>
      <c r="M43" s="43"/>
    </row>
    <row r="44" spans="1:13" x14ac:dyDescent="0.25">
      <c r="A44" s="9"/>
      <c r="B44" s="9"/>
      <c r="C44" s="9"/>
      <c r="D44" s="9"/>
      <c r="E44" s="9"/>
      <c r="F44" s="9" t="s">
        <v>97</v>
      </c>
      <c r="G44" s="9"/>
      <c r="H44" s="9">
        <v>129.93</v>
      </c>
      <c r="I44" s="9">
        <v>0</v>
      </c>
      <c r="K44" s="43"/>
      <c r="L44" s="43"/>
      <c r="M44" s="43"/>
    </row>
    <row r="45" spans="1:13" x14ac:dyDescent="0.25">
      <c r="A45" s="9"/>
      <c r="B45" s="9"/>
      <c r="C45" s="9"/>
      <c r="D45" s="9"/>
      <c r="E45" s="9"/>
      <c r="F45" s="9"/>
      <c r="G45" s="9"/>
      <c r="H45" s="9"/>
      <c r="I45" s="9"/>
    </row>
    <row r="46" spans="1:13" ht="17.25" x14ac:dyDescent="0.25">
      <c r="A46" s="9"/>
      <c r="B46" s="9"/>
      <c r="C46" s="9"/>
      <c r="D46" s="9"/>
      <c r="E46" s="9"/>
      <c r="F46" s="14" t="s">
        <v>3</v>
      </c>
      <c r="G46" s="14" t="s">
        <v>37</v>
      </c>
      <c r="H46" s="15" t="s">
        <v>38</v>
      </c>
      <c r="I46" s="15" t="s">
        <v>0</v>
      </c>
      <c r="K46" s="43" t="s">
        <v>52</v>
      </c>
      <c r="L46" s="43"/>
      <c r="M46" s="43"/>
    </row>
    <row r="47" spans="1:13" x14ac:dyDescent="0.25">
      <c r="A47" s="9"/>
      <c r="B47" s="9"/>
      <c r="C47" s="9"/>
      <c r="D47" s="9"/>
      <c r="E47" s="9"/>
      <c r="F47" s="9" t="s">
        <v>50</v>
      </c>
      <c r="G47" s="9"/>
      <c r="H47" s="9">
        <v>2472.6179999999999</v>
      </c>
      <c r="I47" s="9">
        <v>1.5964002100000001</v>
      </c>
      <c r="K47" s="43"/>
      <c r="L47" s="43"/>
      <c r="M47" s="43"/>
    </row>
    <row r="48" spans="1:13" x14ac:dyDescent="0.25">
      <c r="A48" s="9"/>
      <c r="B48" s="9"/>
      <c r="C48" s="9"/>
      <c r="D48" s="9"/>
      <c r="E48" s="9"/>
      <c r="F48" s="9" t="s">
        <v>53</v>
      </c>
      <c r="G48" s="9"/>
      <c r="H48" s="9">
        <v>2452.8150000000001</v>
      </c>
      <c r="I48" s="9">
        <v>0</v>
      </c>
      <c r="K48" s="43"/>
      <c r="L48" s="43"/>
      <c r="M48" s="43"/>
    </row>
    <row r="49" spans="1:13" x14ac:dyDescent="0.25">
      <c r="A49" s="9"/>
      <c r="B49" s="9"/>
      <c r="C49" s="9"/>
      <c r="D49" s="9"/>
      <c r="E49" s="9"/>
      <c r="F49" s="9" t="s">
        <v>54</v>
      </c>
      <c r="G49" s="9"/>
      <c r="H49" s="9">
        <v>2363.2930000000001</v>
      </c>
      <c r="I49" s="9">
        <v>1.75488782</v>
      </c>
      <c r="K49" s="43"/>
      <c r="L49" s="43"/>
      <c r="M49" s="43"/>
    </row>
    <row r="50" spans="1:13" x14ac:dyDescent="0.25">
      <c r="A50" s="9"/>
      <c r="B50" s="9"/>
      <c r="C50" s="9"/>
      <c r="D50" s="9"/>
      <c r="E50" s="9"/>
      <c r="F50" s="9" t="s">
        <v>55</v>
      </c>
      <c r="G50" s="9"/>
      <c r="H50" s="9">
        <v>2411.5940000000001</v>
      </c>
      <c r="I50" s="9">
        <v>0.99222920999999997</v>
      </c>
      <c r="K50" s="43"/>
      <c r="L50" s="43"/>
      <c r="M50" s="43"/>
    </row>
    <row r="51" spans="1:13" x14ac:dyDescent="0.25">
      <c r="A51" s="9"/>
      <c r="B51" s="9"/>
      <c r="C51" s="9"/>
      <c r="D51" s="9"/>
      <c r="E51" s="9"/>
      <c r="F51" s="9" t="s">
        <v>56</v>
      </c>
      <c r="G51" s="9"/>
      <c r="H51" s="9">
        <v>2327.9679999999998</v>
      </c>
      <c r="I51" s="9">
        <v>0</v>
      </c>
      <c r="K51" s="43"/>
      <c r="L51" s="43"/>
      <c r="M51" s="43"/>
    </row>
    <row r="52" spans="1:13" x14ac:dyDescent="0.25">
      <c r="A52" s="9"/>
      <c r="B52" s="9"/>
      <c r="C52" s="9"/>
      <c r="D52" s="9"/>
      <c r="E52" s="9"/>
      <c r="F52" s="9" t="s">
        <v>57</v>
      </c>
      <c r="G52" s="9"/>
      <c r="H52" s="9">
        <v>2310.837</v>
      </c>
      <c r="I52" s="9">
        <v>2.36077249</v>
      </c>
      <c r="K52" s="43"/>
      <c r="L52" s="43"/>
      <c r="M52" s="43"/>
    </row>
    <row r="53" spans="1:13" x14ac:dyDescent="0.25">
      <c r="A53" s="9"/>
      <c r="B53" s="9"/>
      <c r="C53" s="9"/>
      <c r="D53" s="9"/>
      <c r="E53" s="9"/>
      <c r="F53" s="9" t="s">
        <v>58</v>
      </c>
      <c r="G53" s="9"/>
      <c r="H53" s="9">
        <v>2331.047</v>
      </c>
      <c r="I53" s="9">
        <v>0</v>
      </c>
      <c r="K53" s="43"/>
      <c r="L53" s="43"/>
      <c r="M53" s="43"/>
    </row>
    <row r="54" spans="1:13" x14ac:dyDescent="0.25">
      <c r="A54" s="9"/>
      <c r="B54" s="9"/>
      <c r="C54" s="9"/>
      <c r="D54" s="9"/>
      <c r="E54" s="9"/>
      <c r="F54" s="9" t="s">
        <v>59</v>
      </c>
      <c r="G54" s="9"/>
      <c r="H54" s="9">
        <v>2251.41</v>
      </c>
      <c r="I54" s="9">
        <v>0.99809057999999995</v>
      </c>
      <c r="K54" s="43"/>
      <c r="L54" s="43"/>
      <c r="M54" s="43"/>
    </row>
    <row r="55" spans="1:13" x14ac:dyDescent="0.25">
      <c r="A55" s="9"/>
      <c r="B55" s="9"/>
      <c r="C55" s="9"/>
      <c r="D55" s="9"/>
      <c r="E55" s="9"/>
      <c r="F55" s="9" t="s">
        <v>60</v>
      </c>
      <c r="G55" s="9"/>
      <c r="H55" s="9">
        <v>2232.1790000000001</v>
      </c>
      <c r="I55" s="9">
        <v>0</v>
      </c>
      <c r="K55" s="43"/>
      <c r="L55" s="43"/>
      <c r="M55" s="43"/>
    </row>
    <row r="56" spans="1:13" x14ac:dyDescent="0.25">
      <c r="A56" s="9"/>
      <c r="B56" s="9"/>
      <c r="C56" s="9"/>
      <c r="D56" s="9"/>
      <c r="E56" s="9"/>
      <c r="F56" s="9" t="s">
        <v>61</v>
      </c>
      <c r="G56" s="9"/>
      <c r="H56" s="9">
        <v>2189.2159999999999</v>
      </c>
      <c r="I56" s="9">
        <v>0.33854053000000001</v>
      </c>
      <c r="K56" s="43"/>
      <c r="L56" s="43"/>
      <c r="M56" s="43"/>
    </row>
    <row r="57" spans="1:13" x14ac:dyDescent="0.25">
      <c r="A57" s="9"/>
      <c r="B57" s="9"/>
      <c r="C57" s="9"/>
      <c r="D57" s="9"/>
      <c r="E57" s="9"/>
      <c r="F57" s="9" t="s">
        <v>62</v>
      </c>
      <c r="G57" s="9"/>
      <c r="H57" s="9">
        <v>2118.81</v>
      </c>
      <c r="I57" s="9">
        <v>0.41431152999999998</v>
      </c>
      <c r="K57" s="43"/>
      <c r="L57" s="43"/>
      <c r="M57" s="43"/>
    </row>
    <row r="58" spans="1:13" x14ac:dyDescent="0.25">
      <c r="A58" s="9"/>
      <c r="B58" s="9"/>
      <c r="C58" s="9"/>
      <c r="D58" s="9"/>
      <c r="E58" s="9"/>
      <c r="F58" s="9" t="s">
        <v>63</v>
      </c>
      <c r="G58" s="9"/>
      <c r="H58" s="9">
        <v>2038.019</v>
      </c>
      <c r="I58" s="9">
        <v>0</v>
      </c>
      <c r="K58" s="43"/>
      <c r="L58" s="43"/>
      <c r="M58" s="43"/>
    </row>
    <row r="59" spans="1:13" x14ac:dyDescent="0.25">
      <c r="A59" s="9"/>
      <c r="B59" s="9"/>
      <c r="C59" s="9"/>
      <c r="D59" s="9"/>
      <c r="E59" s="9"/>
      <c r="F59" s="9" t="s">
        <v>64</v>
      </c>
      <c r="G59" s="9"/>
      <c r="H59" s="9">
        <v>2018.325</v>
      </c>
      <c r="I59" s="9">
        <v>3.8083159999999998E-2</v>
      </c>
      <c r="K59" s="43"/>
      <c r="L59" s="43"/>
      <c r="M59" s="43"/>
    </row>
    <row r="60" spans="1:13" x14ac:dyDescent="0.25">
      <c r="A60" s="9"/>
      <c r="B60" s="9"/>
      <c r="C60" s="9"/>
      <c r="D60" s="9"/>
      <c r="E60" s="9"/>
      <c r="F60" s="9" t="s">
        <v>65</v>
      </c>
      <c r="G60" s="9"/>
      <c r="H60" s="9">
        <v>1977.4570000000001</v>
      </c>
      <c r="I60" s="9">
        <v>0</v>
      </c>
      <c r="K60" s="43"/>
      <c r="L60" s="43"/>
      <c r="M60" s="43"/>
    </row>
    <row r="61" spans="1:13" x14ac:dyDescent="0.25">
      <c r="A61" s="9"/>
      <c r="B61" s="9"/>
      <c r="C61" s="9"/>
      <c r="D61" s="9"/>
      <c r="E61" s="9"/>
      <c r="F61" s="9" t="s">
        <v>66</v>
      </c>
      <c r="G61" s="9"/>
      <c r="H61" s="9">
        <v>1889.6469999999999</v>
      </c>
      <c r="I61" s="9">
        <v>0.55537249</v>
      </c>
      <c r="K61" s="43"/>
      <c r="L61" s="43"/>
      <c r="M61" s="43"/>
    </row>
    <row r="62" spans="1:13" x14ac:dyDescent="0.25">
      <c r="A62" s="9"/>
      <c r="B62" s="9"/>
      <c r="C62" s="9"/>
      <c r="D62" s="9"/>
      <c r="E62" s="9"/>
      <c r="F62" s="9" t="s">
        <v>67</v>
      </c>
      <c r="G62" s="9"/>
      <c r="H62" s="9">
        <v>1980.7750000000001</v>
      </c>
      <c r="I62" s="9">
        <v>0</v>
      </c>
      <c r="K62" s="43"/>
      <c r="L62" s="43"/>
      <c r="M62" s="43"/>
    </row>
    <row r="63" spans="1:13" x14ac:dyDescent="0.25">
      <c r="A63" s="9"/>
      <c r="B63" s="9"/>
      <c r="C63" s="9"/>
      <c r="D63" s="9"/>
      <c r="E63" s="9"/>
      <c r="F63" s="9" t="s">
        <v>68</v>
      </c>
      <c r="G63" s="9"/>
      <c r="H63" s="9">
        <v>1897.547</v>
      </c>
      <c r="I63" s="9">
        <v>0.40924558999999999</v>
      </c>
      <c r="K63" s="43"/>
      <c r="L63" s="43"/>
      <c r="M63" s="43"/>
    </row>
    <row r="64" spans="1:13" x14ac:dyDescent="0.25">
      <c r="A64" s="9"/>
      <c r="B64" s="9"/>
      <c r="C64" s="9"/>
      <c r="D64" s="9"/>
      <c r="E64" s="9"/>
      <c r="F64" s="9" t="s">
        <v>69</v>
      </c>
      <c r="G64" s="9"/>
      <c r="H64" s="9">
        <v>1876.3140000000001</v>
      </c>
      <c r="I64" s="9">
        <v>0</v>
      </c>
      <c r="K64" s="43"/>
      <c r="L64" s="43"/>
      <c r="M64" s="43"/>
    </row>
    <row r="65" spans="1:13" x14ac:dyDescent="0.25">
      <c r="A65" s="9"/>
      <c r="B65" s="9"/>
      <c r="C65" s="9"/>
      <c r="D65" s="9"/>
      <c r="E65" s="9"/>
      <c r="F65" s="9" t="s">
        <v>70</v>
      </c>
      <c r="G65" s="9"/>
      <c r="H65" s="9">
        <v>1841.4349999999999</v>
      </c>
      <c r="I65" s="9">
        <v>0.68907717000000002</v>
      </c>
      <c r="K65" s="43"/>
      <c r="L65" s="43"/>
      <c r="M65" s="43"/>
    </row>
    <row r="66" spans="1:13" x14ac:dyDescent="0.25">
      <c r="A66" s="9"/>
      <c r="B66" s="9"/>
      <c r="C66" s="9"/>
      <c r="D66" s="9"/>
      <c r="E66" s="9"/>
      <c r="F66" s="9" t="s">
        <v>71</v>
      </c>
      <c r="G66" s="9"/>
      <c r="H66" s="9">
        <v>1755.636</v>
      </c>
      <c r="I66" s="9">
        <v>0</v>
      </c>
      <c r="K66" s="43"/>
      <c r="L66" s="43"/>
      <c r="M66" s="43"/>
    </row>
    <row r="67" spans="1:13" x14ac:dyDescent="0.25">
      <c r="A67" s="9"/>
      <c r="B67" s="9"/>
      <c r="C67" s="9"/>
      <c r="D67" s="9"/>
      <c r="E67" s="9"/>
      <c r="F67" s="9" t="s">
        <v>72</v>
      </c>
      <c r="G67" s="9"/>
      <c r="H67" s="9">
        <v>1541.9670000000001</v>
      </c>
      <c r="I67" s="9">
        <v>5.7996550000000001E-2</v>
      </c>
      <c r="K67" s="43"/>
      <c r="L67" s="43"/>
      <c r="M67" s="43"/>
    </row>
    <row r="68" spans="1:13" x14ac:dyDescent="0.25">
      <c r="A68" s="9"/>
      <c r="B68" s="9"/>
      <c r="C68" s="9"/>
      <c r="D68" s="9"/>
      <c r="E68" s="9"/>
      <c r="F68" s="9" t="s">
        <v>73</v>
      </c>
      <c r="G68" s="9"/>
      <c r="H68" s="9">
        <v>1883.452</v>
      </c>
      <c r="I68" s="9">
        <v>0.12744526</v>
      </c>
      <c r="K68" s="43"/>
      <c r="L68" s="43"/>
      <c r="M68" s="43"/>
    </row>
    <row r="69" spans="1:13" x14ac:dyDescent="0.25">
      <c r="A69" s="9"/>
      <c r="B69" s="9"/>
      <c r="C69" s="9"/>
      <c r="D69" s="9"/>
      <c r="E69" s="9"/>
      <c r="F69" s="9" t="s">
        <v>74</v>
      </c>
      <c r="G69" s="9"/>
      <c r="H69" s="9">
        <v>1798.8230000000001</v>
      </c>
      <c r="I69" s="9">
        <v>0</v>
      </c>
      <c r="K69" s="43"/>
      <c r="L69" s="43"/>
      <c r="M69" s="43"/>
    </row>
    <row r="70" spans="1:13" x14ac:dyDescent="0.25">
      <c r="A70" s="9"/>
      <c r="B70" s="9"/>
      <c r="C70" s="9"/>
      <c r="D70" s="9"/>
      <c r="E70" s="9"/>
      <c r="F70" s="9" t="s">
        <v>75</v>
      </c>
      <c r="G70" s="9"/>
      <c r="H70" s="9">
        <v>1779.6320000000001</v>
      </c>
      <c r="I70" s="9">
        <v>4.483202E-2</v>
      </c>
      <c r="K70" s="43"/>
      <c r="L70" s="43"/>
      <c r="M70" s="43"/>
    </row>
    <row r="71" spans="1:13" x14ac:dyDescent="0.25">
      <c r="A71" s="9"/>
      <c r="B71" s="9"/>
      <c r="C71" s="9"/>
      <c r="D71" s="9"/>
      <c r="E71" s="9"/>
      <c r="F71" s="9" t="s">
        <v>76</v>
      </c>
      <c r="G71" s="9"/>
      <c r="H71" s="9">
        <v>1740.9760000000001</v>
      </c>
      <c r="I71" s="9">
        <v>0</v>
      </c>
      <c r="K71" s="43"/>
      <c r="L71" s="43"/>
      <c r="M71" s="43"/>
    </row>
    <row r="72" spans="1:13" x14ac:dyDescent="0.25">
      <c r="A72" s="9"/>
      <c r="B72" s="9"/>
      <c r="C72" s="9"/>
      <c r="D72" s="9"/>
      <c r="E72" s="9"/>
      <c r="F72" s="9" t="s">
        <v>77</v>
      </c>
      <c r="G72" s="9"/>
      <c r="H72" s="9">
        <v>1658.684</v>
      </c>
      <c r="I72" s="9">
        <v>0.28720326000000002</v>
      </c>
      <c r="K72" s="43"/>
      <c r="L72" s="43"/>
      <c r="M72" s="43"/>
    </row>
    <row r="73" spans="1:13" x14ac:dyDescent="0.25">
      <c r="A73" s="9"/>
      <c r="B73" s="9"/>
      <c r="C73" s="9"/>
      <c r="D73" s="9"/>
      <c r="E73" s="9"/>
      <c r="F73" s="9" t="s">
        <v>78</v>
      </c>
      <c r="G73" s="9"/>
      <c r="H73" s="9">
        <v>1442.9949999999999</v>
      </c>
      <c r="I73" s="9">
        <v>0</v>
      </c>
      <c r="K73" s="43"/>
      <c r="L73" s="43"/>
      <c r="M73" s="43"/>
    </row>
    <row r="74" spans="1:13" x14ac:dyDescent="0.25">
      <c r="F74" s="9" t="s">
        <v>79</v>
      </c>
      <c r="G74" s="9"/>
      <c r="H74" s="9">
        <v>1307.2080000000001</v>
      </c>
      <c r="I74" s="9">
        <v>0.37970511000000001</v>
      </c>
      <c r="K74" s="43"/>
      <c r="L74" s="43"/>
      <c r="M74" s="43"/>
    </row>
    <row r="75" spans="1:13" x14ac:dyDescent="0.25">
      <c r="F75" s="9" t="s">
        <v>80</v>
      </c>
      <c r="G75" s="9"/>
      <c r="H75" s="9">
        <v>1816.7760000000001</v>
      </c>
      <c r="I75" s="9">
        <v>0</v>
      </c>
      <c r="K75" s="43"/>
      <c r="L75" s="43"/>
      <c r="M75" s="43"/>
    </row>
    <row r="76" spans="1:13" x14ac:dyDescent="0.25">
      <c r="F76" s="9" t="s">
        <v>81</v>
      </c>
      <c r="G76" s="9"/>
      <c r="H76" s="9">
        <v>1736.5170000000001</v>
      </c>
      <c r="I76" s="9">
        <v>0.45976662000000001</v>
      </c>
      <c r="K76" s="43"/>
      <c r="L76" s="43"/>
      <c r="M76" s="43"/>
    </row>
    <row r="77" spans="1:13" x14ac:dyDescent="0.25">
      <c r="F77" s="9" t="s">
        <v>82</v>
      </c>
      <c r="G77" s="9"/>
      <c r="H77" s="9">
        <v>1715.873</v>
      </c>
      <c r="I77" s="9">
        <v>0</v>
      </c>
      <c r="K77" s="43"/>
      <c r="L77" s="43"/>
      <c r="M77" s="43"/>
    </row>
    <row r="78" spans="1:13" x14ac:dyDescent="0.25">
      <c r="F78" s="9" t="s">
        <v>83</v>
      </c>
      <c r="G78" s="9"/>
      <c r="H78" s="9">
        <v>1677.4960000000001</v>
      </c>
      <c r="I78" s="9">
        <v>0.66785362000000004</v>
      </c>
      <c r="K78" s="43"/>
      <c r="L78" s="43"/>
      <c r="M78" s="43"/>
    </row>
    <row r="79" spans="1:13" x14ac:dyDescent="0.25">
      <c r="F79" s="9" t="s">
        <v>84</v>
      </c>
      <c r="G79" s="9"/>
      <c r="H79" s="9">
        <v>1592.8510000000001</v>
      </c>
      <c r="I79" s="9">
        <v>0</v>
      </c>
      <c r="K79" s="43"/>
      <c r="L79" s="43"/>
      <c r="M79" s="43"/>
    </row>
    <row r="80" spans="1:13" x14ac:dyDescent="0.25">
      <c r="F80" s="9" t="s">
        <v>85</v>
      </c>
      <c r="G80" s="9"/>
      <c r="H80" s="9">
        <v>1379.1890000000001</v>
      </c>
      <c r="I80" s="9">
        <v>0.29680888</v>
      </c>
      <c r="K80" s="43"/>
      <c r="L80" s="43"/>
      <c r="M80" s="43"/>
    </row>
    <row r="81" spans="6:13" x14ac:dyDescent="0.25">
      <c r="F81" s="9" t="s">
        <v>86</v>
      </c>
      <c r="G81" s="9"/>
      <c r="H81" s="9">
        <v>1244.741</v>
      </c>
      <c r="I81" s="9">
        <v>0</v>
      </c>
      <c r="K81" s="43"/>
      <c r="L81" s="43"/>
      <c r="M81" s="43"/>
    </row>
    <row r="82" spans="6:13" x14ac:dyDescent="0.25">
      <c r="F82" s="9" t="s">
        <v>87</v>
      </c>
      <c r="G82" s="9"/>
      <c r="H82" s="9">
        <v>1142.924</v>
      </c>
      <c r="I82" s="9">
        <v>1.0680742400000001</v>
      </c>
      <c r="K82" s="43"/>
      <c r="L82" s="43"/>
      <c r="M82" s="43"/>
    </row>
    <row r="83" spans="6:13" x14ac:dyDescent="0.25">
      <c r="F83" s="9" t="s">
        <v>98</v>
      </c>
      <c r="G83" s="9"/>
      <c r="H83" s="9">
        <v>1721.3969999999999</v>
      </c>
      <c r="I83" s="9">
        <v>0</v>
      </c>
      <c r="K83" s="43"/>
      <c r="L83" s="43"/>
      <c r="M83" s="43"/>
    </row>
    <row r="84" spans="6:13" x14ac:dyDescent="0.25">
      <c r="F84" s="9" t="s">
        <v>99</v>
      </c>
      <c r="G84" s="9"/>
      <c r="H84" s="9">
        <v>1639.1410000000001</v>
      </c>
      <c r="I84" s="9">
        <v>8.4874100000000008E-3</v>
      </c>
      <c r="K84" s="43"/>
      <c r="L84" s="43"/>
      <c r="M84" s="43"/>
    </row>
    <row r="85" spans="6:13" x14ac:dyDescent="0.25">
      <c r="F85" s="9" t="s">
        <v>100</v>
      </c>
      <c r="G85" s="9"/>
      <c r="H85" s="9">
        <v>1620.4590000000001</v>
      </c>
      <c r="I85" s="9">
        <v>0</v>
      </c>
      <c r="K85" s="43"/>
      <c r="L85" s="43"/>
      <c r="M85" s="43"/>
    </row>
    <row r="86" spans="6:13" x14ac:dyDescent="0.25">
      <c r="F86" s="9" t="s">
        <v>101</v>
      </c>
      <c r="G86" s="9"/>
      <c r="H86" s="9">
        <v>1580.114</v>
      </c>
      <c r="I86" s="9">
        <v>5.2034039999999997E-2</v>
      </c>
      <c r="K86" s="43"/>
      <c r="L86" s="43"/>
      <c r="M86" s="43"/>
    </row>
    <row r="87" spans="6:13" x14ac:dyDescent="0.25">
      <c r="F87" s="9" t="s">
        <v>102</v>
      </c>
      <c r="G87" s="9"/>
      <c r="H87" s="9">
        <v>1495.075</v>
      </c>
      <c r="I87" s="9">
        <v>0</v>
      </c>
      <c r="K87" s="43"/>
      <c r="L87" s="43"/>
      <c r="M87" s="43"/>
    </row>
    <row r="88" spans="6:13" x14ac:dyDescent="0.25">
      <c r="F88" s="9" t="s">
        <v>103</v>
      </c>
      <c r="G88" s="9"/>
      <c r="H88" s="9">
        <v>1275.645</v>
      </c>
      <c r="I88" s="9">
        <v>2.89408968</v>
      </c>
      <c r="K88" s="43"/>
      <c r="L88" s="43"/>
      <c r="M88" s="43"/>
    </row>
    <row r="89" spans="6:13" x14ac:dyDescent="0.25">
      <c r="F89" s="9" t="s">
        <v>104</v>
      </c>
      <c r="G89" s="9"/>
      <c r="H89" s="9">
        <v>1144.7829999999999</v>
      </c>
      <c r="I89" s="9">
        <v>0</v>
      </c>
      <c r="K89" s="43"/>
      <c r="L89" s="43"/>
      <c r="M89" s="43"/>
    </row>
    <row r="90" spans="6:13" x14ac:dyDescent="0.25">
      <c r="F90" s="9" t="s">
        <v>113</v>
      </c>
      <c r="G90" s="9"/>
      <c r="H90" s="9">
        <v>1045.521</v>
      </c>
      <c r="I90" s="9">
        <v>0.31716992999999999</v>
      </c>
      <c r="K90" s="43"/>
      <c r="L90" s="43"/>
      <c r="M90" s="43"/>
    </row>
    <row r="91" spans="6:13" x14ac:dyDescent="0.25">
      <c r="F91" s="9" t="s">
        <v>105</v>
      </c>
      <c r="G91" s="9"/>
      <c r="H91" s="9">
        <v>981.96299999999997</v>
      </c>
      <c r="I91" s="9">
        <v>0</v>
      </c>
      <c r="K91" s="43"/>
      <c r="L91" s="43"/>
      <c r="M91" s="43"/>
    </row>
    <row r="92" spans="6:13" x14ac:dyDescent="0.25">
      <c r="F92" s="9" t="s">
        <v>106</v>
      </c>
      <c r="G92" s="9"/>
      <c r="H92" s="9">
        <v>1715.018</v>
      </c>
      <c r="I92" s="9">
        <v>0.11227566999999999</v>
      </c>
      <c r="K92" s="43"/>
      <c r="L92" s="43"/>
      <c r="M92" s="43"/>
    </row>
    <row r="93" spans="6:13" x14ac:dyDescent="0.25">
      <c r="F93" s="9" t="s">
        <v>107</v>
      </c>
      <c r="G93" s="9"/>
      <c r="H93" s="9">
        <v>1631.366</v>
      </c>
      <c r="I93" s="9">
        <v>0</v>
      </c>
      <c r="K93" s="43"/>
      <c r="L93" s="43"/>
      <c r="M93" s="43"/>
    </row>
    <row r="94" spans="6:13" x14ac:dyDescent="0.25">
      <c r="F94" s="9" t="s">
        <v>108</v>
      </c>
      <c r="G94" s="9"/>
      <c r="H94" s="9">
        <v>1612.704</v>
      </c>
      <c r="I94" s="9">
        <v>1.9342700000000001E-2</v>
      </c>
      <c r="K94" s="43"/>
      <c r="L94" s="43"/>
      <c r="M94" s="43"/>
    </row>
    <row r="95" spans="6:13" x14ac:dyDescent="0.25">
      <c r="F95" s="9" t="s">
        <v>109</v>
      </c>
      <c r="G95" s="9"/>
      <c r="H95" s="9">
        <v>1574.4949999999999</v>
      </c>
      <c r="I95" s="9">
        <v>0</v>
      </c>
      <c r="K95" s="43"/>
      <c r="L95" s="43"/>
      <c r="M95" s="43"/>
    </row>
    <row r="96" spans="6:13" x14ac:dyDescent="0.25">
      <c r="F96" s="9" t="s">
        <v>110</v>
      </c>
      <c r="G96" s="9"/>
      <c r="H96" s="9">
        <v>1489.127</v>
      </c>
      <c r="I96" s="9">
        <v>1.9344819999999999E-2</v>
      </c>
      <c r="K96" s="43"/>
      <c r="L96" s="43"/>
      <c r="M96" s="43"/>
    </row>
    <row r="97" spans="6:13" x14ac:dyDescent="0.25">
      <c r="F97" s="9" t="s">
        <v>111</v>
      </c>
      <c r="G97" s="9"/>
      <c r="H97" s="9">
        <v>1268.21</v>
      </c>
      <c r="I97" s="9">
        <v>0</v>
      </c>
      <c r="K97" s="43"/>
      <c r="L97" s="43"/>
      <c r="M97" s="43"/>
    </row>
    <row r="98" spans="6:13" x14ac:dyDescent="0.25">
      <c r="F98" s="9" t="s">
        <v>112</v>
      </c>
      <c r="G98" s="9"/>
      <c r="H98" s="9">
        <v>1135.521</v>
      </c>
      <c r="I98" s="9">
        <v>52.249503050000001</v>
      </c>
      <c r="K98" s="43"/>
      <c r="L98" s="43"/>
      <c r="M98" s="43"/>
    </row>
    <row r="99" spans="6:13" x14ac:dyDescent="0.25">
      <c r="F99" s="9" t="s">
        <v>114</v>
      </c>
      <c r="G99" s="9"/>
      <c r="H99" s="9">
        <v>1036.828</v>
      </c>
      <c r="I99" s="9">
        <v>0</v>
      </c>
      <c r="K99" s="43"/>
      <c r="L99" s="43"/>
      <c r="M99" s="43"/>
    </row>
    <row r="100" spans="6:13" x14ac:dyDescent="0.25">
      <c r="F100" s="9" t="s">
        <v>115</v>
      </c>
      <c r="G100" s="9"/>
      <c r="H100" s="9">
        <v>975.10900000000004</v>
      </c>
      <c r="I100" s="9">
        <v>1.17555E-3</v>
      </c>
      <c r="K100" s="43"/>
      <c r="L100" s="43"/>
      <c r="M100" s="43"/>
    </row>
    <row r="101" spans="6:13" x14ac:dyDescent="0.25">
      <c r="F101" s="9" t="s">
        <v>116</v>
      </c>
      <c r="G101" s="9"/>
      <c r="H101" s="9">
        <v>880.05700000000002</v>
      </c>
      <c r="I101" s="9">
        <v>53.585632560000001</v>
      </c>
      <c r="K101" s="43"/>
      <c r="L101" s="43"/>
      <c r="M101" s="43"/>
    </row>
    <row r="102" spans="6:13" x14ac:dyDescent="0.25">
      <c r="F102" s="9" t="s">
        <v>117</v>
      </c>
      <c r="G102" s="9"/>
      <c r="H102" s="9">
        <v>1653.385</v>
      </c>
      <c r="I102" s="9">
        <v>1.6767979999999998E-2</v>
      </c>
      <c r="K102" s="43"/>
      <c r="L102" s="43"/>
      <c r="M102" s="43"/>
    </row>
    <row r="103" spans="6:13" x14ac:dyDescent="0.25">
      <c r="F103" s="9" t="s">
        <v>118</v>
      </c>
      <c r="G103" s="9"/>
      <c r="H103" s="9">
        <v>1571.3389999999999</v>
      </c>
      <c r="I103" s="9">
        <v>0</v>
      </c>
      <c r="K103" s="43"/>
      <c r="L103" s="43"/>
      <c r="M103" s="43"/>
    </row>
    <row r="104" spans="6:13" x14ac:dyDescent="0.25">
      <c r="F104" s="9" t="s">
        <v>119</v>
      </c>
      <c r="G104" s="9"/>
      <c r="H104" s="9">
        <v>1552.11</v>
      </c>
      <c r="I104" s="9">
        <v>3.0998649999999999E-2</v>
      </c>
      <c r="K104" s="43"/>
      <c r="L104" s="43"/>
      <c r="M104" s="43"/>
    </row>
    <row r="105" spans="6:13" x14ac:dyDescent="0.25">
      <c r="F105" s="9" t="s">
        <v>120</v>
      </c>
      <c r="G105" s="9"/>
      <c r="H105" s="9">
        <v>1512.0229999999999</v>
      </c>
      <c r="I105" s="9">
        <v>0</v>
      </c>
      <c r="K105" s="43"/>
      <c r="L105" s="43"/>
      <c r="M105" s="43"/>
    </row>
    <row r="106" spans="6:13" x14ac:dyDescent="0.25">
      <c r="F106" s="9" t="s">
        <v>121</v>
      </c>
      <c r="G106" s="9"/>
      <c r="H106" s="9">
        <v>1426.402</v>
      </c>
      <c r="I106" s="9">
        <v>6.6751920000000006E-2</v>
      </c>
      <c r="K106" s="43"/>
      <c r="L106" s="43"/>
      <c r="M106" s="43"/>
    </row>
    <row r="107" spans="6:13" x14ac:dyDescent="0.25">
      <c r="F107" s="9" t="s">
        <v>122</v>
      </c>
      <c r="G107" s="9"/>
      <c r="H107" s="9">
        <v>1212.434</v>
      </c>
      <c r="I107" s="9">
        <v>0</v>
      </c>
      <c r="K107" s="43"/>
      <c r="L107" s="43"/>
      <c r="M107" s="43"/>
    </row>
    <row r="108" spans="6:13" x14ac:dyDescent="0.25">
      <c r="F108" s="9" t="s">
        <v>123</v>
      </c>
      <c r="G108" s="9"/>
      <c r="H108" s="9">
        <v>1076.375</v>
      </c>
      <c r="I108" s="9">
        <v>0.50473604000000005</v>
      </c>
      <c r="K108" s="43"/>
      <c r="L108" s="43"/>
      <c r="M108" s="43"/>
    </row>
    <row r="109" spans="6:13" x14ac:dyDescent="0.25">
      <c r="F109" s="9" t="s">
        <v>124</v>
      </c>
      <c r="G109" s="9"/>
      <c r="H109" s="9">
        <v>977.77800000000002</v>
      </c>
      <c r="I109" s="9">
        <v>0</v>
      </c>
      <c r="K109" s="43"/>
      <c r="L109" s="43"/>
      <c r="M109" s="43"/>
    </row>
    <row r="110" spans="6:13" x14ac:dyDescent="0.25">
      <c r="F110" s="9" t="s">
        <v>125</v>
      </c>
      <c r="G110" s="9"/>
      <c r="H110" s="9">
        <v>91405</v>
      </c>
      <c r="I110" s="9">
        <v>0.13183536000000001</v>
      </c>
      <c r="K110" s="43"/>
      <c r="L110" s="43"/>
      <c r="M110" s="43"/>
    </row>
    <row r="111" spans="6:13" x14ac:dyDescent="0.25">
      <c r="F111" s="9" t="s">
        <v>126</v>
      </c>
      <c r="G111" s="9"/>
      <c r="H111" s="9">
        <v>815.58199999999999</v>
      </c>
      <c r="I111" s="9">
        <v>1.1185399999999999E-3</v>
      </c>
      <c r="K111" s="43"/>
      <c r="L111" s="43"/>
      <c r="M111" s="43"/>
    </row>
    <row r="112" spans="6:13" x14ac:dyDescent="0.25">
      <c r="F112" s="9" t="s">
        <v>127</v>
      </c>
      <c r="G112" s="9"/>
      <c r="H112" s="9">
        <v>808.48400000000004</v>
      </c>
      <c r="I112" s="9">
        <v>0</v>
      </c>
      <c r="K112" s="43"/>
      <c r="L112" s="43"/>
      <c r="M112" s="43"/>
    </row>
    <row r="113" spans="6:13" x14ac:dyDescent="0.25">
      <c r="F113" s="9" t="s">
        <v>128</v>
      </c>
      <c r="G113" s="9"/>
      <c r="H113" s="9">
        <v>1634.537</v>
      </c>
      <c r="I113" s="9">
        <v>0</v>
      </c>
      <c r="K113" s="43"/>
      <c r="L113" s="43"/>
      <c r="M113" s="43"/>
    </row>
    <row r="114" spans="6:13" x14ac:dyDescent="0.25">
      <c r="F114" s="9" t="s">
        <v>129</v>
      </c>
      <c r="G114" s="9"/>
      <c r="H114" s="9">
        <v>1553.3340000000001</v>
      </c>
      <c r="I114" s="9">
        <v>0.52361614000000001</v>
      </c>
      <c r="K114" s="43"/>
      <c r="L114" s="43"/>
      <c r="M114" s="43"/>
    </row>
    <row r="115" spans="6:13" x14ac:dyDescent="0.25">
      <c r="F115" s="9" t="s">
        <v>130</v>
      </c>
      <c r="G115" s="9"/>
      <c r="H115" s="9">
        <v>1534.5409999999999</v>
      </c>
      <c r="I115" s="9">
        <v>0</v>
      </c>
      <c r="K115" s="43"/>
      <c r="L115" s="43"/>
      <c r="M115" s="43"/>
    </row>
    <row r="116" spans="6:13" x14ac:dyDescent="0.25">
      <c r="F116" s="9" t="s">
        <v>131</v>
      </c>
      <c r="G116" s="9"/>
      <c r="H116" s="9">
        <v>1494.502</v>
      </c>
      <c r="I116" s="9">
        <v>6.0180199999999998E-3</v>
      </c>
      <c r="K116" s="43"/>
      <c r="L116" s="43"/>
      <c r="M116" s="43"/>
    </row>
    <row r="117" spans="6:13" x14ac:dyDescent="0.25">
      <c r="F117" s="9" t="s">
        <v>132</v>
      </c>
      <c r="G117" s="9"/>
      <c r="H117" s="9">
        <v>1410.95</v>
      </c>
      <c r="I117" s="9">
        <v>0</v>
      </c>
      <c r="K117" s="43"/>
      <c r="L117" s="43"/>
      <c r="M117" s="43"/>
    </row>
    <row r="118" spans="6:13" x14ac:dyDescent="0.25">
      <c r="F118" s="9" t="s">
        <v>133</v>
      </c>
      <c r="G118" s="9"/>
      <c r="H118" s="9">
        <v>1196.2750000000001</v>
      </c>
      <c r="I118" s="9">
        <v>1.3147511999999999</v>
      </c>
      <c r="K118" s="43"/>
      <c r="L118" s="43"/>
      <c r="M118" s="43"/>
    </row>
    <row r="119" spans="6:13" x14ac:dyDescent="0.25">
      <c r="F119" s="9" t="s">
        <v>134</v>
      </c>
      <c r="G119" s="9"/>
      <c r="H119" s="9">
        <v>1061.6790000000001</v>
      </c>
      <c r="I119" s="9">
        <v>0</v>
      </c>
      <c r="K119" s="43"/>
      <c r="L119" s="43"/>
      <c r="M119" s="43"/>
    </row>
    <row r="120" spans="6:13" x14ac:dyDescent="0.25">
      <c r="F120" s="9" t="s">
        <v>135</v>
      </c>
      <c r="G120" s="9"/>
      <c r="H120" s="9">
        <v>960.92600000000004</v>
      </c>
      <c r="I120" s="9">
        <v>0.20297356999999999</v>
      </c>
      <c r="K120" s="43"/>
      <c r="L120" s="43"/>
      <c r="M120" s="43"/>
    </row>
    <row r="121" spans="6:13" x14ac:dyDescent="0.25">
      <c r="F121" s="9" t="s">
        <v>136</v>
      </c>
      <c r="G121" s="9"/>
      <c r="H121" s="9">
        <v>896.80200000000002</v>
      </c>
      <c r="I121" s="9">
        <v>0</v>
      </c>
      <c r="K121" s="43"/>
      <c r="L121" s="43"/>
      <c r="M121" s="43"/>
    </row>
    <row r="122" spans="6:13" x14ac:dyDescent="0.25">
      <c r="F122" s="9" t="s">
        <v>137</v>
      </c>
      <c r="G122" s="9"/>
      <c r="H122" s="9">
        <v>798.52599999999995</v>
      </c>
      <c r="I122" s="9">
        <v>0</v>
      </c>
      <c r="K122" s="43"/>
      <c r="L122" s="43"/>
      <c r="M122" s="43"/>
    </row>
    <row r="123" spans="6:13" x14ac:dyDescent="0.25">
      <c r="F123" s="9" t="s">
        <v>138</v>
      </c>
      <c r="G123" s="9"/>
      <c r="H123" s="9">
        <v>791.30200000000002</v>
      </c>
      <c r="I123" s="9">
        <v>0.23682969000000001</v>
      </c>
      <c r="K123" s="43"/>
      <c r="L123" s="43"/>
      <c r="M123" s="43"/>
    </row>
    <row r="124" spans="6:13" x14ac:dyDescent="0.25">
      <c r="F124" s="9" t="s">
        <v>139</v>
      </c>
      <c r="G124" s="9"/>
      <c r="H124" s="9">
        <v>730.91700000000003</v>
      </c>
      <c r="I124" s="9">
        <v>1.2511099999999999E-3</v>
      </c>
      <c r="K124" s="43"/>
      <c r="L124" s="43"/>
      <c r="M124" s="43"/>
    </row>
    <row r="125" spans="6:13" x14ac:dyDescent="0.25">
      <c r="F125" s="9" t="s">
        <v>140</v>
      </c>
      <c r="G125" s="9"/>
      <c r="H125" s="9">
        <v>1598.704</v>
      </c>
      <c r="I125" s="9">
        <v>0</v>
      </c>
      <c r="K125" s="43"/>
      <c r="L125" s="43"/>
      <c r="M125" s="43"/>
    </row>
    <row r="126" spans="6:13" x14ac:dyDescent="0.25">
      <c r="F126" s="9" t="s">
        <v>141</v>
      </c>
      <c r="G126" s="9"/>
      <c r="H126" s="9">
        <v>1517.229</v>
      </c>
      <c r="I126" s="9">
        <v>0.34971740000000001</v>
      </c>
      <c r="K126" s="43"/>
      <c r="L126" s="43"/>
      <c r="M126" s="43"/>
    </row>
    <row r="127" spans="6:13" x14ac:dyDescent="0.25">
      <c r="F127" s="9" t="s">
        <v>142</v>
      </c>
      <c r="G127" s="9"/>
      <c r="H127" s="9">
        <v>1498.0640000000001</v>
      </c>
      <c r="I127" s="9">
        <v>0</v>
      </c>
      <c r="K127" s="43"/>
      <c r="L127" s="43"/>
      <c r="M127" s="43"/>
    </row>
    <row r="128" spans="6:13" x14ac:dyDescent="0.25">
      <c r="F128" s="9" t="s">
        <v>143</v>
      </c>
      <c r="G128" s="9"/>
      <c r="H128" s="9">
        <v>1458.231</v>
      </c>
      <c r="I128" s="9">
        <v>0.19471524000000001</v>
      </c>
      <c r="K128" s="43"/>
      <c r="L128" s="43"/>
      <c r="M128" s="43"/>
    </row>
    <row r="129" spans="6:13" x14ac:dyDescent="0.25">
      <c r="F129" s="9" t="s">
        <v>144</v>
      </c>
      <c r="G129" s="9"/>
      <c r="H129" s="9">
        <v>1373.048</v>
      </c>
      <c r="I129" s="9">
        <v>0</v>
      </c>
      <c r="K129" s="43"/>
      <c r="L129" s="43"/>
      <c r="M129" s="43"/>
    </row>
    <row r="130" spans="6:13" x14ac:dyDescent="0.25">
      <c r="F130" s="9" t="s">
        <v>145</v>
      </c>
      <c r="G130" s="9"/>
      <c r="H130" s="9">
        <v>1157.671</v>
      </c>
      <c r="I130" s="9">
        <v>4.1617831900000004</v>
      </c>
      <c r="K130" s="43"/>
      <c r="L130" s="43"/>
      <c r="M130" s="43"/>
    </row>
    <row r="131" spans="6:13" x14ac:dyDescent="0.25">
      <c r="F131" s="9" t="s">
        <v>146</v>
      </c>
      <c r="G131" s="9"/>
      <c r="H131" s="9">
        <v>1022.718</v>
      </c>
      <c r="I131" s="9">
        <v>0</v>
      </c>
      <c r="K131" s="43"/>
      <c r="L131" s="43"/>
      <c r="M131" s="43"/>
    </row>
    <row r="132" spans="6:13" x14ac:dyDescent="0.25">
      <c r="F132" s="9" t="s">
        <v>147</v>
      </c>
      <c r="G132" s="9"/>
      <c r="H132" s="9">
        <v>924.197</v>
      </c>
      <c r="I132" s="9">
        <v>5.9950999999999997E-3</v>
      </c>
      <c r="K132" s="43"/>
      <c r="L132" s="43"/>
      <c r="M132" s="43"/>
    </row>
    <row r="133" spans="6:13" x14ac:dyDescent="0.25">
      <c r="F133" s="9" t="s">
        <v>148</v>
      </c>
      <c r="G133" s="9"/>
      <c r="H133" s="9">
        <v>860.14099999999996</v>
      </c>
      <c r="I133" s="9">
        <v>0</v>
      </c>
      <c r="K133" s="43"/>
      <c r="L133" s="43"/>
      <c r="M133" s="43"/>
    </row>
    <row r="134" spans="6:13" x14ac:dyDescent="0.25">
      <c r="F134" s="9" t="s">
        <v>149</v>
      </c>
      <c r="G134" s="9"/>
      <c r="H134" s="9">
        <v>761.24099999999999</v>
      </c>
      <c r="I134" s="9">
        <v>0</v>
      </c>
      <c r="K134" s="43"/>
      <c r="L134" s="43"/>
      <c r="M134" s="43"/>
    </row>
    <row r="135" spans="6:13" x14ac:dyDescent="0.25">
      <c r="F135" s="9" t="s">
        <v>150</v>
      </c>
      <c r="G135" s="9"/>
      <c r="H135" s="9">
        <v>754.54499999999996</v>
      </c>
      <c r="I135" s="9">
        <v>2.3638000000000001E-4</v>
      </c>
      <c r="K135" s="43"/>
      <c r="L135" s="43"/>
      <c r="M135" s="43"/>
    </row>
    <row r="136" spans="6:13" x14ac:dyDescent="0.25">
      <c r="F136" s="9" t="s">
        <v>151</v>
      </c>
      <c r="G136" s="9"/>
      <c r="H136" s="9">
        <v>693.93899999999996</v>
      </c>
      <c r="I136" s="9">
        <v>3.3062580000000001E-2</v>
      </c>
      <c r="K136" s="43"/>
      <c r="L136" s="43"/>
      <c r="M136" s="43"/>
    </row>
    <row r="137" spans="6:13" x14ac:dyDescent="0.25">
      <c r="F137" s="9" t="s">
        <v>152</v>
      </c>
      <c r="G137" s="9"/>
      <c r="H137" s="9">
        <v>676.779</v>
      </c>
      <c r="I137" s="9">
        <v>0</v>
      </c>
      <c r="K137" s="43"/>
      <c r="L137" s="43"/>
      <c r="M137" s="43"/>
    </row>
    <row r="138" spans="6:13" x14ac:dyDescent="0.25">
      <c r="F138" s="9" t="s">
        <v>153</v>
      </c>
      <c r="G138" s="9"/>
      <c r="H138" s="9">
        <v>1529.4469999999999</v>
      </c>
      <c r="I138" s="9">
        <v>0</v>
      </c>
      <c r="K138" s="43"/>
      <c r="L138" s="43"/>
      <c r="M138" s="43"/>
    </row>
    <row r="139" spans="6:13" x14ac:dyDescent="0.25">
      <c r="F139" s="9" t="s">
        <v>154</v>
      </c>
      <c r="G139" s="9"/>
      <c r="H139" s="9">
        <v>1449.3219999999999</v>
      </c>
      <c r="I139" s="9">
        <v>3.596792E-2</v>
      </c>
      <c r="K139" s="43"/>
      <c r="L139" s="43"/>
      <c r="M139" s="43"/>
    </row>
    <row r="140" spans="6:13" x14ac:dyDescent="0.25">
      <c r="F140" s="9" t="s">
        <v>155</v>
      </c>
      <c r="G140" s="9"/>
      <c r="H140" s="9">
        <v>1430.739</v>
      </c>
      <c r="I140" s="9">
        <v>0</v>
      </c>
      <c r="K140" s="43"/>
      <c r="L140" s="43"/>
      <c r="M140" s="43"/>
    </row>
    <row r="141" spans="6:13" x14ac:dyDescent="0.25">
      <c r="F141" s="9" t="s">
        <v>156</v>
      </c>
      <c r="G141" s="9"/>
      <c r="H141" s="9">
        <v>1390.7629999999999</v>
      </c>
      <c r="I141" s="9">
        <v>0.22165687000000001</v>
      </c>
      <c r="K141" s="43"/>
      <c r="L141" s="43"/>
      <c r="M141" s="43"/>
    </row>
    <row r="142" spans="6:13" x14ac:dyDescent="0.25">
      <c r="F142" s="9" t="s">
        <v>157</v>
      </c>
      <c r="G142" s="9"/>
      <c r="H142" s="9">
        <v>1305.6320000000001</v>
      </c>
      <c r="I142" s="9">
        <v>0</v>
      </c>
      <c r="K142" s="43"/>
      <c r="L142" s="43"/>
      <c r="M142" s="43"/>
    </row>
    <row r="143" spans="6:13" x14ac:dyDescent="0.25">
      <c r="F143" s="9" t="s">
        <v>158</v>
      </c>
      <c r="G143" s="9"/>
      <c r="H143" s="9">
        <v>1089.2670000000001</v>
      </c>
      <c r="I143" s="9">
        <v>2.2777291000000002</v>
      </c>
      <c r="K143" s="43"/>
      <c r="L143" s="43"/>
      <c r="M143" s="43"/>
    </row>
    <row r="144" spans="6:13" x14ac:dyDescent="0.25">
      <c r="F144" s="9" t="s">
        <v>159</v>
      </c>
      <c r="G144" s="9"/>
      <c r="H144" s="9">
        <v>954.34900000000005</v>
      </c>
      <c r="I144" s="9">
        <v>0</v>
      </c>
      <c r="K144" s="43"/>
      <c r="L144" s="43"/>
      <c r="M144" s="43"/>
    </row>
    <row r="145" spans="6:13" x14ac:dyDescent="0.25">
      <c r="F145" s="9" t="s">
        <v>160</v>
      </c>
      <c r="G145" s="9"/>
      <c r="H145" s="9">
        <v>855.93499999999995</v>
      </c>
      <c r="I145" s="9">
        <v>10.77029954</v>
      </c>
      <c r="K145" s="43"/>
      <c r="L145" s="43"/>
      <c r="M145" s="43"/>
    </row>
    <row r="146" spans="6:13" x14ac:dyDescent="0.25">
      <c r="F146" s="9" t="s">
        <v>161</v>
      </c>
      <c r="G146" s="9"/>
      <c r="H146" s="9">
        <v>791.92899999999997</v>
      </c>
      <c r="I146" s="9">
        <v>0</v>
      </c>
      <c r="K146" s="43"/>
      <c r="L146" s="43"/>
      <c r="M146" s="43"/>
    </row>
    <row r="147" spans="6:13" x14ac:dyDescent="0.25">
      <c r="F147" s="9" t="s">
        <v>162</v>
      </c>
      <c r="G147" s="9"/>
      <c r="H147" s="9">
        <v>692.904</v>
      </c>
      <c r="I147" s="9">
        <v>0</v>
      </c>
      <c r="K147" s="43"/>
      <c r="L147" s="43"/>
      <c r="M147" s="43"/>
    </row>
    <row r="148" spans="6:13" x14ac:dyDescent="0.25">
      <c r="F148" s="9" t="s">
        <v>163</v>
      </c>
      <c r="G148" s="9"/>
      <c r="H148" s="9">
        <v>686.56299999999999</v>
      </c>
      <c r="I148" s="9">
        <v>0.15092785</v>
      </c>
      <c r="K148" s="43"/>
      <c r="L148" s="43"/>
      <c r="M148" s="43"/>
    </row>
    <row r="149" spans="6:13" x14ac:dyDescent="0.25">
      <c r="F149" s="9" t="s">
        <v>164</v>
      </c>
      <c r="G149" s="9"/>
      <c r="H149" s="9">
        <v>625.74199999999996</v>
      </c>
      <c r="I149" s="9">
        <v>1.4417999999999999E-4</v>
      </c>
      <c r="K149" s="43"/>
      <c r="L149" s="43"/>
      <c r="M149" s="43"/>
    </row>
    <row r="150" spans="6:13" x14ac:dyDescent="0.25">
      <c r="F150" s="9" t="s">
        <v>165</v>
      </c>
      <c r="G150" s="9"/>
      <c r="H150" s="9">
        <v>608.255</v>
      </c>
      <c r="I150" s="9">
        <v>0</v>
      </c>
      <c r="K150" s="43"/>
      <c r="L150" s="43"/>
      <c r="M150" s="43"/>
    </row>
    <row r="151" spans="6:13" x14ac:dyDescent="0.25">
      <c r="F151" s="9" t="s">
        <v>166</v>
      </c>
      <c r="G151" s="9"/>
      <c r="H151" s="9">
        <v>572.42200000000003</v>
      </c>
      <c r="I151" s="9">
        <v>0</v>
      </c>
      <c r="K151" s="43"/>
      <c r="L151" s="43"/>
      <c r="M151" s="43"/>
    </row>
    <row r="152" spans="6:13" x14ac:dyDescent="0.25">
      <c r="F152" s="9" t="s">
        <v>167</v>
      </c>
      <c r="G152" s="9"/>
      <c r="H152" s="9">
        <v>1501.6410000000001</v>
      </c>
      <c r="I152" s="9">
        <v>0.64896039000000005</v>
      </c>
      <c r="K152" s="43"/>
      <c r="L152" s="43"/>
      <c r="M152" s="43"/>
    </row>
    <row r="153" spans="6:13" x14ac:dyDescent="0.25">
      <c r="F153" s="9" t="s">
        <v>168</v>
      </c>
      <c r="G153" s="9"/>
      <c r="H153" s="9">
        <v>1420.4490000000001</v>
      </c>
      <c r="I153" s="9">
        <v>0</v>
      </c>
      <c r="K153" s="43"/>
      <c r="L153" s="43"/>
      <c r="M153" s="43"/>
    </row>
    <row r="154" spans="6:13" x14ac:dyDescent="0.25">
      <c r="F154" s="9" t="s">
        <v>169</v>
      </c>
      <c r="G154" s="9"/>
      <c r="H154" s="9">
        <v>1401.616</v>
      </c>
      <c r="I154" s="9">
        <v>0.58540347000000004</v>
      </c>
      <c r="K154" s="43"/>
      <c r="L154" s="43"/>
      <c r="M154" s="43"/>
    </row>
    <row r="155" spans="6:13" x14ac:dyDescent="0.25">
      <c r="F155" s="9" t="s">
        <v>170</v>
      </c>
      <c r="G155" s="9"/>
      <c r="H155" s="9">
        <v>1361.971</v>
      </c>
      <c r="I155" s="9">
        <v>0</v>
      </c>
      <c r="K155" s="43"/>
      <c r="L155" s="43"/>
      <c r="M155" s="43"/>
    </row>
    <row r="156" spans="6:13" x14ac:dyDescent="0.25">
      <c r="F156" s="9" t="s">
        <v>171</v>
      </c>
      <c r="G156" s="9"/>
      <c r="H156" s="9">
        <v>1276.8679999999999</v>
      </c>
      <c r="I156" s="9">
        <v>0.10119178</v>
      </c>
      <c r="K156" s="43"/>
      <c r="L156" s="43"/>
      <c r="M156" s="43"/>
    </row>
    <row r="157" spans="6:13" x14ac:dyDescent="0.25">
      <c r="F157" s="9" t="s">
        <v>172</v>
      </c>
      <c r="G157" s="9"/>
      <c r="H157" s="9">
        <v>1062.4190000000001</v>
      </c>
      <c r="I157" s="9">
        <v>0</v>
      </c>
      <c r="K157" s="43"/>
      <c r="L157" s="43"/>
      <c r="M157" s="43"/>
    </row>
    <row r="158" spans="6:13" x14ac:dyDescent="0.25">
      <c r="F158" s="9" t="s">
        <v>173</v>
      </c>
      <c r="G158" s="9"/>
      <c r="H158" s="9">
        <v>926.16099999999994</v>
      </c>
      <c r="I158" s="9">
        <v>8.360012E-2</v>
      </c>
      <c r="K158" s="43"/>
      <c r="L158" s="43"/>
      <c r="M158" s="43"/>
    </row>
    <row r="159" spans="6:13" x14ac:dyDescent="0.25">
      <c r="F159" s="9" t="s">
        <v>174</v>
      </c>
      <c r="G159" s="9"/>
      <c r="H159" s="9">
        <v>827.87099999999998</v>
      </c>
      <c r="I159" s="9">
        <v>0</v>
      </c>
      <c r="K159" s="43"/>
      <c r="L159" s="43"/>
      <c r="M159" s="43"/>
    </row>
    <row r="160" spans="6:13" x14ac:dyDescent="0.25">
      <c r="F160" s="9" t="s">
        <v>175</v>
      </c>
      <c r="G160" s="9"/>
      <c r="H160" s="9">
        <v>763.87099999999998</v>
      </c>
      <c r="I160" s="9">
        <v>0.15187289000000001</v>
      </c>
      <c r="K160" s="43"/>
      <c r="L160" s="43"/>
      <c r="M160" s="43"/>
    </row>
    <row r="161" spans="6:13" x14ac:dyDescent="0.25">
      <c r="F161" s="9" t="s">
        <v>176</v>
      </c>
      <c r="G161" s="9"/>
      <c r="H161" s="9">
        <v>665.2</v>
      </c>
      <c r="I161" s="9">
        <v>4.8999999999999997E-7</v>
      </c>
      <c r="K161" s="43"/>
      <c r="L161" s="43"/>
      <c r="M161" s="43"/>
    </row>
    <row r="162" spans="6:13" x14ac:dyDescent="0.25">
      <c r="F162" s="9" t="s">
        <v>177</v>
      </c>
      <c r="G162" s="9"/>
      <c r="H162" s="9">
        <v>658.47699999999998</v>
      </c>
      <c r="I162" s="9">
        <v>0</v>
      </c>
      <c r="K162" s="43"/>
      <c r="L162" s="43"/>
      <c r="M162" s="43"/>
    </row>
    <row r="163" spans="6:13" x14ac:dyDescent="0.25">
      <c r="F163" s="9" t="s">
        <v>178</v>
      </c>
      <c r="G163" s="9"/>
      <c r="H163" s="9">
        <v>597.35599999999999</v>
      </c>
      <c r="I163" s="9">
        <v>0</v>
      </c>
      <c r="K163" s="43"/>
      <c r="L163" s="43"/>
      <c r="M163" s="43"/>
    </row>
    <row r="164" spans="6:13" x14ac:dyDescent="0.25">
      <c r="F164" s="9" t="s">
        <v>179</v>
      </c>
      <c r="G164" s="9"/>
      <c r="H164" s="9">
        <v>580.71100000000001</v>
      </c>
      <c r="I164" s="9">
        <v>2.2617599999999998E-3</v>
      </c>
      <c r="K164" s="43"/>
      <c r="L164" s="43"/>
      <c r="M164" s="43"/>
    </row>
    <row r="165" spans="6:13" x14ac:dyDescent="0.25">
      <c r="F165" s="9" t="s">
        <v>180</v>
      </c>
      <c r="G165" s="9"/>
      <c r="H165" s="9">
        <v>543.08000000000004</v>
      </c>
      <c r="I165" s="9">
        <v>2.0633749999999999E-2</v>
      </c>
      <c r="K165" s="43"/>
      <c r="L165" s="43"/>
      <c r="M165" s="43"/>
    </row>
    <row r="166" spans="6:13" x14ac:dyDescent="0.25">
      <c r="F166" s="9" t="s">
        <v>181</v>
      </c>
      <c r="G166" s="9"/>
      <c r="H166" s="9">
        <v>475.79199999999997</v>
      </c>
      <c r="I166" s="9">
        <v>1.9700000000000002E-6</v>
      </c>
      <c r="K166" s="43"/>
      <c r="L166" s="43"/>
      <c r="M166" s="43"/>
    </row>
    <row r="167" spans="6:13" x14ac:dyDescent="0.25">
      <c r="F167" s="9" t="s">
        <v>182</v>
      </c>
      <c r="G167" s="9"/>
      <c r="H167" s="9">
        <v>1444.91</v>
      </c>
      <c r="I167" s="9">
        <v>0.40786239000000002</v>
      </c>
      <c r="K167" s="43"/>
      <c r="L167" s="43"/>
      <c r="M167" s="43"/>
    </row>
    <row r="168" spans="6:13" x14ac:dyDescent="0.25">
      <c r="F168" s="9" t="s">
        <v>183</v>
      </c>
      <c r="G168" s="9"/>
      <c r="H168" s="9">
        <v>1364.443</v>
      </c>
      <c r="I168" s="9">
        <v>0</v>
      </c>
      <c r="K168" s="43"/>
      <c r="L168" s="43"/>
      <c r="M168" s="43"/>
    </row>
    <row r="169" spans="6:13" x14ac:dyDescent="0.25">
      <c r="F169" s="9" t="s">
        <v>184</v>
      </c>
      <c r="G169" s="9"/>
      <c r="H169" s="9">
        <v>1345.7439999999999</v>
      </c>
      <c r="I169" s="9">
        <v>0.18507044</v>
      </c>
      <c r="K169" s="43"/>
      <c r="L169" s="43"/>
      <c r="M169" s="43"/>
    </row>
    <row r="170" spans="6:13" x14ac:dyDescent="0.25">
      <c r="F170" s="9" t="s">
        <v>185</v>
      </c>
      <c r="G170" s="9"/>
      <c r="H170" s="9">
        <v>1305.6890000000001</v>
      </c>
      <c r="I170" s="9">
        <v>0</v>
      </c>
      <c r="K170" s="43"/>
      <c r="L170" s="43"/>
      <c r="M170" s="43"/>
    </row>
    <row r="171" spans="6:13" x14ac:dyDescent="0.25">
      <c r="F171" s="9" t="s">
        <v>186</v>
      </c>
      <c r="G171" s="9"/>
      <c r="H171" s="9">
        <v>1220.644</v>
      </c>
      <c r="I171" s="9">
        <v>0.70932209999999996</v>
      </c>
      <c r="K171" s="43"/>
      <c r="L171" s="43"/>
      <c r="M171" s="43"/>
    </row>
    <row r="172" spans="6:13" x14ac:dyDescent="0.25">
      <c r="F172" s="9" t="s">
        <v>187</v>
      </c>
      <c r="G172" s="9"/>
      <c r="H172" s="9">
        <v>1004.979</v>
      </c>
      <c r="I172" s="9">
        <v>0</v>
      </c>
      <c r="K172" s="43"/>
      <c r="L172" s="43"/>
      <c r="M172" s="43"/>
    </row>
    <row r="173" spans="6:13" x14ac:dyDescent="0.25">
      <c r="F173" s="9" t="s">
        <v>188</v>
      </c>
      <c r="G173" s="9"/>
      <c r="H173" s="9">
        <v>869.38800000000003</v>
      </c>
      <c r="I173" s="9">
        <v>0.68679981999999995</v>
      </c>
      <c r="K173" s="43"/>
      <c r="L173" s="43"/>
      <c r="M173" s="43"/>
    </row>
    <row r="174" spans="6:13" x14ac:dyDescent="0.25">
      <c r="F174" s="9" t="s">
        <v>189</v>
      </c>
      <c r="G174" s="9"/>
      <c r="H174" s="9">
        <v>770.88499999999999</v>
      </c>
      <c r="I174" s="9">
        <v>0</v>
      </c>
      <c r="K174" s="43"/>
      <c r="L174" s="43"/>
      <c r="M174" s="43"/>
    </row>
    <row r="175" spans="6:13" x14ac:dyDescent="0.25">
      <c r="F175" s="9" t="s">
        <v>190</v>
      </c>
      <c r="G175" s="9"/>
      <c r="H175" s="9">
        <v>707.404</v>
      </c>
      <c r="I175" s="9">
        <v>2.9791000000000003E-4</v>
      </c>
      <c r="K175" s="43"/>
      <c r="L175" s="43"/>
      <c r="M175" s="43"/>
    </row>
    <row r="176" spans="6:13" x14ac:dyDescent="0.25">
      <c r="F176" s="9" t="s">
        <v>191</v>
      </c>
      <c r="G176" s="9"/>
      <c r="H176" s="9">
        <v>608.77300000000002</v>
      </c>
      <c r="I176" s="9">
        <v>0.16140351999999999</v>
      </c>
      <c r="K176" s="43"/>
      <c r="L176" s="43"/>
      <c r="M176" s="43"/>
    </row>
    <row r="177" spans="6:13" x14ac:dyDescent="0.25">
      <c r="F177" s="9" t="s">
        <v>192</v>
      </c>
      <c r="G177" s="9"/>
      <c r="H177" s="9">
        <v>601.84400000000005</v>
      </c>
      <c r="I177" s="9">
        <v>0</v>
      </c>
      <c r="K177" s="43"/>
      <c r="L177" s="43"/>
      <c r="M177" s="43"/>
    </row>
    <row r="178" spans="6:13" x14ac:dyDescent="0.25">
      <c r="F178" s="9" t="s">
        <v>193</v>
      </c>
      <c r="G178" s="9"/>
      <c r="H178" s="9">
        <v>540.928</v>
      </c>
      <c r="I178" s="9">
        <v>0</v>
      </c>
      <c r="K178" s="43"/>
      <c r="L178" s="43"/>
      <c r="M178" s="43"/>
    </row>
    <row r="179" spans="6:13" x14ac:dyDescent="0.25">
      <c r="F179" s="9" t="s">
        <v>194</v>
      </c>
      <c r="G179" s="9"/>
      <c r="H179" s="9">
        <v>523.5</v>
      </c>
      <c r="I179" s="9">
        <v>1.7593580000000001E-2</v>
      </c>
      <c r="K179" s="43"/>
      <c r="L179" s="43"/>
      <c r="M179" s="43"/>
    </row>
    <row r="180" spans="6:13" x14ac:dyDescent="0.25">
      <c r="F180" s="9" t="s">
        <v>195</v>
      </c>
      <c r="G180" s="9"/>
      <c r="H180" s="9">
        <v>487.48</v>
      </c>
      <c r="I180" s="9">
        <v>1.0681600000000001E-3</v>
      </c>
      <c r="K180" s="43"/>
      <c r="L180" s="43"/>
      <c r="M180" s="43"/>
    </row>
    <row r="181" spans="6:13" x14ac:dyDescent="0.25">
      <c r="F181" s="9" t="s">
        <v>196</v>
      </c>
      <c r="G181" s="9"/>
      <c r="H181" s="9">
        <v>419.33699999999999</v>
      </c>
      <c r="I181" s="9">
        <v>6.7240700000000004E-3</v>
      </c>
      <c r="K181" s="43"/>
      <c r="L181" s="43"/>
      <c r="M181" s="43"/>
    </row>
    <row r="182" spans="6:13" x14ac:dyDescent="0.25">
      <c r="F182" s="9" t="s">
        <v>197</v>
      </c>
      <c r="G182" s="9"/>
      <c r="H182" s="9">
        <v>391.791</v>
      </c>
      <c r="I182" s="9">
        <v>0</v>
      </c>
      <c r="K182" s="43"/>
      <c r="L182" s="43"/>
      <c r="M182" s="43"/>
    </row>
    <row r="183" spans="6:13" x14ac:dyDescent="0.25">
      <c r="F183" s="9" t="s">
        <v>198</v>
      </c>
      <c r="G183" s="9"/>
      <c r="H183" s="9">
        <v>1343.9469999999999</v>
      </c>
      <c r="I183" s="9">
        <v>5.1706870000000002E-2</v>
      </c>
      <c r="K183" s="43"/>
      <c r="L183" s="43"/>
      <c r="M183" s="43"/>
    </row>
    <row r="184" spans="6:13" x14ac:dyDescent="0.25">
      <c r="F184" s="9" t="s">
        <v>199</v>
      </c>
      <c r="G184" s="9"/>
      <c r="H184" s="9">
        <v>1262.723</v>
      </c>
      <c r="I184" s="9">
        <v>0</v>
      </c>
      <c r="K184" s="43"/>
      <c r="L184" s="43"/>
      <c r="M184" s="43"/>
    </row>
    <row r="185" spans="6:13" x14ac:dyDescent="0.25">
      <c r="F185" s="9" t="s">
        <v>200</v>
      </c>
      <c r="G185" s="9"/>
      <c r="H185" s="9">
        <v>1243.912</v>
      </c>
      <c r="I185" s="9">
        <v>0.14033756999999999</v>
      </c>
      <c r="K185" s="43"/>
      <c r="L185" s="43"/>
      <c r="M185" s="43"/>
    </row>
    <row r="186" spans="6:13" x14ac:dyDescent="0.25">
      <c r="F186" s="9" t="s">
        <v>201</v>
      </c>
      <c r="G186" s="9"/>
      <c r="H186" s="9">
        <v>1203.7840000000001</v>
      </c>
      <c r="I186" s="9">
        <v>0</v>
      </c>
      <c r="K186" s="43"/>
      <c r="L186" s="43"/>
      <c r="M186" s="43"/>
    </row>
    <row r="187" spans="6:13" x14ac:dyDescent="0.25">
      <c r="F187" s="9" t="s">
        <v>202</v>
      </c>
      <c r="G187" s="9"/>
      <c r="H187" s="9">
        <v>1118.509</v>
      </c>
      <c r="I187" s="9">
        <v>1.2603070599999999</v>
      </c>
      <c r="K187" s="43"/>
      <c r="L187" s="43"/>
      <c r="M187" s="43"/>
    </row>
    <row r="188" spans="6:13" x14ac:dyDescent="0.25">
      <c r="F188" s="9" t="s">
        <v>203</v>
      </c>
      <c r="G188" s="9"/>
      <c r="H188" s="9">
        <v>904.22400000000005</v>
      </c>
      <c r="I188" s="9">
        <v>0</v>
      </c>
      <c r="K188" s="43"/>
      <c r="L188" s="43"/>
      <c r="M188" s="43"/>
    </row>
    <row r="189" spans="6:13" x14ac:dyDescent="0.25">
      <c r="F189" s="9" t="s">
        <v>204</v>
      </c>
      <c r="G189" s="9"/>
      <c r="H189" s="9">
        <v>767.74900000000002</v>
      </c>
      <c r="I189" s="9">
        <v>2.6735430000000001E-2</v>
      </c>
      <c r="K189" s="43"/>
      <c r="L189" s="43"/>
      <c r="M189" s="43"/>
    </row>
    <row r="190" spans="6:13" x14ac:dyDescent="0.25">
      <c r="F190" s="9" t="s">
        <v>205</v>
      </c>
      <c r="G190" s="9"/>
      <c r="H190" s="9">
        <v>668.36400000000003</v>
      </c>
      <c r="I190" s="9">
        <v>0</v>
      </c>
      <c r="K190" s="43"/>
      <c r="L190" s="43"/>
      <c r="M190" s="43"/>
    </row>
    <row r="191" spans="6:13" x14ac:dyDescent="0.25">
      <c r="F191" s="9" t="s">
        <v>206</v>
      </c>
      <c r="G191" s="9"/>
      <c r="H191" s="9">
        <v>606.51700000000005</v>
      </c>
      <c r="I191" s="9">
        <v>11.57940159</v>
      </c>
      <c r="K191" s="43"/>
      <c r="L191" s="43"/>
      <c r="M191" s="43"/>
    </row>
    <row r="192" spans="6:13" x14ac:dyDescent="0.25">
      <c r="F192" s="9" t="s">
        <v>207</v>
      </c>
      <c r="G192" s="9"/>
      <c r="H192" s="9">
        <v>507.10399999999998</v>
      </c>
      <c r="I192" s="9">
        <v>2.2429000000000001E-4</v>
      </c>
      <c r="K192" s="43"/>
      <c r="L192" s="43"/>
      <c r="M192" s="43"/>
    </row>
    <row r="193" spans="6:13" x14ac:dyDescent="0.25">
      <c r="F193" s="9" t="s">
        <v>208</v>
      </c>
      <c r="G193" s="9"/>
      <c r="H193" s="9">
        <v>500.38900000000001</v>
      </c>
      <c r="I193" s="9">
        <v>0</v>
      </c>
      <c r="K193" s="43"/>
      <c r="L193" s="43"/>
      <c r="M193" s="43"/>
    </row>
    <row r="194" spans="6:13" x14ac:dyDescent="0.25">
      <c r="F194" s="9" t="s">
        <v>209</v>
      </c>
      <c r="G194" s="9"/>
      <c r="H194" s="9">
        <v>438.108</v>
      </c>
      <c r="I194" s="9">
        <v>0</v>
      </c>
      <c r="K194" s="43"/>
      <c r="L194" s="43"/>
      <c r="M194" s="43"/>
    </row>
    <row r="195" spans="6:13" x14ac:dyDescent="0.25">
      <c r="F195" s="9" t="s">
        <v>210</v>
      </c>
      <c r="G195" s="9"/>
      <c r="H195" s="9">
        <v>421.95</v>
      </c>
      <c r="I195" s="9">
        <v>2.5000000000000002E-6</v>
      </c>
      <c r="K195" s="43"/>
      <c r="L195" s="43"/>
      <c r="M195" s="43"/>
    </row>
    <row r="196" spans="6:13" x14ac:dyDescent="0.25">
      <c r="F196" s="9" t="s">
        <v>211</v>
      </c>
      <c r="G196" s="9"/>
      <c r="H196" s="9">
        <v>384.61900000000003</v>
      </c>
      <c r="I196" s="9">
        <v>5.6073700000000004E-3</v>
      </c>
      <c r="K196" s="43"/>
      <c r="L196" s="43"/>
      <c r="M196" s="43"/>
    </row>
    <row r="197" spans="6:13" x14ac:dyDescent="0.25">
      <c r="F197" s="9" t="s">
        <v>212</v>
      </c>
      <c r="G197" s="9"/>
      <c r="H197" s="9">
        <v>316.51799999999997</v>
      </c>
      <c r="I197" s="9">
        <v>1.1206499999999999E-3</v>
      </c>
      <c r="K197" s="43"/>
      <c r="L197" s="43"/>
      <c r="M197" s="43"/>
    </row>
    <row r="198" spans="6:13" x14ac:dyDescent="0.25">
      <c r="F198" s="9" t="s">
        <v>213</v>
      </c>
      <c r="G198" s="9"/>
      <c r="H198" s="9">
        <v>290.75200000000001</v>
      </c>
      <c r="I198" s="9">
        <v>0</v>
      </c>
      <c r="K198" s="43"/>
      <c r="L198" s="43"/>
      <c r="M198" s="43"/>
    </row>
    <row r="199" spans="6:13" x14ac:dyDescent="0.25">
      <c r="F199" s="9" t="s">
        <v>214</v>
      </c>
      <c r="G199" s="9"/>
      <c r="H199" s="9">
        <v>234.19399999999999</v>
      </c>
      <c r="I199" s="9">
        <v>0</v>
      </c>
      <c r="K199" s="43"/>
      <c r="L199" s="43"/>
      <c r="M199" s="43"/>
    </row>
  </sheetData>
  <sortState xmlns:xlrd2="http://schemas.microsoft.com/office/spreadsheetml/2017/richdata2" ref="A7:D24">
    <sortCondition descending="1" ref="B7"/>
  </sortState>
  <mergeCells count="8">
    <mergeCell ref="A2:D3"/>
    <mergeCell ref="A5:D5"/>
    <mergeCell ref="K26:M44"/>
    <mergeCell ref="K46:M199"/>
    <mergeCell ref="E2:G3"/>
    <mergeCell ref="H2:K3"/>
    <mergeCell ref="F5:J5"/>
    <mergeCell ref="K7:M2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63C1-546D-48FA-BCDD-60F1C6A23ADB}">
  <dimension ref="A1:H197"/>
  <sheetViews>
    <sheetView zoomScaleNormal="100" workbookViewId="0">
      <selection activeCell="D198" sqref="D198"/>
    </sheetView>
  </sheetViews>
  <sheetFormatPr defaultRowHeight="15" x14ac:dyDescent="0.25"/>
  <cols>
    <col min="1" max="1" width="11.85546875" style="38" customWidth="1"/>
    <col min="2" max="3" width="27.5703125" style="38" bestFit="1" customWidth="1"/>
    <col min="4" max="4" width="18" style="38" bestFit="1" customWidth="1"/>
    <col min="5" max="5" width="20.28515625" style="38" bestFit="1" customWidth="1"/>
    <col min="6" max="16384" width="9.140625" style="38"/>
  </cols>
  <sheetData>
    <row r="1" spans="1:8" ht="32.25" customHeight="1" x14ac:dyDescent="0.25">
      <c r="A1" s="38" t="s">
        <v>259</v>
      </c>
    </row>
    <row r="2" spans="1:8" ht="15.75" customHeight="1" x14ac:dyDescent="0.25"/>
    <row r="3" spans="1:8" ht="17.25" x14ac:dyDescent="0.25">
      <c r="A3" s="19" t="s">
        <v>232</v>
      </c>
      <c r="B3" s="19"/>
      <c r="C3" s="19"/>
      <c r="D3" s="19"/>
      <c r="E3" s="19"/>
    </row>
    <row r="4" spans="1:8" ht="17.25" x14ac:dyDescent="0.25">
      <c r="A4" s="38" t="s">
        <v>3</v>
      </c>
      <c r="B4" s="38" t="s">
        <v>235</v>
      </c>
      <c r="C4" s="38" t="s">
        <v>236</v>
      </c>
      <c r="D4" s="38" t="s">
        <v>48</v>
      </c>
      <c r="E4" s="38" t="s">
        <v>49</v>
      </c>
    </row>
    <row r="5" spans="1:8" ht="15" customHeight="1" x14ac:dyDescent="0.25">
      <c r="A5" s="38" t="s">
        <v>19</v>
      </c>
      <c r="C5" s="38">
        <v>1277.2739999999999</v>
      </c>
      <c r="E5" s="38">
        <v>90.878299999999996</v>
      </c>
      <c r="F5" s="19" t="s">
        <v>18</v>
      </c>
      <c r="G5" s="19"/>
      <c r="H5" s="19"/>
    </row>
    <row r="6" spans="1:8" ht="15" customHeight="1" x14ac:dyDescent="0.25">
      <c r="A6" s="38" t="s">
        <v>20</v>
      </c>
      <c r="C6" s="38">
        <v>1186.9549999999999</v>
      </c>
      <c r="E6" s="38">
        <v>269.39659999999998</v>
      </c>
      <c r="F6" s="19"/>
      <c r="G6" s="19"/>
      <c r="H6" s="19"/>
    </row>
    <row r="7" spans="1:8" ht="15" customHeight="1" x14ac:dyDescent="0.25">
      <c r="A7" s="38" t="s">
        <v>21</v>
      </c>
      <c r="C7" s="38">
        <v>1178.145</v>
      </c>
      <c r="E7" s="38">
        <v>48.399500000000003</v>
      </c>
      <c r="F7" s="19"/>
      <c r="G7" s="19"/>
      <c r="H7" s="19"/>
    </row>
    <row r="8" spans="1:8" ht="15" customHeight="1" x14ac:dyDescent="0.25">
      <c r="A8" s="38" t="s">
        <v>22</v>
      </c>
      <c r="C8" s="38">
        <v>1113.8679999999999</v>
      </c>
      <c r="E8" s="38">
        <v>37.743699999999997</v>
      </c>
      <c r="F8" s="19"/>
      <c r="G8" s="19"/>
      <c r="H8" s="19"/>
    </row>
    <row r="9" spans="1:8" ht="15" customHeight="1" x14ac:dyDescent="0.25">
      <c r="A9" s="38" t="s">
        <v>23</v>
      </c>
      <c r="C9" s="38">
        <v>1040.3530000000001</v>
      </c>
      <c r="E9" s="38">
        <v>332.48559999999998</v>
      </c>
      <c r="F9" s="19"/>
      <c r="G9" s="19"/>
      <c r="H9" s="19"/>
    </row>
    <row r="10" spans="1:8" ht="15" customHeight="1" x14ac:dyDescent="0.25">
      <c r="A10" s="38" t="s">
        <v>24</v>
      </c>
      <c r="C10" s="38">
        <v>912.63400000000001</v>
      </c>
      <c r="E10" s="38">
        <v>197.6456</v>
      </c>
      <c r="F10" s="19"/>
      <c r="G10" s="19"/>
      <c r="H10" s="19"/>
    </row>
    <row r="11" spans="1:8" ht="15" customHeight="1" x14ac:dyDescent="0.25">
      <c r="A11" s="38" t="s">
        <v>25</v>
      </c>
      <c r="C11" s="38">
        <v>675.88400000000001</v>
      </c>
      <c r="E11" s="38">
        <v>11.8813</v>
      </c>
      <c r="F11" s="19"/>
      <c r="G11" s="19"/>
      <c r="H11" s="19"/>
    </row>
    <row r="12" spans="1:8" ht="15" customHeight="1" x14ac:dyDescent="0.25">
      <c r="A12" s="38" t="s">
        <v>26</v>
      </c>
      <c r="C12" s="38">
        <v>617.98599999999999</v>
      </c>
      <c r="E12" s="38">
        <v>11.2471</v>
      </c>
      <c r="F12" s="19"/>
      <c r="G12" s="19"/>
      <c r="H12" s="19"/>
    </row>
    <row r="13" spans="1:8" ht="15" customHeight="1" x14ac:dyDescent="0.25">
      <c r="A13" s="38" t="s">
        <v>27</v>
      </c>
      <c r="C13" s="38">
        <v>494.613</v>
      </c>
      <c r="E13" s="38">
        <v>1.9228858</v>
      </c>
      <c r="F13" s="19"/>
      <c r="G13" s="19"/>
      <c r="H13" s="19"/>
    </row>
    <row r="14" spans="1:8" ht="15" customHeight="1" x14ac:dyDescent="0.25">
      <c r="A14" s="38" t="s">
        <v>28</v>
      </c>
      <c r="C14" s="38">
        <v>447.714</v>
      </c>
      <c r="E14" s="38">
        <v>0.34644000000000003</v>
      </c>
      <c r="F14" s="19"/>
      <c r="G14" s="19"/>
      <c r="H14" s="19"/>
    </row>
    <row r="15" spans="1:8" ht="15" customHeight="1" x14ac:dyDescent="0.25">
      <c r="A15" s="38" t="s">
        <v>29</v>
      </c>
      <c r="C15" s="38">
        <v>436.05200000000002</v>
      </c>
      <c r="E15" s="38">
        <v>0.1135</v>
      </c>
      <c r="F15" s="19"/>
      <c r="G15" s="19"/>
      <c r="H15" s="19"/>
    </row>
    <row r="16" spans="1:8" ht="15" customHeight="1" x14ac:dyDescent="0.25">
      <c r="A16" s="38" t="s">
        <v>30</v>
      </c>
      <c r="C16" s="38">
        <v>398.79700000000003</v>
      </c>
      <c r="E16" s="38">
        <v>0.95008999999999999</v>
      </c>
      <c r="F16" s="19"/>
      <c r="G16" s="19"/>
      <c r="H16" s="19"/>
    </row>
    <row r="17" spans="1:8" ht="15" customHeight="1" x14ac:dyDescent="0.25">
      <c r="A17" s="38" t="s">
        <v>31</v>
      </c>
      <c r="C17" s="38">
        <v>327.74900000000002</v>
      </c>
      <c r="E17" s="38">
        <v>0.15953200000000001</v>
      </c>
      <c r="F17" s="19"/>
      <c r="G17" s="19"/>
      <c r="H17" s="19"/>
    </row>
    <row r="18" spans="1:8" ht="15" customHeight="1" x14ac:dyDescent="0.25">
      <c r="A18" s="38" t="s">
        <v>32</v>
      </c>
      <c r="C18" s="38">
        <v>308.661</v>
      </c>
      <c r="E18" s="38">
        <v>0.46439999999999998</v>
      </c>
      <c r="F18" s="19"/>
      <c r="G18" s="19"/>
      <c r="H18" s="19"/>
    </row>
    <row r="19" spans="1:8" ht="15" customHeight="1" x14ac:dyDescent="0.25">
      <c r="A19" s="38" t="s">
        <v>33</v>
      </c>
      <c r="C19" s="38">
        <v>305.74299999999999</v>
      </c>
      <c r="E19" s="38">
        <v>1.3320000000000001</v>
      </c>
      <c r="F19" s="19"/>
      <c r="G19" s="19"/>
      <c r="H19" s="19"/>
    </row>
    <row r="20" spans="1:8" ht="15" customHeight="1" x14ac:dyDescent="0.25">
      <c r="A20" s="38" t="s">
        <v>34</v>
      </c>
      <c r="C20" s="38">
        <v>203.43899999999999</v>
      </c>
      <c r="E20" s="38">
        <v>0.90638700000000005</v>
      </c>
      <c r="F20" s="19"/>
      <c r="G20" s="19"/>
      <c r="H20" s="19"/>
    </row>
    <row r="21" spans="1:8" ht="15" customHeight="1" x14ac:dyDescent="0.25">
      <c r="A21" s="38" t="s">
        <v>35</v>
      </c>
      <c r="C21" s="38">
        <v>163.79300000000001</v>
      </c>
      <c r="E21" s="38">
        <v>0.438917</v>
      </c>
      <c r="F21" s="19"/>
      <c r="G21" s="19"/>
      <c r="H21" s="19"/>
    </row>
    <row r="22" spans="1:8" ht="15" customHeight="1" x14ac:dyDescent="0.25">
      <c r="A22" s="38" t="s">
        <v>36</v>
      </c>
      <c r="C22" s="38">
        <v>69.802000000000007</v>
      </c>
      <c r="E22" s="38">
        <v>5.4709000000000001E-2</v>
      </c>
      <c r="F22" s="19"/>
      <c r="G22" s="19"/>
      <c r="H22" s="19"/>
    </row>
    <row r="24" spans="1:8" ht="17.25" customHeight="1" x14ac:dyDescent="0.25">
      <c r="A24" s="38" t="s">
        <v>3</v>
      </c>
      <c r="B24" s="38" t="s">
        <v>235</v>
      </c>
      <c r="C24" s="38" t="s">
        <v>236</v>
      </c>
      <c r="D24" s="38" t="s">
        <v>0</v>
      </c>
      <c r="F24" s="19" t="s">
        <v>51</v>
      </c>
      <c r="G24" s="19"/>
      <c r="H24" s="19"/>
    </row>
    <row r="25" spans="1:8" ht="15" customHeight="1" x14ac:dyDescent="0.25">
      <c r="A25" s="38" t="s">
        <v>39</v>
      </c>
      <c r="C25" s="38">
        <v>2547.6619999999998</v>
      </c>
      <c r="D25" s="38">
        <v>7.9799999999999996E-2</v>
      </c>
      <c r="F25" s="19"/>
      <c r="G25" s="19"/>
      <c r="H25" s="19"/>
    </row>
    <row r="26" spans="1:8" ht="15" customHeight="1" x14ac:dyDescent="0.25">
      <c r="A26" s="38" t="s">
        <v>40</v>
      </c>
      <c r="C26" s="38">
        <v>2368.4549999999999</v>
      </c>
      <c r="D26" s="38">
        <v>0.14319999999999999</v>
      </c>
      <c r="F26" s="19"/>
      <c r="G26" s="19"/>
      <c r="H26" s="19"/>
    </row>
    <row r="27" spans="1:8" ht="15" customHeight="1" x14ac:dyDescent="0.25">
      <c r="A27" s="38" t="s">
        <v>41</v>
      </c>
      <c r="C27" s="38">
        <v>2347.27</v>
      </c>
      <c r="D27" s="38">
        <v>1.2650999999999999</v>
      </c>
      <c r="F27" s="19"/>
      <c r="G27" s="19"/>
      <c r="H27" s="19"/>
    </row>
    <row r="28" spans="1:8" ht="15" customHeight="1" x14ac:dyDescent="0.25">
      <c r="A28" s="38" t="s">
        <v>42</v>
      </c>
      <c r="C28" s="38">
        <v>2227.39</v>
      </c>
      <c r="D28" s="38">
        <v>1.0411999999999999</v>
      </c>
      <c r="F28" s="19"/>
      <c r="G28" s="19"/>
      <c r="H28" s="19"/>
    </row>
    <row r="29" spans="1:8" ht="15" customHeight="1" x14ac:dyDescent="0.25">
      <c r="A29" s="38" t="s">
        <v>43</v>
      </c>
      <c r="C29" s="38">
        <v>2076.1</v>
      </c>
      <c r="D29" s="38">
        <v>2.0460000000000001E-3</v>
      </c>
      <c r="F29" s="19"/>
      <c r="G29" s="19"/>
      <c r="H29" s="19"/>
    </row>
    <row r="30" spans="1:8" ht="15" customHeight="1" x14ac:dyDescent="0.25">
      <c r="A30" s="38" t="s">
        <v>44</v>
      </c>
      <c r="C30" s="38">
        <v>1822.79</v>
      </c>
      <c r="D30" s="38">
        <v>7.4999999999999997E-2</v>
      </c>
      <c r="F30" s="19"/>
      <c r="G30" s="19"/>
      <c r="H30" s="19"/>
    </row>
    <row r="31" spans="1:8" ht="15" customHeight="1" x14ac:dyDescent="0.25">
      <c r="A31" s="38" t="s">
        <v>45</v>
      </c>
      <c r="C31" s="38">
        <v>1351.479</v>
      </c>
      <c r="D31" s="38">
        <v>0.10349</v>
      </c>
      <c r="F31" s="19"/>
      <c r="G31" s="19"/>
      <c r="H31" s="19"/>
    </row>
    <row r="32" spans="1:8" ht="15" customHeight="1" x14ac:dyDescent="0.25">
      <c r="A32" s="38" t="s">
        <v>46</v>
      </c>
      <c r="C32" s="38">
        <v>1234.5419999999999</v>
      </c>
      <c r="D32" s="38">
        <v>0.14660000000000001</v>
      </c>
      <c r="F32" s="19"/>
      <c r="G32" s="19"/>
      <c r="H32" s="19"/>
    </row>
    <row r="33" spans="1:8" ht="15" customHeight="1" x14ac:dyDescent="0.25">
      <c r="A33" s="38" t="s">
        <v>47</v>
      </c>
      <c r="C33" s="38">
        <v>988.22500000000002</v>
      </c>
      <c r="D33" s="38">
        <v>0.49743999999999999</v>
      </c>
      <c r="F33" s="19"/>
      <c r="G33" s="19"/>
      <c r="H33" s="19"/>
    </row>
    <row r="34" spans="1:8" x14ac:dyDescent="0.25">
      <c r="A34" s="38" t="s">
        <v>89</v>
      </c>
      <c r="C34" s="38">
        <v>894.50699999999995</v>
      </c>
      <c r="D34" s="38">
        <v>0.54979999999999996</v>
      </c>
      <c r="F34" s="19"/>
      <c r="G34" s="19"/>
      <c r="H34" s="19"/>
    </row>
    <row r="35" spans="1:8" x14ac:dyDescent="0.25">
      <c r="A35" s="38" t="s">
        <v>90</v>
      </c>
      <c r="C35" s="38">
        <v>872</v>
      </c>
      <c r="D35" s="38">
        <v>4.2599999999999999E-2</v>
      </c>
      <c r="F35" s="19"/>
      <c r="G35" s="19"/>
      <c r="H35" s="19"/>
    </row>
    <row r="36" spans="1:8" x14ac:dyDescent="0.25">
      <c r="A36" s="38" t="s">
        <v>91</v>
      </c>
      <c r="C36" s="38">
        <v>797.36500000000001</v>
      </c>
      <c r="D36" s="38">
        <v>1.18E-2</v>
      </c>
      <c r="F36" s="19"/>
      <c r="G36" s="19"/>
      <c r="H36" s="19"/>
    </row>
    <row r="37" spans="1:8" x14ac:dyDescent="0.25">
      <c r="A37" s="38" t="s">
        <v>92</v>
      </c>
      <c r="C37" s="38">
        <v>655.529</v>
      </c>
      <c r="D37" s="38">
        <v>2.9190000000000001E-2</v>
      </c>
      <c r="F37" s="19"/>
      <c r="G37" s="19"/>
      <c r="H37" s="19"/>
    </row>
    <row r="38" spans="1:8" x14ac:dyDescent="0.25">
      <c r="A38" s="38" t="s">
        <v>93</v>
      </c>
      <c r="C38" s="38">
        <v>617.28599999999994</v>
      </c>
      <c r="D38" s="38">
        <v>1.3979999999999999E-3</v>
      </c>
      <c r="F38" s="19"/>
      <c r="G38" s="19"/>
      <c r="H38" s="19"/>
    </row>
    <row r="39" spans="1:8" x14ac:dyDescent="0.25">
      <c r="A39" s="38" t="s">
        <v>94</v>
      </c>
      <c r="C39" s="38">
        <v>610.73900000000003</v>
      </c>
      <c r="D39" s="38">
        <v>1.4760000000000001E-3</v>
      </c>
      <c r="F39" s="19"/>
      <c r="G39" s="19"/>
      <c r="H39" s="19"/>
    </row>
    <row r="40" spans="1:8" x14ac:dyDescent="0.25">
      <c r="A40" s="38" t="s">
        <v>95</v>
      </c>
      <c r="C40" s="38">
        <v>408.81099999999998</v>
      </c>
      <c r="D40" s="38">
        <v>5.2399999999999998E-6</v>
      </c>
      <c r="F40" s="19"/>
      <c r="G40" s="19"/>
      <c r="H40" s="19"/>
    </row>
    <row r="41" spans="1:8" x14ac:dyDescent="0.25">
      <c r="A41" s="38" t="s">
        <v>96</v>
      </c>
      <c r="C41" s="38">
        <v>327.29000000000002</v>
      </c>
      <c r="D41" s="38">
        <v>5.2139999999999999E-3</v>
      </c>
      <c r="F41" s="19"/>
      <c r="G41" s="19"/>
      <c r="H41" s="19"/>
    </row>
    <row r="42" spans="1:8" x14ac:dyDescent="0.25">
      <c r="A42" s="38" t="s">
        <v>97</v>
      </c>
      <c r="C42" s="38">
        <v>140.262</v>
      </c>
      <c r="D42" s="38">
        <v>2.9379999999999999E-4</v>
      </c>
      <c r="F42" s="19"/>
      <c r="G42" s="19"/>
      <c r="H42" s="19"/>
    </row>
    <row r="44" spans="1:8" ht="17.25" customHeight="1" x14ac:dyDescent="0.25">
      <c r="A44" s="38" t="s">
        <v>3</v>
      </c>
      <c r="B44" s="38" t="s">
        <v>235</v>
      </c>
      <c r="C44" s="38" t="s">
        <v>236</v>
      </c>
      <c r="D44" s="38" t="s">
        <v>0</v>
      </c>
      <c r="F44" s="19" t="s">
        <v>52</v>
      </c>
      <c r="G44" s="19"/>
      <c r="H44" s="19"/>
    </row>
    <row r="45" spans="1:8" ht="15" customHeight="1" x14ac:dyDescent="0.25">
      <c r="A45" s="38" t="s">
        <v>50</v>
      </c>
      <c r="C45" s="38">
        <v>2459.5830000000001</v>
      </c>
      <c r="D45" s="38">
        <v>1.3078000000000001</v>
      </c>
      <c r="F45" s="19"/>
      <c r="G45" s="19"/>
      <c r="H45" s="19"/>
    </row>
    <row r="46" spans="1:8" ht="15" customHeight="1" x14ac:dyDescent="0.25">
      <c r="A46" s="38" t="s">
        <v>53</v>
      </c>
      <c r="C46" s="38">
        <v>2449.9279999999999</v>
      </c>
      <c r="D46" s="38">
        <v>0.4022</v>
      </c>
      <c r="F46" s="19"/>
      <c r="G46" s="19"/>
      <c r="H46" s="19"/>
    </row>
    <row r="47" spans="1:8" ht="15" customHeight="1" x14ac:dyDescent="0.25">
      <c r="A47" s="38" t="s">
        <v>54</v>
      </c>
      <c r="C47" s="38">
        <v>2351.6289999999999</v>
      </c>
      <c r="D47" s="38">
        <v>1.1288</v>
      </c>
      <c r="F47" s="19"/>
      <c r="G47" s="19"/>
      <c r="H47" s="19"/>
    </row>
    <row r="48" spans="1:8" ht="15" customHeight="1" x14ac:dyDescent="0.25">
      <c r="A48" s="38" t="s">
        <v>55</v>
      </c>
      <c r="C48" s="38">
        <v>2386.9639999999999</v>
      </c>
      <c r="D48" s="38">
        <v>0.30930000000000002</v>
      </c>
      <c r="F48" s="19"/>
      <c r="G48" s="19"/>
      <c r="H48" s="19"/>
    </row>
    <row r="49" spans="1:8" ht="15" customHeight="1" x14ac:dyDescent="0.25">
      <c r="A49" s="38" t="s">
        <v>56</v>
      </c>
      <c r="C49" s="38">
        <v>2298.1669999999999</v>
      </c>
      <c r="D49" s="38">
        <v>0.65980000000000005</v>
      </c>
      <c r="F49" s="19"/>
      <c r="G49" s="19"/>
      <c r="H49" s="19"/>
    </row>
    <row r="50" spans="1:8" ht="15" customHeight="1" x14ac:dyDescent="0.25">
      <c r="A50" s="38" t="s">
        <v>57</v>
      </c>
      <c r="C50" s="38">
        <v>2287.5340000000001</v>
      </c>
      <c r="D50" s="38">
        <v>1.3270999999999999</v>
      </c>
      <c r="F50" s="19"/>
      <c r="G50" s="19"/>
      <c r="H50" s="19"/>
    </row>
    <row r="51" spans="1:8" ht="15" customHeight="1" x14ac:dyDescent="0.25">
      <c r="A51" s="38" t="s">
        <v>58</v>
      </c>
      <c r="C51" s="38">
        <v>2314.4899999999998</v>
      </c>
      <c r="D51" s="38">
        <v>1.177</v>
      </c>
      <c r="F51" s="19"/>
      <c r="G51" s="19"/>
      <c r="H51" s="19"/>
    </row>
    <row r="52" spans="1:8" ht="15" customHeight="1" x14ac:dyDescent="0.25">
      <c r="A52" s="38" t="s">
        <v>59</v>
      </c>
      <c r="C52" s="38">
        <v>2225.7489999999998</v>
      </c>
      <c r="D52" s="38">
        <v>0.69189999999999996</v>
      </c>
      <c r="F52" s="19"/>
      <c r="G52" s="19"/>
      <c r="H52" s="19"/>
    </row>
    <row r="53" spans="1:8" ht="15" customHeight="1" x14ac:dyDescent="0.25">
      <c r="A53" s="38" t="s">
        <v>60</v>
      </c>
      <c r="C53" s="38">
        <v>2216.549</v>
      </c>
      <c r="D53" s="38">
        <v>0.27556999999999998</v>
      </c>
      <c r="F53" s="19"/>
      <c r="G53" s="19"/>
      <c r="H53" s="19"/>
    </row>
    <row r="54" spans="1:8" ht="15" customHeight="1" x14ac:dyDescent="0.25">
      <c r="A54" s="38" t="s">
        <v>61</v>
      </c>
      <c r="C54" s="38">
        <v>2150.9740000000002</v>
      </c>
      <c r="D54" s="38">
        <v>8.3080000000000003E-4</v>
      </c>
      <c r="F54" s="19"/>
      <c r="G54" s="19"/>
      <c r="H54" s="19"/>
    </row>
    <row r="55" spans="1:8" ht="15" customHeight="1" x14ac:dyDescent="0.25">
      <c r="A55" s="38" t="s">
        <v>62</v>
      </c>
      <c r="C55" s="38">
        <v>2185.4209999999998</v>
      </c>
      <c r="D55" s="38">
        <v>0.20469999999999999</v>
      </c>
      <c r="F55" s="19"/>
      <c r="G55" s="19"/>
      <c r="H55" s="19"/>
    </row>
    <row r="56" spans="1:8" ht="15" customHeight="1" x14ac:dyDescent="0.25">
      <c r="A56" s="38" t="s">
        <v>63</v>
      </c>
      <c r="C56" s="38">
        <v>2098.165</v>
      </c>
      <c r="D56" s="38">
        <v>1.1679999999999999E-2</v>
      </c>
      <c r="F56" s="19"/>
      <c r="G56" s="19"/>
      <c r="H56" s="19"/>
    </row>
    <row r="57" spans="1:8" ht="15" customHeight="1" x14ac:dyDescent="0.25">
      <c r="A57" s="38" t="s">
        <v>64</v>
      </c>
      <c r="C57" s="38">
        <v>2089.3620000000001</v>
      </c>
      <c r="D57" s="38">
        <v>3.46E-3</v>
      </c>
      <c r="F57" s="19"/>
      <c r="G57" s="19"/>
      <c r="H57" s="19"/>
    </row>
    <row r="58" spans="1:8" ht="15" customHeight="1" x14ac:dyDescent="0.25">
      <c r="A58" s="38" t="s">
        <v>65</v>
      </c>
      <c r="C58" s="38">
        <v>2026.067</v>
      </c>
      <c r="D58" s="38">
        <v>6.9459999999999994E-2</v>
      </c>
      <c r="F58" s="19"/>
      <c r="G58" s="19"/>
      <c r="H58" s="19"/>
    </row>
    <row r="59" spans="1:8" ht="15" customHeight="1" x14ac:dyDescent="0.25">
      <c r="A59" s="38" t="s">
        <v>66</v>
      </c>
      <c r="C59" s="38">
        <v>1947.2339999999999</v>
      </c>
      <c r="D59" s="38">
        <v>9.3990000000000004E-2</v>
      </c>
      <c r="F59" s="19"/>
      <c r="G59" s="19"/>
      <c r="H59" s="19"/>
    </row>
    <row r="60" spans="1:8" ht="15" customHeight="1" x14ac:dyDescent="0.25">
      <c r="A60" s="38" t="s">
        <v>67</v>
      </c>
      <c r="C60" s="38">
        <v>1951.44</v>
      </c>
      <c r="D60" s="38">
        <v>8.6370000000000002E-2</v>
      </c>
      <c r="F60" s="19"/>
      <c r="G60" s="19"/>
      <c r="H60" s="19"/>
    </row>
    <row r="61" spans="1:8" ht="15" customHeight="1" x14ac:dyDescent="0.25">
      <c r="A61" s="38" t="s">
        <v>68</v>
      </c>
      <c r="C61" s="38">
        <v>1859.9380000000001</v>
      </c>
      <c r="D61" s="38">
        <v>0.38250000000000001</v>
      </c>
      <c r="F61" s="19"/>
      <c r="G61" s="19"/>
      <c r="H61" s="19"/>
    </row>
    <row r="62" spans="1:8" ht="15" customHeight="1" x14ac:dyDescent="0.25">
      <c r="A62" s="38" t="s">
        <v>69</v>
      </c>
      <c r="C62" s="38">
        <v>1853.8209999999999</v>
      </c>
      <c r="D62" s="38">
        <v>1.05714E-3</v>
      </c>
      <c r="F62" s="19"/>
      <c r="G62" s="19"/>
      <c r="H62" s="19"/>
    </row>
    <row r="63" spans="1:8" ht="15" customHeight="1" x14ac:dyDescent="0.25">
      <c r="A63" s="38" t="s">
        <v>70</v>
      </c>
      <c r="C63" s="38">
        <v>1790.3330000000001</v>
      </c>
      <c r="D63" s="38">
        <v>0.24990000000000001</v>
      </c>
      <c r="F63" s="19"/>
      <c r="G63" s="19"/>
      <c r="H63" s="19"/>
    </row>
    <row r="64" spans="1:8" ht="15" customHeight="1" x14ac:dyDescent="0.25">
      <c r="A64" s="38" t="s">
        <v>71</v>
      </c>
      <c r="C64" s="38">
        <v>1714.6559999999999</v>
      </c>
      <c r="D64" s="38">
        <v>0.35310000000000002</v>
      </c>
      <c r="F64" s="19"/>
      <c r="G64" s="19"/>
      <c r="H64" s="19"/>
    </row>
    <row r="65" spans="1:8" ht="15" customHeight="1" x14ac:dyDescent="0.25">
      <c r="A65" s="38" t="s">
        <v>72</v>
      </c>
      <c r="C65" s="38">
        <v>1587.79</v>
      </c>
      <c r="D65" s="38">
        <v>3.85E-2</v>
      </c>
      <c r="F65" s="19"/>
      <c r="G65" s="19"/>
      <c r="H65" s="19"/>
    </row>
    <row r="66" spans="1:8" ht="15" customHeight="1" x14ac:dyDescent="0.25">
      <c r="A66" s="38" t="s">
        <v>73</v>
      </c>
      <c r="C66" s="38">
        <v>1893.6469999999999</v>
      </c>
      <c r="D66" s="38">
        <v>8.5900000000000004E-2</v>
      </c>
      <c r="F66" s="19"/>
      <c r="G66" s="19"/>
      <c r="H66" s="19"/>
    </row>
    <row r="67" spans="1:8" ht="15" customHeight="1" x14ac:dyDescent="0.25">
      <c r="A67" s="38" t="s">
        <v>74</v>
      </c>
      <c r="C67" s="38">
        <v>1801.123</v>
      </c>
      <c r="D67" s="38">
        <v>2.0900000000000001E-4</v>
      </c>
      <c r="F67" s="19"/>
      <c r="G67" s="19"/>
      <c r="H67" s="19"/>
    </row>
    <row r="68" spans="1:8" ht="15" customHeight="1" x14ac:dyDescent="0.25">
      <c r="A68" s="38" t="s">
        <v>75</v>
      </c>
      <c r="C68" s="38">
        <v>1792.05</v>
      </c>
      <c r="D68" s="38">
        <v>5.2499999999999998E-2</v>
      </c>
      <c r="F68" s="19"/>
      <c r="G68" s="19"/>
      <c r="H68" s="19"/>
    </row>
    <row r="69" spans="1:8" ht="15" customHeight="1" x14ac:dyDescent="0.25">
      <c r="A69" s="38" t="s">
        <v>76</v>
      </c>
      <c r="C69" s="38">
        <v>1732.1610000000001</v>
      </c>
      <c r="D69" s="38">
        <v>0.39350000000000002</v>
      </c>
      <c r="F69" s="19"/>
      <c r="G69" s="19"/>
      <c r="H69" s="19"/>
    </row>
    <row r="70" spans="1:8" ht="15" customHeight="1" x14ac:dyDescent="0.25">
      <c r="A70" s="38" t="s">
        <v>77</v>
      </c>
      <c r="C70" s="38">
        <v>1656.2349999999999</v>
      </c>
      <c r="D70" s="38">
        <v>2.4989999999999998E-2</v>
      </c>
      <c r="F70" s="19"/>
      <c r="G70" s="19"/>
      <c r="H70" s="19"/>
    </row>
    <row r="71" spans="1:8" ht="15" customHeight="1" x14ac:dyDescent="0.25">
      <c r="A71" s="38" t="s">
        <v>78</v>
      </c>
      <c r="C71" s="38">
        <v>1529.807</v>
      </c>
      <c r="D71" s="38">
        <v>0.17780000000000001</v>
      </c>
      <c r="F71" s="19"/>
      <c r="G71" s="19"/>
      <c r="H71" s="19"/>
    </row>
    <row r="72" spans="1:8" ht="15" customHeight="1" x14ac:dyDescent="0.25">
      <c r="A72" s="38" t="s">
        <v>79</v>
      </c>
      <c r="C72" s="38">
        <v>1293.4000000000001</v>
      </c>
      <c r="D72" s="38">
        <v>0.26429999999999998</v>
      </c>
      <c r="F72" s="19"/>
      <c r="G72" s="19"/>
      <c r="H72" s="19"/>
    </row>
    <row r="73" spans="1:8" ht="15" customHeight="1" x14ac:dyDescent="0.25">
      <c r="A73" s="38" t="s">
        <v>80</v>
      </c>
      <c r="C73" s="38">
        <v>1769.7639999999999</v>
      </c>
      <c r="D73" s="38">
        <v>2.64E-3</v>
      </c>
      <c r="F73" s="19"/>
      <c r="G73" s="19"/>
      <c r="H73" s="19"/>
    </row>
    <row r="74" spans="1:8" ht="15" customHeight="1" x14ac:dyDescent="0.25">
      <c r="A74" s="38" t="s">
        <v>81</v>
      </c>
      <c r="C74" s="38">
        <v>1680.4870000000001</v>
      </c>
      <c r="D74" s="38">
        <v>0.33989999999999998</v>
      </c>
      <c r="F74" s="19"/>
      <c r="G74" s="19"/>
      <c r="H74" s="19"/>
    </row>
    <row r="75" spans="1:8" ht="15" customHeight="1" x14ac:dyDescent="0.25">
      <c r="A75" s="38" t="s">
        <v>82</v>
      </c>
      <c r="C75" s="38">
        <v>1675.28</v>
      </c>
      <c r="D75" s="38">
        <v>9.9699999999999997E-2</v>
      </c>
      <c r="F75" s="19"/>
      <c r="G75" s="19"/>
      <c r="H75" s="19"/>
    </row>
    <row r="76" spans="1:8" ht="15" customHeight="1" x14ac:dyDescent="0.25">
      <c r="A76" s="38" t="s">
        <v>83</v>
      </c>
      <c r="C76" s="38">
        <v>1610.193</v>
      </c>
      <c r="D76" s="38">
        <v>9.1700000000000004E-2</v>
      </c>
      <c r="F76" s="19"/>
      <c r="G76" s="19"/>
      <c r="H76" s="19"/>
    </row>
    <row r="77" spans="1:8" ht="15" customHeight="1" x14ac:dyDescent="0.25">
      <c r="A77" s="38" t="s">
        <v>84</v>
      </c>
      <c r="C77" s="38">
        <v>1533.431</v>
      </c>
      <c r="D77" s="38">
        <v>0.4632</v>
      </c>
      <c r="F77" s="19"/>
      <c r="G77" s="19"/>
      <c r="H77" s="19"/>
    </row>
    <row r="78" spans="1:8" ht="15" customHeight="1" x14ac:dyDescent="0.25">
      <c r="A78" s="38" t="s">
        <v>85</v>
      </c>
      <c r="C78" s="38">
        <v>1403.7470000000001</v>
      </c>
      <c r="D78" s="38">
        <v>0.88770000000000004</v>
      </c>
      <c r="F78" s="19"/>
      <c r="G78" s="19"/>
      <c r="H78" s="19"/>
    </row>
    <row r="79" spans="1:8" ht="15" customHeight="1" x14ac:dyDescent="0.25">
      <c r="A79" s="38" t="s">
        <v>86</v>
      </c>
      <c r="C79" s="38">
        <v>1167.1969999999999</v>
      </c>
      <c r="D79" s="38">
        <v>18.835999999999999</v>
      </c>
      <c r="F79" s="19"/>
      <c r="G79" s="19"/>
      <c r="H79" s="19"/>
    </row>
    <row r="80" spans="1:8" ht="15" customHeight="1" x14ac:dyDescent="0.25">
      <c r="A80" s="38" t="s">
        <v>87</v>
      </c>
      <c r="C80" s="38">
        <v>1111.1610000000001</v>
      </c>
      <c r="D80" s="38">
        <v>0.23419999999999999</v>
      </c>
      <c r="F80" s="19"/>
      <c r="G80" s="19"/>
      <c r="H80" s="19"/>
    </row>
    <row r="81" spans="1:8" x14ac:dyDescent="0.25">
      <c r="A81" s="38" t="s">
        <v>98</v>
      </c>
      <c r="C81" s="38">
        <v>1724.42</v>
      </c>
      <c r="D81" s="38">
        <v>5.6439999999999997E-3</v>
      </c>
      <c r="F81" s="19"/>
      <c r="G81" s="19"/>
      <c r="H81" s="19"/>
    </row>
    <row r="82" spans="1:8" x14ac:dyDescent="0.25">
      <c r="A82" s="38" t="s">
        <v>99</v>
      </c>
      <c r="C82" s="38">
        <v>1634.3150000000001</v>
      </c>
      <c r="D82" s="38">
        <v>4.4080000000000001E-2</v>
      </c>
      <c r="F82" s="19"/>
      <c r="G82" s="19"/>
      <c r="H82" s="19"/>
    </row>
    <row r="83" spans="1:8" x14ac:dyDescent="0.25">
      <c r="A83" s="38" t="s">
        <v>100</v>
      </c>
      <c r="C83" s="38">
        <v>1625.4369999999999</v>
      </c>
      <c r="D83" s="38">
        <v>2.2259999999999999E-2</v>
      </c>
      <c r="F83" s="19"/>
      <c r="G83" s="19"/>
      <c r="H83" s="19"/>
    </row>
    <row r="84" spans="1:8" x14ac:dyDescent="0.25">
      <c r="A84" s="38" t="s">
        <v>101</v>
      </c>
      <c r="C84" s="38">
        <v>1563.8119999999999</v>
      </c>
      <c r="D84" s="38">
        <v>7.2340000000000002E-2</v>
      </c>
      <c r="F84" s="19"/>
      <c r="G84" s="19"/>
      <c r="H84" s="19"/>
    </row>
    <row r="85" spans="1:8" x14ac:dyDescent="0.25">
      <c r="A85" s="38" t="s">
        <v>102</v>
      </c>
      <c r="C85" s="38">
        <v>1486.944</v>
      </c>
      <c r="D85" s="38">
        <v>0.32344800000000001</v>
      </c>
      <c r="F85" s="19"/>
      <c r="G85" s="19"/>
      <c r="H85" s="19"/>
    </row>
    <row r="86" spans="1:8" x14ac:dyDescent="0.25">
      <c r="A86" s="38" t="s">
        <v>103</v>
      </c>
      <c r="C86" s="38">
        <v>1360.17</v>
      </c>
      <c r="D86" s="38">
        <v>1.1073299999999999</v>
      </c>
      <c r="F86" s="19"/>
      <c r="G86" s="19"/>
      <c r="H86" s="19"/>
    </row>
    <row r="87" spans="1:8" x14ac:dyDescent="0.25">
      <c r="A87" s="38" t="s">
        <v>104</v>
      </c>
      <c r="C87" s="38">
        <v>1125.5319999999999</v>
      </c>
      <c r="D87" s="38">
        <v>14.9474</v>
      </c>
      <c r="F87" s="19"/>
      <c r="G87" s="19"/>
      <c r="H87" s="19"/>
    </row>
    <row r="88" spans="1:8" x14ac:dyDescent="0.25">
      <c r="A88" s="38" t="s">
        <v>113</v>
      </c>
      <c r="C88" s="38">
        <v>1065.4449999999999</v>
      </c>
      <c r="D88" s="38">
        <v>6.0038</v>
      </c>
      <c r="F88" s="19"/>
      <c r="G88" s="19"/>
      <c r="H88" s="19"/>
    </row>
    <row r="89" spans="1:8" x14ac:dyDescent="0.25">
      <c r="A89" s="38" t="s">
        <v>105</v>
      </c>
      <c r="C89" s="38">
        <v>944.05799999999999</v>
      </c>
      <c r="D89" s="38">
        <v>19.745999999999999</v>
      </c>
      <c r="F89" s="19"/>
      <c r="G89" s="19"/>
      <c r="H89" s="19"/>
    </row>
    <row r="90" spans="1:8" x14ac:dyDescent="0.25">
      <c r="A90" s="38" t="s">
        <v>106</v>
      </c>
      <c r="C90" s="38">
        <v>1712.31</v>
      </c>
      <c r="D90" s="38">
        <v>4.6143999999999998E-2</v>
      </c>
      <c r="F90" s="19"/>
      <c r="G90" s="19"/>
      <c r="H90" s="19"/>
    </row>
    <row r="91" spans="1:8" x14ac:dyDescent="0.25">
      <c r="A91" s="38" t="s">
        <v>107</v>
      </c>
      <c r="C91" s="38">
        <v>1621.655</v>
      </c>
      <c r="D91" s="38">
        <v>4.3299999999999998E-2</v>
      </c>
      <c r="F91" s="19"/>
      <c r="G91" s="19"/>
      <c r="H91" s="19"/>
    </row>
    <row r="92" spans="1:8" x14ac:dyDescent="0.25">
      <c r="A92" s="38" t="s">
        <v>108</v>
      </c>
      <c r="C92" s="38">
        <v>1612.94</v>
      </c>
      <c r="D92" s="38">
        <v>4.8500000000000001E-3</v>
      </c>
      <c r="F92" s="19"/>
      <c r="G92" s="19"/>
      <c r="H92" s="19"/>
    </row>
    <row r="93" spans="1:8" x14ac:dyDescent="0.25">
      <c r="A93" s="38" t="s">
        <v>109</v>
      </c>
      <c r="C93" s="38">
        <v>1551.7550000000001</v>
      </c>
      <c r="D93" s="38">
        <v>1.9040000000000001E-2</v>
      </c>
      <c r="F93" s="19"/>
      <c r="G93" s="19"/>
      <c r="H93" s="19"/>
    </row>
    <row r="94" spans="1:8" x14ac:dyDescent="0.25">
      <c r="A94" s="38" t="s">
        <v>110</v>
      </c>
      <c r="C94" s="38">
        <v>1475.48</v>
      </c>
      <c r="D94" s="38">
        <v>4.172E-2</v>
      </c>
      <c r="F94" s="19"/>
      <c r="G94" s="19"/>
      <c r="H94" s="19"/>
    </row>
    <row r="95" spans="1:8" x14ac:dyDescent="0.25">
      <c r="A95" s="38" t="s">
        <v>111</v>
      </c>
      <c r="C95" s="38">
        <v>1351.0740000000001</v>
      </c>
      <c r="D95" s="38">
        <v>0.1142</v>
      </c>
      <c r="F95" s="19"/>
      <c r="G95" s="19"/>
      <c r="H95" s="19"/>
    </row>
    <row r="96" spans="1:8" x14ac:dyDescent="0.25">
      <c r="A96" s="38" t="s">
        <v>112</v>
      </c>
      <c r="C96" s="38">
        <v>1111.999</v>
      </c>
      <c r="D96" s="38">
        <v>3.1050599999999999</v>
      </c>
      <c r="F96" s="19"/>
      <c r="G96" s="19"/>
      <c r="H96" s="19"/>
    </row>
    <row r="97" spans="1:8" x14ac:dyDescent="0.25">
      <c r="A97" s="38" t="s">
        <v>114</v>
      </c>
      <c r="C97" s="38">
        <v>1053.0920000000001</v>
      </c>
      <c r="D97" s="38">
        <v>0.12089999999999999</v>
      </c>
      <c r="F97" s="19"/>
      <c r="G97" s="19"/>
      <c r="H97" s="19"/>
    </row>
    <row r="98" spans="1:8" x14ac:dyDescent="0.25">
      <c r="A98" s="38" t="s">
        <v>115</v>
      </c>
      <c r="C98" s="38">
        <v>929.25900000000001</v>
      </c>
      <c r="D98" s="38">
        <v>0.42231999999999997</v>
      </c>
      <c r="F98" s="19"/>
      <c r="G98" s="19"/>
      <c r="H98" s="19"/>
    </row>
    <row r="99" spans="1:8" x14ac:dyDescent="0.25">
      <c r="A99" s="38" t="s">
        <v>116</v>
      </c>
      <c r="C99" s="38">
        <v>880.06700000000001</v>
      </c>
      <c r="D99" s="38">
        <v>21.203800000000001</v>
      </c>
      <c r="F99" s="19"/>
      <c r="G99" s="19"/>
      <c r="H99" s="19"/>
    </row>
    <row r="100" spans="1:8" x14ac:dyDescent="0.25">
      <c r="A100" s="38" t="s">
        <v>117</v>
      </c>
      <c r="C100" s="38">
        <v>1674.5519999999999</v>
      </c>
      <c r="D100" s="38">
        <v>2.0844000000000001E-2</v>
      </c>
      <c r="F100" s="19"/>
      <c r="G100" s="19"/>
      <c r="H100" s="19"/>
    </row>
    <row r="101" spans="1:8" x14ac:dyDescent="0.25">
      <c r="A101" s="38" t="s">
        <v>118</v>
      </c>
      <c r="C101" s="38">
        <v>1585.6590000000001</v>
      </c>
      <c r="D101" s="38">
        <v>5.1240000000000001E-2</v>
      </c>
      <c r="F101" s="19"/>
      <c r="G101" s="19"/>
      <c r="H101" s="19"/>
    </row>
    <row r="102" spans="1:8" x14ac:dyDescent="0.25">
      <c r="A102" s="38" t="s">
        <v>119</v>
      </c>
      <c r="C102" s="38">
        <v>1576.1579999999999</v>
      </c>
      <c r="D102" s="38">
        <v>4.7579999999999997E-2</v>
      </c>
      <c r="F102" s="19"/>
      <c r="G102" s="19"/>
      <c r="H102" s="19"/>
    </row>
    <row r="103" spans="1:8" x14ac:dyDescent="0.25">
      <c r="A103" s="38" t="s">
        <v>120</v>
      </c>
      <c r="C103" s="38">
        <v>1513.52</v>
      </c>
      <c r="D103" s="38">
        <v>1.7819000000000002E-2</v>
      </c>
      <c r="F103" s="19"/>
      <c r="G103" s="19"/>
      <c r="H103" s="19"/>
    </row>
    <row r="104" spans="1:8" x14ac:dyDescent="0.25">
      <c r="A104" s="38" t="s">
        <v>121</v>
      </c>
      <c r="C104" s="38">
        <v>1437.7270000000001</v>
      </c>
      <c r="D104" s="38">
        <v>3.5580000000000001E-2</v>
      </c>
      <c r="F104" s="19"/>
      <c r="G104" s="19"/>
      <c r="H104" s="19"/>
    </row>
    <row r="105" spans="1:8" x14ac:dyDescent="0.25">
      <c r="A105" s="38" t="s">
        <v>122</v>
      </c>
      <c r="C105" s="38">
        <v>1311.0509999999999</v>
      </c>
      <c r="D105" s="38">
        <v>3.1916600000000002</v>
      </c>
      <c r="F105" s="19"/>
      <c r="G105" s="19"/>
      <c r="H105" s="19"/>
    </row>
    <row r="106" spans="1:8" x14ac:dyDescent="0.25">
      <c r="A106" s="38" t="s">
        <v>123</v>
      </c>
      <c r="C106" s="38">
        <v>1074.0029999999999</v>
      </c>
      <c r="D106" s="38">
        <v>0.52647999999999995</v>
      </c>
      <c r="F106" s="19"/>
      <c r="G106" s="19"/>
      <c r="H106" s="19"/>
    </row>
    <row r="107" spans="1:8" x14ac:dyDescent="0.25">
      <c r="A107" s="38" t="s">
        <v>124</v>
      </c>
      <c r="C107" s="38">
        <v>1015.6849999999999</v>
      </c>
      <c r="D107" s="38">
        <v>0.93030000000000002</v>
      </c>
      <c r="F107" s="19"/>
      <c r="G107" s="19"/>
      <c r="H107" s="19"/>
    </row>
    <row r="108" spans="1:8" x14ac:dyDescent="0.25">
      <c r="A108" s="38" t="s">
        <v>125</v>
      </c>
      <c r="C108" s="38">
        <v>893.12199999999996</v>
      </c>
      <c r="D108" s="38">
        <v>1.478</v>
      </c>
      <c r="F108" s="19"/>
      <c r="G108" s="19"/>
      <c r="H108" s="19"/>
    </row>
    <row r="109" spans="1:8" x14ac:dyDescent="0.25">
      <c r="A109" s="38" t="s">
        <v>126</v>
      </c>
      <c r="C109" s="38">
        <v>845.66600000000005</v>
      </c>
      <c r="D109" s="38">
        <v>7.9500000000000003E-4</v>
      </c>
      <c r="F109" s="19"/>
      <c r="G109" s="19"/>
      <c r="H109" s="19"/>
    </row>
    <row r="110" spans="1:8" x14ac:dyDescent="0.25">
      <c r="A110" s="38" t="s">
        <v>127</v>
      </c>
      <c r="C110" s="38">
        <v>834.62300000000005</v>
      </c>
      <c r="D110" s="38">
        <v>9.3899999999999997E-2</v>
      </c>
      <c r="F110" s="19"/>
      <c r="G110" s="19"/>
      <c r="H110" s="19"/>
    </row>
    <row r="111" spans="1:8" x14ac:dyDescent="0.25">
      <c r="A111" s="38" t="s">
        <v>128</v>
      </c>
      <c r="C111" s="38">
        <v>1603.7349999999999</v>
      </c>
      <c r="D111" s="38">
        <v>1.619E-2</v>
      </c>
      <c r="F111" s="19"/>
      <c r="G111" s="19"/>
      <c r="H111" s="19"/>
    </row>
    <row r="112" spans="1:8" x14ac:dyDescent="0.25">
      <c r="A112" s="38" t="s">
        <v>129</v>
      </c>
      <c r="C112" s="38">
        <v>1513.1469999999999</v>
      </c>
      <c r="D112" s="38">
        <v>0.33789999999999998</v>
      </c>
      <c r="F112" s="19"/>
      <c r="G112" s="19"/>
      <c r="H112" s="19"/>
    </row>
    <row r="113" spans="1:8" x14ac:dyDescent="0.25">
      <c r="A113" s="38" t="s">
        <v>130</v>
      </c>
      <c r="C113" s="38">
        <v>1505.02</v>
      </c>
      <c r="D113" s="38">
        <v>1.916E-2</v>
      </c>
      <c r="F113" s="19"/>
      <c r="G113" s="19"/>
      <c r="H113" s="19"/>
    </row>
    <row r="114" spans="1:8" x14ac:dyDescent="0.25">
      <c r="A114" s="38" t="s">
        <v>131</v>
      </c>
      <c r="C114" s="38">
        <v>1443.8409999999999</v>
      </c>
      <c r="D114" s="38">
        <v>7.7289999999999998E-2</v>
      </c>
      <c r="F114" s="19"/>
      <c r="G114" s="19"/>
      <c r="H114" s="19"/>
    </row>
    <row r="115" spans="1:8" x14ac:dyDescent="0.25">
      <c r="A115" s="38" t="s">
        <v>132</v>
      </c>
      <c r="C115" s="38">
        <v>1368.146</v>
      </c>
      <c r="D115" s="38">
        <v>0.41299999999999998</v>
      </c>
      <c r="F115" s="19"/>
      <c r="G115" s="19"/>
      <c r="H115" s="19"/>
    </row>
    <row r="116" spans="1:8" x14ac:dyDescent="0.25">
      <c r="A116" s="38" t="s">
        <v>133</v>
      </c>
      <c r="C116" s="38">
        <v>1240.288</v>
      </c>
      <c r="D116" s="38">
        <v>3.5657000000000001</v>
      </c>
      <c r="F116" s="19"/>
      <c r="G116" s="19"/>
      <c r="H116" s="19"/>
    </row>
    <row r="117" spans="1:8" x14ac:dyDescent="0.25">
      <c r="A117" s="38" t="s">
        <v>134</v>
      </c>
      <c r="C117" s="38">
        <v>1003.127</v>
      </c>
      <c r="D117" s="38">
        <v>1.9423999999999999</v>
      </c>
      <c r="F117" s="19"/>
      <c r="G117" s="19"/>
      <c r="H117" s="19"/>
    </row>
    <row r="118" spans="1:8" x14ac:dyDescent="0.25">
      <c r="A118" s="38" t="s">
        <v>135</v>
      </c>
      <c r="C118" s="38">
        <v>944.82799999999997</v>
      </c>
      <c r="D118" s="38">
        <v>6.5600000000000006E-2</v>
      </c>
      <c r="F118" s="19"/>
      <c r="G118" s="19"/>
      <c r="H118" s="19"/>
    </row>
    <row r="119" spans="1:8" x14ac:dyDescent="0.25">
      <c r="A119" s="38" t="s">
        <v>136</v>
      </c>
      <c r="C119" s="38">
        <v>822.07399999999996</v>
      </c>
      <c r="D119" s="38">
        <v>2.325E-2</v>
      </c>
      <c r="F119" s="19"/>
      <c r="G119" s="19"/>
      <c r="H119" s="19"/>
    </row>
    <row r="120" spans="1:8" x14ac:dyDescent="0.25">
      <c r="A120" s="38" t="s">
        <v>137</v>
      </c>
      <c r="C120" s="38">
        <v>775.07500000000005</v>
      </c>
      <c r="D120" s="38">
        <v>6.0299999999999998E-3</v>
      </c>
      <c r="F120" s="19"/>
      <c r="G120" s="19"/>
      <c r="H120" s="19"/>
    </row>
    <row r="121" spans="1:8" x14ac:dyDescent="0.25">
      <c r="A121" s="38" t="s">
        <v>138</v>
      </c>
      <c r="C121" s="38">
        <v>763.66899999999998</v>
      </c>
      <c r="D121" s="38">
        <v>2.4598999999999999E-2</v>
      </c>
      <c r="F121" s="19"/>
      <c r="G121" s="19"/>
      <c r="H121" s="19"/>
    </row>
    <row r="122" spans="1:8" x14ac:dyDescent="0.25">
      <c r="A122" s="38" t="s">
        <v>139</v>
      </c>
      <c r="C122" s="38">
        <v>426.42099999999999</v>
      </c>
      <c r="D122" s="38">
        <v>5.6699999999999997E-3</v>
      </c>
      <c r="F122" s="19"/>
      <c r="G122" s="19"/>
      <c r="H122" s="19"/>
    </row>
    <row r="123" spans="1:8" x14ac:dyDescent="0.25">
      <c r="A123" s="38" t="s">
        <v>140</v>
      </c>
      <c r="C123" s="38">
        <v>1584.759</v>
      </c>
      <c r="D123" s="38">
        <v>1.6109999999999999E-2</v>
      </c>
      <c r="F123" s="19"/>
      <c r="G123" s="19"/>
      <c r="H123" s="19"/>
    </row>
    <row r="124" spans="1:8" x14ac:dyDescent="0.25">
      <c r="A124" s="38" t="s">
        <v>141</v>
      </c>
      <c r="C124" s="38">
        <v>1494.67</v>
      </c>
      <c r="D124" s="38">
        <v>0.198106</v>
      </c>
      <c r="F124" s="19"/>
      <c r="G124" s="19"/>
      <c r="H124" s="19"/>
    </row>
    <row r="125" spans="1:8" x14ac:dyDescent="0.25">
      <c r="A125" s="38" t="s">
        <v>142</v>
      </c>
      <c r="C125" s="38">
        <v>1486.1110000000001</v>
      </c>
      <c r="D125" s="38">
        <v>0.11278000000000001</v>
      </c>
      <c r="F125" s="19"/>
      <c r="G125" s="19"/>
      <c r="H125" s="19"/>
    </row>
    <row r="126" spans="1:8" x14ac:dyDescent="0.25">
      <c r="A126" s="38" t="s">
        <v>143</v>
      </c>
      <c r="C126" s="38">
        <v>1424.6369999999999</v>
      </c>
      <c r="D126" s="38">
        <v>6.6E-4</v>
      </c>
      <c r="F126" s="19"/>
      <c r="G126" s="19"/>
      <c r="H126" s="19"/>
    </row>
    <row r="127" spans="1:8" x14ac:dyDescent="0.25">
      <c r="A127" s="38" t="s">
        <v>144</v>
      </c>
      <c r="C127" s="38">
        <v>1347.8689999999999</v>
      </c>
      <c r="D127" s="38">
        <v>1.0539000000000001</v>
      </c>
      <c r="F127" s="19"/>
      <c r="G127" s="19"/>
      <c r="H127" s="19"/>
    </row>
    <row r="128" spans="1:8" x14ac:dyDescent="0.25">
      <c r="A128" s="38" t="s">
        <v>145</v>
      </c>
      <c r="C128" s="38">
        <v>1220.6130000000001</v>
      </c>
      <c r="D128" s="38">
        <v>6.9250000000000006E-2</v>
      </c>
      <c r="F128" s="19"/>
      <c r="G128" s="19"/>
      <c r="H128" s="19"/>
    </row>
    <row r="129" spans="1:8" x14ac:dyDescent="0.25">
      <c r="A129" s="38" t="s">
        <v>146</v>
      </c>
      <c r="C129" s="38">
        <v>984.45500000000004</v>
      </c>
      <c r="D129" s="38">
        <v>0.16768</v>
      </c>
      <c r="F129" s="19"/>
      <c r="G129" s="19"/>
      <c r="H129" s="19"/>
    </row>
    <row r="130" spans="1:8" x14ac:dyDescent="0.25">
      <c r="A130" s="38" t="s">
        <v>147</v>
      </c>
      <c r="C130" s="38">
        <v>925.58299999999997</v>
      </c>
      <c r="D130" s="38">
        <v>4.8999999999999998E-3</v>
      </c>
      <c r="F130" s="19"/>
      <c r="G130" s="19"/>
      <c r="H130" s="19"/>
    </row>
    <row r="131" spans="1:8" x14ac:dyDescent="0.25">
      <c r="A131" s="38" t="s">
        <v>148</v>
      </c>
      <c r="C131" s="38">
        <v>802.99599999999998</v>
      </c>
      <c r="D131" s="38">
        <v>0.14000000000000001</v>
      </c>
      <c r="F131" s="19"/>
      <c r="G131" s="19"/>
      <c r="H131" s="19"/>
    </row>
    <row r="132" spans="1:8" x14ac:dyDescent="0.25">
      <c r="A132" s="38" t="s">
        <v>149</v>
      </c>
      <c r="C132" s="38">
        <v>755.97799999999995</v>
      </c>
      <c r="D132" s="38">
        <v>7.0200000000000004E-4</v>
      </c>
      <c r="F132" s="19"/>
      <c r="G132" s="19"/>
      <c r="H132" s="19"/>
    </row>
    <row r="133" spans="1:8" x14ac:dyDescent="0.25">
      <c r="A133" s="38" t="s">
        <v>150</v>
      </c>
      <c r="C133" s="38">
        <v>744.45100000000002</v>
      </c>
      <c r="D133" s="38">
        <v>5.6100000000000004E-3</v>
      </c>
      <c r="F133" s="19"/>
      <c r="G133" s="19"/>
      <c r="H133" s="19"/>
    </row>
    <row r="134" spans="1:8" x14ac:dyDescent="0.25">
      <c r="A134" s="38" t="s">
        <v>151</v>
      </c>
      <c r="C134" s="38">
        <v>707.64400000000001</v>
      </c>
      <c r="D134" s="38">
        <v>3.7060000000000003E-2</v>
      </c>
      <c r="F134" s="19"/>
      <c r="G134" s="19"/>
      <c r="H134" s="19"/>
    </row>
    <row r="135" spans="1:8" x14ac:dyDescent="0.25">
      <c r="A135" s="38" t="s">
        <v>152</v>
      </c>
      <c r="C135" s="38">
        <v>637.16899999999998</v>
      </c>
      <c r="D135" s="38">
        <v>0.23341000000000001</v>
      </c>
      <c r="F135" s="19"/>
      <c r="G135" s="19"/>
      <c r="H135" s="19"/>
    </row>
    <row r="136" spans="1:8" x14ac:dyDescent="0.25">
      <c r="A136" s="38" t="s">
        <v>153</v>
      </c>
      <c r="C136" s="38">
        <v>1581.1669999999999</v>
      </c>
      <c r="D136" s="38">
        <v>3.9899999999999999E-4</v>
      </c>
      <c r="F136" s="19"/>
      <c r="G136" s="19"/>
      <c r="H136" s="19"/>
    </row>
    <row r="137" spans="1:8" x14ac:dyDescent="0.25">
      <c r="A137" s="38" t="s">
        <v>154</v>
      </c>
      <c r="C137" s="38">
        <v>1492.202</v>
      </c>
      <c r="D137" s="38">
        <v>2.5600000000000001E-2</v>
      </c>
      <c r="F137" s="19"/>
      <c r="G137" s="19"/>
      <c r="H137" s="19"/>
    </row>
    <row r="138" spans="1:8" x14ac:dyDescent="0.25">
      <c r="A138" s="38" t="s">
        <v>155</v>
      </c>
      <c r="C138" s="38">
        <v>1483.0360000000001</v>
      </c>
      <c r="D138" s="38">
        <v>4.274E-2</v>
      </c>
      <c r="F138" s="19"/>
      <c r="G138" s="19"/>
      <c r="H138" s="19"/>
    </row>
    <row r="139" spans="1:8" x14ac:dyDescent="0.25">
      <c r="A139" s="38" t="s">
        <v>156</v>
      </c>
      <c r="C139" s="38">
        <v>1421.347</v>
      </c>
      <c r="D139" s="38">
        <v>7.0199999999999999E-2</v>
      </c>
      <c r="F139" s="19"/>
      <c r="G139" s="19"/>
      <c r="H139" s="19"/>
    </row>
    <row r="140" spans="1:8" x14ac:dyDescent="0.25">
      <c r="A140" s="38" t="s">
        <v>157</v>
      </c>
      <c r="C140" s="38">
        <v>1345.5239999999999</v>
      </c>
      <c r="D140" s="38">
        <v>7.0499999999999993E-2</v>
      </c>
      <c r="F140" s="19"/>
      <c r="G140" s="19"/>
      <c r="H140" s="19"/>
    </row>
    <row r="141" spans="1:8" x14ac:dyDescent="0.25">
      <c r="A141" s="38" t="s">
        <v>158</v>
      </c>
      <c r="C141" s="38">
        <v>1217.7829999999999</v>
      </c>
      <c r="D141" s="38">
        <v>7.6700000000000004E-2</v>
      </c>
      <c r="F141" s="19"/>
      <c r="G141" s="19"/>
      <c r="H141" s="19"/>
    </row>
    <row r="142" spans="1:8" x14ac:dyDescent="0.25">
      <c r="A142" s="38" t="s">
        <v>159</v>
      </c>
      <c r="C142" s="38">
        <v>981.45299999999997</v>
      </c>
      <c r="D142" s="38">
        <v>2.3879999999999998E-2</v>
      </c>
      <c r="F142" s="19"/>
      <c r="G142" s="19"/>
      <c r="H142" s="19"/>
    </row>
    <row r="143" spans="1:8" x14ac:dyDescent="0.25">
      <c r="A143" s="38" t="s">
        <v>160</v>
      </c>
      <c r="C143" s="38">
        <v>923.03399999999999</v>
      </c>
      <c r="D143" s="38">
        <v>6.0000000000000001E-3</v>
      </c>
      <c r="F143" s="19"/>
      <c r="G143" s="19"/>
      <c r="H143" s="19"/>
    </row>
    <row r="144" spans="1:8" x14ac:dyDescent="0.25">
      <c r="A144" s="38" t="s">
        <v>161</v>
      </c>
      <c r="C144" s="38">
        <v>800.50599999999997</v>
      </c>
      <c r="D144" s="38">
        <v>4.1200000000000004E-3</v>
      </c>
      <c r="F144" s="19"/>
      <c r="G144" s="19"/>
      <c r="H144" s="19"/>
    </row>
    <row r="145" spans="1:8" x14ac:dyDescent="0.25">
      <c r="A145" s="38" t="s">
        <v>162</v>
      </c>
      <c r="C145" s="38">
        <v>753.08699999999999</v>
      </c>
      <c r="D145" s="38">
        <v>2.4299999999999999E-2</v>
      </c>
      <c r="F145" s="19"/>
      <c r="G145" s="19"/>
      <c r="H145" s="19"/>
    </row>
    <row r="146" spans="1:8" x14ac:dyDescent="0.25">
      <c r="A146" s="38" t="s">
        <v>163</v>
      </c>
      <c r="C146" s="38">
        <v>741.66899999999998</v>
      </c>
      <c r="D146" s="38">
        <v>5.3800000000000001E-2</v>
      </c>
      <c r="F146" s="19"/>
      <c r="G146" s="19"/>
      <c r="H146" s="19"/>
    </row>
    <row r="147" spans="1:8" x14ac:dyDescent="0.25">
      <c r="A147" s="38" t="s">
        <v>164</v>
      </c>
      <c r="C147" s="38">
        <v>704.71</v>
      </c>
      <c r="D147" s="38">
        <v>6.8599999999999998E-3</v>
      </c>
      <c r="F147" s="19"/>
      <c r="G147" s="19"/>
      <c r="H147" s="19"/>
    </row>
    <row r="148" spans="1:8" x14ac:dyDescent="0.25">
      <c r="A148" s="38" t="s">
        <v>165</v>
      </c>
      <c r="C148" s="38">
        <v>633.33399999999995</v>
      </c>
      <c r="D148" s="38">
        <v>4.7800000000000004E-3</v>
      </c>
      <c r="F148" s="19"/>
      <c r="G148" s="19"/>
      <c r="H148" s="19"/>
    </row>
    <row r="149" spans="1:8" x14ac:dyDescent="0.25">
      <c r="A149" s="38" t="s">
        <v>166</v>
      </c>
      <c r="C149" s="38">
        <v>613.16999999999996</v>
      </c>
      <c r="D149" s="38">
        <v>1.7401</v>
      </c>
      <c r="F149" s="19"/>
      <c r="G149" s="19"/>
      <c r="H149" s="19"/>
    </row>
    <row r="150" spans="1:8" x14ac:dyDescent="0.25">
      <c r="A150" s="38" t="s">
        <v>167</v>
      </c>
      <c r="C150" s="38">
        <v>1479.277</v>
      </c>
      <c r="D150" s="38">
        <v>0.51446999999999998</v>
      </c>
      <c r="F150" s="19"/>
      <c r="G150" s="19"/>
      <c r="H150" s="19"/>
    </row>
    <row r="151" spans="1:8" x14ac:dyDescent="0.25">
      <c r="A151" s="38" t="s">
        <v>168</v>
      </c>
      <c r="C151" s="38">
        <v>1389.75</v>
      </c>
      <c r="D151" s="38">
        <v>0.1913</v>
      </c>
      <c r="F151" s="19"/>
      <c r="G151" s="19"/>
      <c r="H151" s="19"/>
    </row>
    <row r="152" spans="1:8" x14ac:dyDescent="0.25">
      <c r="A152" s="38" t="s">
        <v>169</v>
      </c>
      <c r="C152" s="38">
        <v>1380.9749999999999</v>
      </c>
      <c r="D152" s="38">
        <v>0.48449999999999999</v>
      </c>
      <c r="F152" s="19"/>
      <c r="G152" s="19"/>
      <c r="H152" s="19"/>
    </row>
    <row r="153" spans="1:8" x14ac:dyDescent="0.25">
      <c r="A153" s="38" t="s">
        <v>170</v>
      </c>
      <c r="C153" s="38">
        <v>1319.7360000000001</v>
      </c>
      <c r="D153" s="38">
        <v>6.3400000000000001E-3</v>
      </c>
      <c r="F153" s="19"/>
      <c r="G153" s="19"/>
      <c r="H153" s="19"/>
    </row>
    <row r="154" spans="1:8" x14ac:dyDescent="0.25">
      <c r="A154" s="38" t="s">
        <v>171</v>
      </c>
      <c r="C154" s="38">
        <v>1243.0250000000001</v>
      </c>
      <c r="D154" s="38">
        <v>0.20780000000000001</v>
      </c>
      <c r="F154" s="19"/>
      <c r="G154" s="19"/>
      <c r="H154" s="19"/>
    </row>
    <row r="155" spans="1:8" x14ac:dyDescent="0.25">
      <c r="A155" s="38" t="s">
        <v>172</v>
      </c>
      <c r="C155" s="38">
        <v>1115.5119999999999</v>
      </c>
      <c r="D155" s="38">
        <v>0.82130000000000003</v>
      </c>
      <c r="F155" s="19"/>
      <c r="G155" s="19"/>
      <c r="H155" s="19"/>
    </row>
    <row r="156" spans="1:8" x14ac:dyDescent="0.25">
      <c r="A156" s="38" t="s">
        <v>173</v>
      </c>
      <c r="C156" s="38">
        <v>879.03300000000002</v>
      </c>
      <c r="D156" s="38">
        <v>0.56789999999999996</v>
      </c>
      <c r="F156" s="19"/>
      <c r="G156" s="19"/>
      <c r="H156" s="19"/>
    </row>
    <row r="157" spans="1:8" x14ac:dyDescent="0.25">
      <c r="A157" s="38" t="s">
        <v>174</v>
      </c>
      <c r="C157" s="38">
        <v>820.84400000000005</v>
      </c>
      <c r="D157" s="38">
        <v>1.3270000000000001E-2</v>
      </c>
      <c r="F157" s="19"/>
      <c r="G157" s="19"/>
      <c r="H157" s="19"/>
    </row>
    <row r="158" spans="1:8" x14ac:dyDescent="0.25">
      <c r="A158" s="38" t="s">
        <v>175</v>
      </c>
      <c r="C158" s="38">
        <v>697.947</v>
      </c>
      <c r="D158" s="38">
        <v>1.983E-2</v>
      </c>
      <c r="F158" s="19"/>
      <c r="G158" s="19"/>
      <c r="H158" s="19"/>
    </row>
    <row r="159" spans="1:8" x14ac:dyDescent="0.25">
      <c r="A159" s="38" t="s">
        <v>176</v>
      </c>
      <c r="C159" s="38">
        <v>650.87900000000002</v>
      </c>
      <c r="D159" s="38">
        <v>8.1320000000000003E-3</v>
      </c>
      <c r="F159" s="19"/>
      <c r="G159" s="19"/>
      <c r="H159" s="19"/>
    </row>
    <row r="160" spans="1:8" x14ac:dyDescent="0.25">
      <c r="A160" s="38" t="s">
        <v>177</v>
      </c>
      <c r="C160" s="38">
        <v>639.85400000000004</v>
      </c>
      <c r="D160" s="38">
        <v>8.1579000000000005E-4</v>
      </c>
      <c r="F160" s="19"/>
      <c r="G160" s="19"/>
      <c r="H160" s="19"/>
    </row>
    <row r="161" spans="1:8" x14ac:dyDescent="0.25">
      <c r="A161" s="38" t="s">
        <v>178</v>
      </c>
      <c r="C161" s="38">
        <v>601.95699999999999</v>
      </c>
      <c r="D161" s="38">
        <v>2.5540900000000002E-3</v>
      </c>
      <c r="F161" s="19"/>
      <c r="G161" s="19"/>
      <c r="H161" s="19"/>
    </row>
    <row r="162" spans="1:8" x14ac:dyDescent="0.25">
      <c r="A162" s="38" t="s">
        <v>179</v>
      </c>
      <c r="C162" s="38">
        <v>531.524</v>
      </c>
      <c r="D162" s="38">
        <v>1.021E-3</v>
      </c>
      <c r="F162" s="19"/>
      <c r="G162" s="19"/>
      <c r="H162" s="19"/>
    </row>
    <row r="163" spans="1:8" x14ac:dyDescent="0.25">
      <c r="A163" s="38" t="s">
        <v>180</v>
      </c>
      <c r="C163" s="38">
        <v>512.59</v>
      </c>
      <c r="D163" s="38">
        <v>1.3940000000000001E-3</v>
      </c>
      <c r="F163" s="19"/>
      <c r="G163" s="19"/>
      <c r="H163" s="19"/>
    </row>
    <row r="164" spans="1:8" x14ac:dyDescent="0.25">
      <c r="A164" s="38" t="s">
        <v>181</v>
      </c>
      <c r="C164" s="38">
        <v>508.96100000000001</v>
      </c>
      <c r="D164" s="38">
        <v>1.06322E-2</v>
      </c>
      <c r="F164" s="19"/>
      <c r="G164" s="19"/>
      <c r="H164" s="19"/>
    </row>
    <row r="165" spans="1:8" x14ac:dyDescent="0.25">
      <c r="A165" s="38" t="s">
        <v>182</v>
      </c>
      <c r="C165" s="38">
        <v>1439.8910000000001</v>
      </c>
      <c r="D165" s="38">
        <v>0.54227899999999996</v>
      </c>
      <c r="F165" s="19"/>
      <c r="G165" s="19"/>
      <c r="H165" s="19"/>
    </row>
    <row r="166" spans="1:8" x14ac:dyDescent="0.25">
      <c r="A166" s="38" t="s">
        <v>183</v>
      </c>
      <c r="C166" s="38">
        <v>1350.4929999999999</v>
      </c>
      <c r="D166" s="38">
        <v>6.0550399999999997E-2</v>
      </c>
      <c r="F166" s="19"/>
      <c r="G166" s="19"/>
      <c r="H166" s="19"/>
    </row>
    <row r="167" spans="1:8" x14ac:dyDescent="0.25">
      <c r="A167" s="38" t="s">
        <v>184</v>
      </c>
      <c r="C167" s="38">
        <v>1341.6669999999999</v>
      </c>
      <c r="D167" s="38">
        <v>0.15393999999999999</v>
      </c>
      <c r="F167" s="19"/>
      <c r="G167" s="19"/>
      <c r="H167" s="19"/>
    </row>
    <row r="168" spans="1:8" x14ac:dyDescent="0.25">
      <c r="A168" s="38" t="s">
        <v>185</v>
      </c>
      <c r="C168" s="38">
        <v>1279.9760000000001</v>
      </c>
      <c r="D168" s="38">
        <v>0.30361900000000003</v>
      </c>
      <c r="F168" s="19"/>
      <c r="G168" s="19"/>
      <c r="H168" s="19"/>
    </row>
    <row r="169" spans="1:8" x14ac:dyDescent="0.25">
      <c r="A169" s="38" t="s">
        <v>186</v>
      </c>
      <c r="C169" s="38">
        <v>1202.9870000000001</v>
      </c>
      <c r="D169" s="38">
        <v>0.10326</v>
      </c>
      <c r="F169" s="19"/>
      <c r="G169" s="19"/>
      <c r="H169" s="19"/>
    </row>
    <row r="170" spans="1:8" x14ac:dyDescent="0.25">
      <c r="A170" s="38" t="s">
        <v>187</v>
      </c>
      <c r="C170" s="38">
        <v>1075.2260000000001</v>
      </c>
      <c r="D170" s="38">
        <v>0.42830000000000001</v>
      </c>
      <c r="F170" s="19"/>
      <c r="G170" s="19"/>
      <c r="H170" s="19"/>
    </row>
    <row r="171" spans="1:8" x14ac:dyDescent="0.25">
      <c r="A171" s="38" t="s">
        <v>188</v>
      </c>
      <c r="C171" s="38">
        <v>839.34</v>
      </c>
      <c r="D171" s="38">
        <v>3.5E-4</v>
      </c>
      <c r="F171" s="19"/>
      <c r="G171" s="19"/>
      <c r="H171" s="19"/>
    </row>
    <row r="172" spans="1:8" x14ac:dyDescent="0.25">
      <c r="A172" s="38" t="s">
        <v>189</v>
      </c>
      <c r="C172" s="38">
        <v>781.65099999999995</v>
      </c>
      <c r="D172" s="38">
        <v>7.0270000000000003E-3</v>
      </c>
      <c r="F172" s="19"/>
      <c r="G172" s="19"/>
      <c r="H172" s="19"/>
    </row>
    <row r="173" spans="1:8" x14ac:dyDescent="0.25">
      <c r="A173" s="38" t="s">
        <v>190</v>
      </c>
      <c r="C173" s="38">
        <v>658.36900000000003</v>
      </c>
      <c r="D173" s="38">
        <v>5.7247720000000002E-2</v>
      </c>
      <c r="F173" s="19"/>
      <c r="G173" s="19"/>
      <c r="H173" s="19"/>
    </row>
    <row r="174" spans="1:8" x14ac:dyDescent="0.25">
      <c r="A174" s="38" t="s">
        <v>191</v>
      </c>
      <c r="C174" s="38">
        <v>610.73</v>
      </c>
      <c r="D174" s="38">
        <v>1.8619000000000001</v>
      </c>
      <c r="F174" s="19"/>
      <c r="G174" s="19"/>
      <c r="H174" s="19"/>
    </row>
    <row r="175" spans="1:8" x14ac:dyDescent="0.25">
      <c r="A175" s="38" t="s">
        <v>192</v>
      </c>
      <c r="C175" s="38">
        <v>599.82000000000005</v>
      </c>
      <c r="D175" s="38">
        <v>1.07E-3</v>
      </c>
      <c r="F175" s="19"/>
      <c r="G175" s="19"/>
      <c r="H175" s="19"/>
    </row>
    <row r="176" spans="1:8" x14ac:dyDescent="0.25">
      <c r="A176" s="38" t="s">
        <v>193</v>
      </c>
      <c r="C176" s="38">
        <v>562.726</v>
      </c>
      <c r="D176" s="38">
        <v>2.4000000000000001E-4</v>
      </c>
      <c r="F176" s="19"/>
      <c r="G176" s="19"/>
      <c r="H176" s="19"/>
    </row>
    <row r="177" spans="1:8" x14ac:dyDescent="0.25">
      <c r="A177" s="38" t="s">
        <v>194</v>
      </c>
      <c r="C177" s="38">
        <v>491.60599999999999</v>
      </c>
      <c r="D177" s="38">
        <v>3.5130000000000001E-3</v>
      </c>
      <c r="F177" s="19"/>
      <c r="G177" s="19"/>
      <c r="H177" s="19"/>
    </row>
    <row r="178" spans="1:8" x14ac:dyDescent="0.25">
      <c r="A178" s="38" t="s">
        <v>195</v>
      </c>
      <c r="C178" s="38">
        <v>472.221</v>
      </c>
      <c r="D178" s="38">
        <v>1.573E-3</v>
      </c>
      <c r="F178" s="19"/>
      <c r="G178" s="19"/>
      <c r="H178" s="19"/>
    </row>
    <row r="179" spans="1:8" x14ac:dyDescent="0.25">
      <c r="A179" s="38" t="s">
        <v>196</v>
      </c>
      <c r="C179" s="38">
        <v>468.61599999999999</v>
      </c>
      <c r="D179" s="38">
        <v>4.9860000000000002E-2</v>
      </c>
      <c r="F179" s="19"/>
      <c r="G179" s="19"/>
      <c r="H179" s="19"/>
    </row>
    <row r="180" spans="1:8" x14ac:dyDescent="0.25">
      <c r="A180" s="38" t="s">
        <v>197</v>
      </c>
      <c r="C180" s="38">
        <v>368.07</v>
      </c>
      <c r="D180" s="38">
        <v>1.9419999999999999E-3</v>
      </c>
      <c r="F180" s="19"/>
      <c r="G180" s="19"/>
      <c r="H180" s="19"/>
    </row>
    <row r="181" spans="1:8" x14ac:dyDescent="0.25">
      <c r="A181" s="38" t="s">
        <v>198</v>
      </c>
      <c r="C181" s="38">
        <v>1346.665</v>
      </c>
      <c r="D181" s="38">
        <v>3.7390000000000001E-3</v>
      </c>
      <c r="F181" s="19"/>
      <c r="G181" s="19"/>
      <c r="H181" s="19"/>
    </row>
    <row r="182" spans="1:8" x14ac:dyDescent="0.25">
      <c r="A182" s="38" t="s">
        <v>199</v>
      </c>
      <c r="C182" s="38">
        <v>1257.4169999999999</v>
      </c>
      <c r="D182" s="38">
        <v>7.8718999999999997E-2</v>
      </c>
      <c r="F182" s="19"/>
      <c r="G182" s="19"/>
      <c r="H182" s="19"/>
    </row>
    <row r="183" spans="1:8" x14ac:dyDescent="0.25">
      <c r="A183" s="38" t="s">
        <v>200</v>
      </c>
      <c r="C183" s="38">
        <v>1248.4380000000001</v>
      </c>
      <c r="D183" s="38">
        <v>0.40478599999999998</v>
      </c>
      <c r="F183" s="19"/>
      <c r="G183" s="19"/>
      <c r="H183" s="19"/>
    </row>
    <row r="184" spans="1:8" x14ac:dyDescent="0.25">
      <c r="A184" s="38" t="s">
        <v>201</v>
      </c>
      <c r="C184" s="38">
        <v>1185.847</v>
      </c>
      <c r="D184" s="38">
        <v>47.879800000000003</v>
      </c>
      <c r="F184" s="19"/>
      <c r="G184" s="19"/>
      <c r="H184" s="19"/>
    </row>
    <row r="185" spans="1:8" x14ac:dyDescent="0.25">
      <c r="A185" s="38" t="s">
        <v>202</v>
      </c>
      <c r="C185" s="38">
        <v>1109.405</v>
      </c>
      <c r="D185" s="38">
        <v>7.9329999999999998E-2</v>
      </c>
      <c r="F185" s="19"/>
      <c r="G185" s="19"/>
      <c r="H185" s="19"/>
    </row>
    <row r="186" spans="1:8" x14ac:dyDescent="0.25">
      <c r="A186" s="38" t="s">
        <v>203</v>
      </c>
      <c r="C186" s="38">
        <v>981.69200000000001</v>
      </c>
      <c r="D186" s="38">
        <v>0.20188999999999999</v>
      </c>
      <c r="F186" s="19"/>
      <c r="G186" s="19"/>
      <c r="H186" s="19"/>
    </row>
    <row r="187" spans="1:8" x14ac:dyDescent="0.25">
      <c r="A187" s="38" t="s">
        <v>204</v>
      </c>
      <c r="C187" s="38">
        <v>745.7</v>
      </c>
      <c r="D187" s="38">
        <v>3.656E-3</v>
      </c>
      <c r="F187" s="19"/>
      <c r="G187" s="19"/>
      <c r="H187" s="19"/>
    </row>
    <row r="188" spans="1:8" x14ac:dyDescent="0.25">
      <c r="A188" s="38" t="s">
        <v>205</v>
      </c>
      <c r="C188" s="38">
        <v>687.327</v>
      </c>
      <c r="D188" s="38">
        <v>7.5900000000000004E-3</v>
      </c>
      <c r="F188" s="19"/>
      <c r="G188" s="19"/>
      <c r="H188" s="19"/>
    </row>
    <row r="189" spans="1:8" x14ac:dyDescent="0.25">
      <c r="A189" s="38" t="s">
        <v>206</v>
      </c>
      <c r="C189" s="38">
        <v>563.95699999999999</v>
      </c>
      <c r="D189" s="38">
        <v>1.077E-3</v>
      </c>
      <c r="F189" s="19"/>
      <c r="G189" s="19"/>
      <c r="H189" s="19"/>
    </row>
    <row r="190" spans="1:8" x14ac:dyDescent="0.25">
      <c r="A190" s="38" t="s">
        <v>207</v>
      </c>
      <c r="C190" s="38">
        <v>517.125</v>
      </c>
      <c r="D190" s="38">
        <v>1.152E-3</v>
      </c>
      <c r="F190" s="19"/>
      <c r="G190" s="19"/>
      <c r="H190" s="19"/>
    </row>
    <row r="191" spans="1:8" x14ac:dyDescent="0.25">
      <c r="A191" s="38" t="s">
        <v>208</v>
      </c>
      <c r="C191" s="38">
        <v>507.09100000000001</v>
      </c>
      <c r="D191" s="38">
        <v>0.26543263</v>
      </c>
      <c r="F191" s="19"/>
      <c r="G191" s="19"/>
      <c r="H191" s="19"/>
    </row>
    <row r="192" spans="1:8" x14ac:dyDescent="0.25">
      <c r="A192" s="38" t="s">
        <v>209</v>
      </c>
      <c r="C192" s="38">
        <v>168.619</v>
      </c>
      <c r="D192" s="38">
        <v>3.1431000000000001E-2</v>
      </c>
      <c r="F192" s="19"/>
      <c r="G192" s="19"/>
      <c r="H192" s="19"/>
    </row>
    <row r="193" spans="1:8" x14ac:dyDescent="0.25">
      <c r="A193" s="38" t="s">
        <v>210</v>
      </c>
      <c r="C193" s="38">
        <v>398.69499999999999</v>
      </c>
      <c r="D193" s="38">
        <v>6.9999999999999999E-4</v>
      </c>
      <c r="F193" s="19"/>
      <c r="G193" s="19"/>
      <c r="H193" s="19"/>
    </row>
    <row r="194" spans="1:8" x14ac:dyDescent="0.25">
      <c r="A194" s="38" t="s">
        <v>211</v>
      </c>
      <c r="C194" s="38">
        <v>378.08600000000001</v>
      </c>
      <c r="D194" s="38">
        <v>6.6109999999999997E-3</v>
      </c>
      <c r="F194" s="19"/>
      <c r="G194" s="19"/>
      <c r="H194" s="19"/>
    </row>
    <row r="195" spans="1:8" x14ac:dyDescent="0.25">
      <c r="A195" s="38" t="s">
        <v>212</v>
      </c>
      <c r="C195" s="38">
        <v>375.25299999999999</v>
      </c>
      <c r="D195" s="38">
        <v>1.194E-4</v>
      </c>
      <c r="F195" s="19"/>
      <c r="G195" s="19"/>
      <c r="H195" s="19"/>
    </row>
    <row r="196" spans="1:8" x14ac:dyDescent="0.25">
      <c r="A196" s="38" t="s">
        <v>213</v>
      </c>
      <c r="C196" s="38">
        <v>275.74799999999999</v>
      </c>
      <c r="D196" s="38">
        <v>1.8569999999999999E-3</v>
      </c>
      <c r="F196" s="19"/>
      <c r="G196" s="19"/>
      <c r="H196" s="19"/>
    </row>
    <row r="197" spans="1:8" x14ac:dyDescent="0.25">
      <c r="A197" s="38" t="s">
        <v>214</v>
      </c>
      <c r="C197" s="38">
        <v>232.94900000000001</v>
      </c>
      <c r="D197" s="38">
        <v>5.1399999999999999E-6</v>
      </c>
      <c r="F197" s="19"/>
      <c r="G197" s="19"/>
      <c r="H197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A83D-9238-4683-8D2C-13BF8A9AC449}">
  <dimension ref="A1:W199"/>
  <sheetViews>
    <sheetView zoomScaleNormal="100" workbookViewId="0">
      <selection activeCell="F6" sqref="F6:F199"/>
    </sheetView>
  </sheetViews>
  <sheetFormatPr defaultRowHeight="15" x14ac:dyDescent="0.25"/>
  <cols>
    <col min="1" max="1" width="11.85546875" customWidth="1"/>
    <col min="2" max="2" width="19.140625" customWidth="1"/>
    <col min="3" max="3" width="18.28515625" customWidth="1"/>
    <col min="4" max="4" width="10.140625" customWidth="1"/>
    <col min="5" max="6" width="11.85546875" customWidth="1"/>
    <col min="7" max="8" width="27.5703125" bestFit="1" customWidth="1"/>
    <col min="9" max="9" width="27.5703125" customWidth="1"/>
    <col min="10" max="10" width="9" bestFit="1" customWidth="1"/>
    <col min="11" max="11" width="9" customWidth="1"/>
    <col min="12" max="12" width="18" bestFit="1" customWidth="1"/>
    <col min="13" max="13" width="20.28515625" bestFit="1" customWidth="1"/>
    <col min="14" max="14" width="22" bestFit="1" customWidth="1"/>
    <col min="18" max="18" width="11.7109375" bestFit="1" customWidth="1"/>
    <col min="19" max="19" width="25.140625" bestFit="1" customWidth="1"/>
    <col min="20" max="20" width="27.5703125" bestFit="1" customWidth="1"/>
    <col min="21" max="21" width="9" bestFit="1" customWidth="1"/>
    <col min="22" max="22" width="18" bestFit="1" customWidth="1"/>
    <col min="23" max="23" width="20.28515625" bestFit="1" customWidth="1"/>
  </cols>
  <sheetData>
    <row r="1" spans="1:23" ht="32.25" customHeight="1" x14ac:dyDescent="0.35">
      <c r="A1" t="s">
        <v>249</v>
      </c>
    </row>
    <row r="2" spans="1:23" ht="21.75" customHeight="1" x14ac:dyDescent="0.25">
      <c r="A2" s="19" t="s">
        <v>1</v>
      </c>
      <c r="B2" s="19"/>
      <c r="C2" s="19"/>
      <c r="D2" s="19"/>
      <c r="E2" s="19" t="s">
        <v>7</v>
      </c>
      <c r="F2" s="19"/>
      <c r="G2" s="19"/>
      <c r="H2" s="19" t="s">
        <v>6</v>
      </c>
      <c r="I2" s="19"/>
      <c r="J2" s="19"/>
      <c r="K2" s="19"/>
      <c r="L2" s="19"/>
      <c r="M2" s="19"/>
      <c r="N2" s="19"/>
      <c r="O2" s="19"/>
      <c r="U2" s="19"/>
    </row>
    <row r="3" spans="1:23" ht="15.7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U3" s="19"/>
    </row>
    <row r="4" spans="1:23" ht="15.75" customHeight="1" x14ac:dyDescent="0.25"/>
    <row r="5" spans="1:23" ht="17.25" x14ac:dyDescent="0.25">
      <c r="A5" s="19" t="s">
        <v>4</v>
      </c>
      <c r="B5" s="19"/>
      <c r="C5" s="19"/>
      <c r="D5" s="19"/>
      <c r="F5" s="19" t="s">
        <v>232</v>
      </c>
      <c r="G5" s="19"/>
      <c r="H5" s="19"/>
      <c r="I5" s="19"/>
      <c r="J5" s="19"/>
      <c r="K5" s="19"/>
      <c r="L5" s="19"/>
      <c r="M5" s="19"/>
      <c r="N5" s="19"/>
      <c r="R5" s="19" t="s">
        <v>233</v>
      </c>
      <c r="S5" s="19"/>
      <c r="T5" s="19"/>
      <c r="U5" s="19"/>
      <c r="V5" s="19"/>
      <c r="W5" s="19"/>
    </row>
    <row r="6" spans="1:23" ht="17.25" x14ac:dyDescent="0.25">
      <c r="A6" t="s">
        <v>3</v>
      </c>
      <c r="B6" t="s">
        <v>234</v>
      </c>
      <c r="C6" t="s">
        <v>0</v>
      </c>
      <c r="D6" t="s">
        <v>10</v>
      </c>
      <c r="F6" t="s">
        <v>3</v>
      </c>
      <c r="G6" t="s">
        <v>235</v>
      </c>
      <c r="H6" t="s">
        <v>236</v>
      </c>
      <c r="I6" t="s">
        <v>253</v>
      </c>
      <c r="J6" t="s">
        <v>238</v>
      </c>
      <c r="K6" t="s">
        <v>248</v>
      </c>
      <c r="L6" t="s">
        <v>48</v>
      </c>
      <c r="M6" t="s">
        <v>49</v>
      </c>
      <c r="N6" t="s">
        <v>257</v>
      </c>
      <c r="R6" t="s">
        <v>3</v>
      </c>
      <c r="S6" t="s">
        <v>235</v>
      </c>
      <c r="T6" t="s">
        <v>236</v>
      </c>
      <c r="U6" t="s">
        <v>238</v>
      </c>
      <c r="V6" t="s">
        <v>48</v>
      </c>
      <c r="W6" t="s">
        <v>49</v>
      </c>
    </row>
    <row r="7" spans="1:23" ht="15" customHeight="1" x14ac:dyDescent="0.25">
      <c r="A7" t="s">
        <v>19</v>
      </c>
      <c r="B7">
        <v>1374.1587</v>
      </c>
      <c r="C7">
        <v>64.769499999999994</v>
      </c>
      <c r="D7" t="s">
        <v>17</v>
      </c>
      <c r="F7" t="s">
        <v>19</v>
      </c>
      <c r="G7">
        <v>1374.0519999999999</v>
      </c>
      <c r="H7">
        <v>1350.663</v>
      </c>
      <c r="I7">
        <f>ABS(H7-B7)</f>
        <v>23.495699999999943</v>
      </c>
      <c r="J7">
        <f>ABS(H7-G7)</f>
        <v>23.388999999999896</v>
      </c>
      <c r="K7">
        <f>H7/G7</f>
        <v>0.98297808234331752</v>
      </c>
      <c r="L7">
        <v>64.859403299999997</v>
      </c>
      <c r="M7">
        <v>57.397127589999997</v>
      </c>
      <c r="N7">
        <f>ABS(M7-C7)</f>
        <v>7.372372409999997</v>
      </c>
      <c r="O7" s="19" t="s">
        <v>18</v>
      </c>
      <c r="P7" s="19"/>
      <c r="Q7" s="19"/>
      <c r="R7" t="s">
        <v>19</v>
      </c>
      <c r="S7">
        <v>1374.0129999999999</v>
      </c>
      <c r="T7">
        <v>1350.4939999999999</v>
      </c>
      <c r="U7">
        <f>ABS(T7-S7)</f>
        <v>23.519000000000005</v>
      </c>
    </row>
    <row r="8" spans="1:23" ht="15" customHeight="1" x14ac:dyDescent="0.25">
      <c r="A8" t="s">
        <v>20</v>
      </c>
      <c r="B8">
        <v>1260.1821</v>
      </c>
      <c r="C8">
        <v>342.9599</v>
      </c>
      <c r="D8" t="s">
        <v>17</v>
      </c>
      <c r="F8" t="s">
        <v>20</v>
      </c>
      <c r="G8">
        <v>1260.345</v>
      </c>
      <c r="H8">
        <v>1234.9280000000001</v>
      </c>
      <c r="I8">
        <f t="shared" ref="I8:I24" si="0">ABS(H8-B8)</f>
        <v>25.25409999999988</v>
      </c>
      <c r="J8">
        <f t="shared" ref="J8:J71" si="1">ABS(H8-G8)</f>
        <v>25.416999999999916</v>
      </c>
      <c r="K8">
        <f t="shared" ref="K8:K23" si="2">H8/G8</f>
        <v>0.97983329961240773</v>
      </c>
      <c r="L8">
        <v>342.80777449999999</v>
      </c>
      <c r="M8">
        <v>330.63807351999998</v>
      </c>
      <c r="N8">
        <f t="shared" ref="N8:N24" si="3">ABS(M8-C8)</f>
        <v>12.321826480000027</v>
      </c>
      <c r="O8" s="19"/>
      <c r="P8" s="19"/>
      <c r="Q8" s="19"/>
      <c r="R8" t="s">
        <v>20</v>
      </c>
      <c r="S8">
        <v>1260.3440000000001</v>
      </c>
      <c r="T8">
        <v>1234.4369999999999</v>
      </c>
      <c r="U8">
        <f t="shared" ref="U8:U71" si="4">ABS(T8-S8)</f>
        <v>25.907000000000153</v>
      </c>
    </row>
    <row r="9" spans="1:23" ht="15" customHeight="1" x14ac:dyDescent="0.25">
      <c r="A9" t="s">
        <v>21</v>
      </c>
      <c r="B9">
        <v>1246.2666999999999</v>
      </c>
      <c r="C9">
        <v>264.99119999999999</v>
      </c>
      <c r="D9" t="s">
        <v>17</v>
      </c>
      <c r="F9" t="s">
        <v>21</v>
      </c>
      <c r="G9">
        <v>1246.1679999999999</v>
      </c>
      <c r="H9">
        <v>1219.5119999999999</v>
      </c>
      <c r="I9">
        <f t="shared" si="0"/>
        <v>26.754699999999957</v>
      </c>
      <c r="J9">
        <f t="shared" si="1"/>
        <v>26.655999999999949</v>
      </c>
      <c r="K9">
        <f t="shared" si="2"/>
        <v>0.97860962566844922</v>
      </c>
      <c r="L9">
        <v>265.18104441999998</v>
      </c>
      <c r="M9">
        <v>256.07442387999998</v>
      </c>
      <c r="N9">
        <f t="shared" si="3"/>
        <v>8.9167761200000086</v>
      </c>
      <c r="O9" s="19"/>
      <c r="P9" s="19"/>
      <c r="Q9" s="19"/>
      <c r="R9" t="s">
        <v>21</v>
      </c>
      <c r="S9">
        <v>1246.1500000000001</v>
      </c>
      <c r="T9">
        <v>1219.6189999999999</v>
      </c>
      <c r="U9">
        <f t="shared" si="4"/>
        <v>26.531000000000176</v>
      </c>
    </row>
    <row r="10" spans="1:23" ht="15" customHeight="1" x14ac:dyDescent="0.25">
      <c r="A10" t="s">
        <v>22</v>
      </c>
      <c r="B10">
        <v>1210.4512999999999</v>
      </c>
      <c r="C10">
        <v>119.39749999999999</v>
      </c>
      <c r="D10" t="s">
        <v>17</v>
      </c>
      <c r="F10" t="s">
        <v>22</v>
      </c>
      <c r="G10">
        <v>1210.491</v>
      </c>
      <c r="H10">
        <v>1176.6969999999999</v>
      </c>
      <c r="I10">
        <f t="shared" si="0"/>
        <v>33.754300000000057</v>
      </c>
      <c r="J10">
        <f t="shared" si="1"/>
        <v>33.794000000000096</v>
      </c>
      <c r="K10">
        <f t="shared" si="2"/>
        <v>0.97208240292575487</v>
      </c>
      <c r="L10">
        <v>119.47959724</v>
      </c>
      <c r="M10">
        <v>89.938793219999994</v>
      </c>
      <c r="N10">
        <f t="shared" si="3"/>
        <v>29.45870678</v>
      </c>
      <c r="O10" s="19"/>
      <c r="P10" s="19"/>
      <c r="Q10" s="19"/>
      <c r="R10" t="s">
        <v>22</v>
      </c>
      <c r="S10">
        <v>1210.48</v>
      </c>
      <c r="T10">
        <v>1176.681</v>
      </c>
      <c r="U10">
        <f t="shared" si="4"/>
        <v>33.798999999999978</v>
      </c>
    </row>
    <row r="11" spans="1:23" ht="15" customHeight="1" x14ac:dyDescent="0.25">
      <c r="A11" t="s">
        <v>23</v>
      </c>
      <c r="B11">
        <v>1145.7344000000001</v>
      </c>
      <c r="C11">
        <v>198.07249999999999</v>
      </c>
      <c r="D11" t="s">
        <v>17</v>
      </c>
      <c r="F11" t="s">
        <v>23</v>
      </c>
      <c r="G11">
        <v>1145.55</v>
      </c>
      <c r="H11">
        <v>1122.1030000000001</v>
      </c>
      <c r="I11">
        <f t="shared" si="0"/>
        <v>23.631399999999985</v>
      </c>
      <c r="J11">
        <f t="shared" si="1"/>
        <v>23.446999999999889</v>
      </c>
      <c r="K11">
        <f t="shared" si="2"/>
        <v>0.97953210248352329</v>
      </c>
      <c r="L11">
        <v>198.06719533</v>
      </c>
      <c r="M11">
        <v>183.23147096</v>
      </c>
      <c r="N11">
        <f t="shared" si="3"/>
        <v>14.841029039999995</v>
      </c>
      <c r="O11" s="19"/>
      <c r="P11" s="19"/>
      <c r="Q11" s="19"/>
      <c r="R11" t="s">
        <v>23</v>
      </c>
      <c r="S11">
        <v>1145.5250000000001</v>
      </c>
      <c r="T11">
        <v>1122.1089999999999</v>
      </c>
      <c r="U11">
        <f t="shared" si="4"/>
        <v>23.416000000000167</v>
      </c>
    </row>
    <row r="12" spans="1:23" ht="15" customHeight="1" x14ac:dyDescent="0.25">
      <c r="A12" t="s">
        <v>24</v>
      </c>
      <c r="B12">
        <v>987.2106</v>
      </c>
      <c r="C12">
        <v>266.04480000000001</v>
      </c>
      <c r="D12" t="s">
        <v>17</v>
      </c>
      <c r="F12" t="s">
        <v>24</v>
      </c>
      <c r="G12">
        <v>986.90499999999997</v>
      </c>
      <c r="H12">
        <v>969.59</v>
      </c>
      <c r="I12">
        <f t="shared" si="0"/>
        <v>17.620599999999968</v>
      </c>
      <c r="J12">
        <f t="shared" si="1"/>
        <v>17.314999999999941</v>
      </c>
      <c r="K12">
        <f t="shared" si="2"/>
        <v>0.98245525151863655</v>
      </c>
      <c r="L12">
        <v>266.53152455999998</v>
      </c>
      <c r="M12">
        <v>230.37773451000001</v>
      </c>
      <c r="N12">
        <f t="shared" si="3"/>
        <v>35.667065489999999</v>
      </c>
      <c r="O12" s="19"/>
      <c r="P12" s="19"/>
      <c r="Q12" s="19"/>
      <c r="R12" t="s">
        <v>24</v>
      </c>
      <c r="S12">
        <v>986.21400000000006</v>
      </c>
      <c r="T12">
        <v>967.82399999999996</v>
      </c>
      <c r="U12">
        <f t="shared" si="4"/>
        <v>18.3900000000001</v>
      </c>
    </row>
    <row r="13" spans="1:23" ht="15" customHeight="1" x14ac:dyDescent="0.25">
      <c r="A13" t="s">
        <v>25</v>
      </c>
      <c r="B13">
        <v>767.97029999999995</v>
      </c>
      <c r="C13">
        <v>31.257300000000001</v>
      </c>
      <c r="D13" t="s">
        <v>17</v>
      </c>
      <c r="F13" t="s">
        <v>25</v>
      </c>
      <c r="G13">
        <v>767.92</v>
      </c>
      <c r="H13">
        <v>759.61599999999999</v>
      </c>
      <c r="I13">
        <f t="shared" si="0"/>
        <v>8.3542999999999665</v>
      </c>
      <c r="J13">
        <f t="shared" si="1"/>
        <v>8.3039999999999736</v>
      </c>
      <c r="K13">
        <f t="shared" si="2"/>
        <v>0.98918637358058137</v>
      </c>
      <c r="L13">
        <v>31.277730590000001</v>
      </c>
      <c r="M13">
        <v>28.877259859999999</v>
      </c>
      <c r="N13">
        <f t="shared" si="3"/>
        <v>2.380040140000002</v>
      </c>
      <c r="O13" s="19"/>
      <c r="P13" s="19"/>
      <c r="Q13" s="19"/>
      <c r="R13" t="s">
        <v>25</v>
      </c>
      <c r="S13">
        <v>767.49699999999996</v>
      </c>
      <c r="T13">
        <v>759.05100000000004</v>
      </c>
      <c r="U13">
        <f t="shared" si="4"/>
        <v>8.4459999999999127</v>
      </c>
    </row>
    <row r="14" spans="1:23" ht="15" customHeight="1" x14ac:dyDescent="0.25">
      <c r="A14" t="s">
        <v>26</v>
      </c>
      <c r="B14">
        <v>651.92570000000001</v>
      </c>
      <c r="C14">
        <v>14.108599999999999</v>
      </c>
      <c r="D14" t="s">
        <v>17</v>
      </c>
      <c r="F14" t="s">
        <v>26</v>
      </c>
      <c r="G14">
        <v>651.82799999999997</v>
      </c>
      <c r="H14">
        <v>644.71699999999998</v>
      </c>
      <c r="I14">
        <f t="shared" si="0"/>
        <v>7.2087000000000216</v>
      </c>
      <c r="J14">
        <f t="shared" si="1"/>
        <v>7.11099999999999</v>
      </c>
      <c r="K14">
        <f t="shared" si="2"/>
        <v>0.98909068036353154</v>
      </c>
      <c r="L14">
        <v>14.12917869</v>
      </c>
      <c r="M14">
        <v>12.953106480000001</v>
      </c>
      <c r="N14">
        <f t="shared" si="3"/>
        <v>1.1554935199999985</v>
      </c>
      <c r="O14" s="19"/>
      <c r="P14" s="19"/>
      <c r="Q14" s="19"/>
      <c r="R14" t="s">
        <v>26</v>
      </c>
      <c r="S14">
        <v>651.37599999999998</v>
      </c>
      <c r="T14">
        <v>644.02499999999998</v>
      </c>
      <c r="U14">
        <f t="shared" si="4"/>
        <v>7.3509999999999991</v>
      </c>
    </row>
    <row r="15" spans="1:23" ht="15" customHeight="1" x14ac:dyDescent="0.25">
      <c r="A15" t="s">
        <v>27</v>
      </c>
      <c r="B15">
        <v>596.49549999999999</v>
      </c>
      <c r="C15">
        <v>0.81879999999999997</v>
      </c>
      <c r="D15" t="s">
        <v>17</v>
      </c>
      <c r="F15" t="s">
        <v>27</v>
      </c>
      <c r="G15">
        <v>596.45399999999995</v>
      </c>
      <c r="H15">
        <v>590.50099999999998</v>
      </c>
      <c r="I15">
        <f t="shared" si="0"/>
        <v>5.9945000000000164</v>
      </c>
      <c r="J15">
        <f t="shared" si="1"/>
        <v>5.9529999999999745</v>
      </c>
      <c r="K15">
        <f t="shared" si="2"/>
        <v>0.99001934767811106</v>
      </c>
      <c r="L15">
        <v>0.81952765999999999</v>
      </c>
      <c r="M15">
        <v>0.73167291000000001</v>
      </c>
      <c r="N15">
        <f t="shared" si="3"/>
        <v>8.7127089999999963E-2</v>
      </c>
      <c r="O15" s="19"/>
      <c r="P15" s="19"/>
      <c r="Q15" s="19"/>
      <c r="R15" t="s">
        <v>27</v>
      </c>
      <c r="S15">
        <v>596.39099999999996</v>
      </c>
      <c r="T15">
        <v>589.81600000000003</v>
      </c>
      <c r="U15">
        <f t="shared" si="4"/>
        <v>6.5749999999999318</v>
      </c>
    </row>
    <row r="16" spans="1:23" ht="15" customHeight="1" x14ac:dyDescent="0.25">
      <c r="A16" t="s">
        <v>28</v>
      </c>
      <c r="B16">
        <v>554.83050000000003</v>
      </c>
      <c r="C16">
        <v>5.9047000000000001</v>
      </c>
      <c r="D16" t="s">
        <v>17</v>
      </c>
      <c r="F16" t="s">
        <v>28</v>
      </c>
      <c r="G16">
        <v>554.798</v>
      </c>
      <c r="H16">
        <v>552.53700000000003</v>
      </c>
      <c r="I16">
        <f t="shared" si="0"/>
        <v>2.2934999999999945</v>
      </c>
      <c r="J16">
        <f t="shared" si="1"/>
        <v>2.2609999999999673</v>
      </c>
      <c r="K16">
        <f t="shared" si="2"/>
        <v>0.99592464284298077</v>
      </c>
      <c r="L16">
        <v>5.8996456200000003</v>
      </c>
      <c r="M16">
        <v>2.7675249499999999</v>
      </c>
      <c r="N16">
        <f t="shared" si="3"/>
        <v>3.1371750500000002</v>
      </c>
      <c r="O16" s="19"/>
      <c r="P16" s="19"/>
      <c r="Q16" s="19"/>
      <c r="R16" t="s">
        <v>28</v>
      </c>
      <c r="S16">
        <v>553.83799999999997</v>
      </c>
      <c r="T16">
        <v>551.53899999999999</v>
      </c>
      <c r="U16">
        <f t="shared" si="4"/>
        <v>2.2989999999999782</v>
      </c>
    </row>
    <row r="17" spans="1:22" ht="15" customHeight="1" x14ac:dyDescent="0.25">
      <c r="A17" t="s">
        <v>29</v>
      </c>
      <c r="B17">
        <v>442.51940000000002</v>
      </c>
      <c r="C17">
        <v>0.1149</v>
      </c>
      <c r="D17" t="s">
        <v>17</v>
      </c>
      <c r="F17" t="s">
        <v>29</v>
      </c>
      <c r="G17">
        <v>451.41399999999999</v>
      </c>
      <c r="H17">
        <v>447.11700000000002</v>
      </c>
      <c r="I17">
        <f t="shared" si="0"/>
        <v>4.5975999999999999</v>
      </c>
      <c r="J17">
        <f t="shared" si="1"/>
        <v>4.2969999999999686</v>
      </c>
      <c r="K17">
        <f t="shared" si="2"/>
        <v>0.99048102185576881</v>
      </c>
      <c r="L17">
        <v>1.1040701399999999</v>
      </c>
      <c r="M17">
        <v>1.0226321899999999</v>
      </c>
      <c r="N17">
        <f t="shared" si="3"/>
        <v>0.90773218999999994</v>
      </c>
      <c r="O17" s="19"/>
      <c r="P17" s="19"/>
      <c r="Q17" s="19"/>
      <c r="R17" t="s">
        <v>29</v>
      </c>
      <c r="S17">
        <v>450.97</v>
      </c>
      <c r="T17">
        <v>446.69299999999998</v>
      </c>
      <c r="U17">
        <f t="shared" si="4"/>
        <v>4.2770000000000437</v>
      </c>
    </row>
    <row r="18" spans="1:22" ht="15" customHeight="1" x14ac:dyDescent="0.25">
      <c r="A18" t="s">
        <v>30</v>
      </c>
      <c r="B18">
        <v>421.54</v>
      </c>
      <c r="C18">
        <v>1.1049</v>
      </c>
      <c r="D18" t="s">
        <v>17</v>
      </c>
      <c r="F18" t="s">
        <v>30</v>
      </c>
      <c r="G18">
        <v>442.49400000000003</v>
      </c>
      <c r="H18">
        <v>438.57299999999998</v>
      </c>
      <c r="I18">
        <f t="shared" si="0"/>
        <v>17.032999999999959</v>
      </c>
      <c r="J18">
        <f t="shared" si="1"/>
        <v>3.9210000000000491</v>
      </c>
      <c r="K18">
        <f t="shared" si="2"/>
        <v>0.99113886289983577</v>
      </c>
      <c r="L18">
        <v>0.1171232</v>
      </c>
      <c r="M18">
        <v>6.9751770000000005E-2</v>
      </c>
      <c r="N18">
        <f t="shared" si="3"/>
        <v>1.0351482299999999</v>
      </c>
      <c r="O18" s="19"/>
      <c r="P18" s="19"/>
      <c r="Q18" s="19"/>
      <c r="R18" t="s">
        <v>30</v>
      </c>
      <c r="S18">
        <v>436.11399999999998</v>
      </c>
      <c r="T18">
        <v>431.495</v>
      </c>
      <c r="U18">
        <f t="shared" si="4"/>
        <v>4.6189999999999714</v>
      </c>
    </row>
    <row r="19" spans="1:22" ht="15" customHeight="1" x14ac:dyDescent="0.25">
      <c r="A19" t="s">
        <v>31</v>
      </c>
      <c r="B19">
        <v>364.4665</v>
      </c>
      <c r="C19">
        <v>2.7799999999999998E-2</v>
      </c>
      <c r="D19" t="s">
        <v>17</v>
      </c>
      <c r="F19" t="s">
        <v>31</v>
      </c>
      <c r="G19">
        <v>364.44499999999999</v>
      </c>
      <c r="H19">
        <v>360.82900000000001</v>
      </c>
      <c r="I19">
        <f t="shared" si="0"/>
        <v>3.6374999999999886</v>
      </c>
      <c r="J19">
        <f t="shared" si="1"/>
        <v>3.6159999999999854</v>
      </c>
      <c r="K19">
        <f t="shared" si="2"/>
        <v>0.99007806390539044</v>
      </c>
      <c r="L19">
        <v>2.7942080000000001E-2</v>
      </c>
      <c r="M19">
        <v>2.7569550000000002E-2</v>
      </c>
      <c r="N19">
        <f t="shared" si="3"/>
        <v>2.3044999999999663E-4</v>
      </c>
      <c r="O19" s="19"/>
      <c r="P19" s="19"/>
      <c r="Q19" s="19"/>
      <c r="R19" t="s">
        <v>31</v>
      </c>
      <c r="S19">
        <v>364.21899999999999</v>
      </c>
      <c r="T19">
        <v>360.54899999999998</v>
      </c>
      <c r="U19">
        <f t="shared" si="4"/>
        <v>3.6700000000000159</v>
      </c>
    </row>
    <row r="20" spans="1:22" ht="15" customHeight="1" x14ac:dyDescent="0.25">
      <c r="A20" t="s">
        <v>32</v>
      </c>
      <c r="B20">
        <v>333.59519999999998</v>
      </c>
      <c r="C20">
        <v>2.0000000000000001E-4</v>
      </c>
      <c r="D20" t="s">
        <v>17</v>
      </c>
      <c r="F20" t="s">
        <v>32</v>
      </c>
      <c r="G20">
        <v>333.45499999999998</v>
      </c>
      <c r="H20">
        <v>330.005</v>
      </c>
      <c r="I20">
        <f t="shared" si="0"/>
        <v>3.5901999999999816</v>
      </c>
      <c r="J20">
        <f t="shared" si="1"/>
        <v>3.4499999999999886</v>
      </c>
      <c r="K20">
        <f t="shared" si="2"/>
        <v>0.98965377637162444</v>
      </c>
      <c r="L20">
        <v>1.8321E-4</v>
      </c>
      <c r="M20">
        <v>1.9294000000000001E-4</v>
      </c>
      <c r="N20">
        <f t="shared" si="3"/>
        <v>7.0600000000000036E-6</v>
      </c>
      <c r="O20" s="19"/>
      <c r="P20" s="19"/>
      <c r="Q20" s="19"/>
      <c r="R20" t="s">
        <v>32</v>
      </c>
      <c r="S20">
        <v>331.92399999999998</v>
      </c>
      <c r="T20">
        <v>328.19499999999999</v>
      </c>
      <c r="U20">
        <f t="shared" si="4"/>
        <v>3.728999999999985</v>
      </c>
    </row>
    <row r="21" spans="1:22" ht="15" customHeight="1" x14ac:dyDescent="0.25">
      <c r="A21" t="s">
        <v>33</v>
      </c>
      <c r="B21">
        <v>315.60719999999998</v>
      </c>
      <c r="C21">
        <v>1.1977</v>
      </c>
      <c r="D21" t="s">
        <v>17</v>
      </c>
      <c r="F21" t="s">
        <v>33</v>
      </c>
      <c r="G21">
        <v>315.54199999999997</v>
      </c>
      <c r="H21">
        <v>312.62400000000002</v>
      </c>
      <c r="I21">
        <f t="shared" si="0"/>
        <v>2.9831999999999539</v>
      </c>
      <c r="J21">
        <f t="shared" si="1"/>
        <v>2.9179999999999495</v>
      </c>
      <c r="K21">
        <f t="shared" si="2"/>
        <v>0.9907524196461962</v>
      </c>
      <c r="L21">
        <v>1.2046707299999999</v>
      </c>
      <c r="M21">
        <v>1.1900708</v>
      </c>
      <c r="N21">
        <f t="shared" si="3"/>
        <v>7.6292000000000026E-3</v>
      </c>
      <c r="O21" s="19"/>
      <c r="P21" s="19"/>
      <c r="Q21" s="19"/>
      <c r="R21" t="s">
        <v>33</v>
      </c>
      <c r="S21">
        <v>314.69200000000001</v>
      </c>
      <c r="T21">
        <v>311.61500000000001</v>
      </c>
      <c r="U21">
        <f t="shared" si="4"/>
        <v>3.0769999999999982</v>
      </c>
    </row>
    <row r="22" spans="1:22" ht="15" customHeight="1" x14ac:dyDescent="0.25">
      <c r="A22" t="s">
        <v>34</v>
      </c>
      <c r="B22">
        <v>219.9751</v>
      </c>
      <c r="C22">
        <v>1.5920000000000001</v>
      </c>
      <c r="D22" t="s">
        <v>17</v>
      </c>
      <c r="F22" t="s">
        <v>34</v>
      </c>
      <c r="G22">
        <v>219.79499999999999</v>
      </c>
      <c r="H22">
        <v>220.215</v>
      </c>
      <c r="I22">
        <f t="shared" si="0"/>
        <v>0.23990000000000578</v>
      </c>
      <c r="J22">
        <f t="shared" si="1"/>
        <v>0.42000000000001592</v>
      </c>
      <c r="K22">
        <f t="shared" si="2"/>
        <v>1.001910871493892</v>
      </c>
      <c r="L22">
        <v>1.5781109499999999</v>
      </c>
      <c r="M22">
        <v>1.64474929</v>
      </c>
      <c r="N22">
        <f t="shared" si="3"/>
        <v>5.2749289999999949E-2</v>
      </c>
      <c r="O22" s="19"/>
      <c r="P22" s="19"/>
      <c r="Q22" s="19"/>
      <c r="R22" t="s">
        <v>34</v>
      </c>
      <c r="S22">
        <v>219.77799999999999</v>
      </c>
      <c r="T22">
        <v>220.1</v>
      </c>
      <c r="U22">
        <f t="shared" si="4"/>
        <v>0.32200000000000273</v>
      </c>
    </row>
    <row r="23" spans="1:22" ht="15" customHeight="1" x14ac:dyDescent="0.25">
      <c r="A23" t="s">
        <v>35</v>
      </c>
      <c r="B23">
        <v>182.12309999999999</v>
      </c>
      <c r="C23">
        <v>1.0424</v>
      </c>
      <c r="D23" t="s">
        <v>17</v>
      </c>
      <c r="F23" t="s">
        <v>35</v>
      </c>
      <c r="G23">
        <v>181.96100000000001</v>
      </c>
      <c r="H23">
        <v>183.071</v>
      </c>
      <c r="I23">
        <f t="shared" si="0"/>
        <v>0.94790000000000418</v>
      </c>
      <c r="J23">
        <f t="shared" si="1"/>
        <v>1.1099999999999852</v>
      </c>
      <c r="K23">
        <f t="shared" si="2"/>
        <v>1.006100208286391</v>
      </c>
      <c r="L23">
        <v>1.04680748</v>
      </c>
      <c r="M23">
        <v>1.13540902</v>
      </c>
      <c r="N23">
        <f t="shared" si="3"/>
        <v>9.3009019999999998E-2</v>
      </c>
      <c r="O23" s="19"/>
      <c r="P23" s="19"/>
      <c r="Q23" s="19"/>
      <c r="R23" t="s">
        <v>35</v>
      </c>
      <c r="S23">
        <v>179.88900000000001</v>
      </c>
      <c r="T23">
        <v>180.66800000000001</v>
      </c>
      <c r="U23">
        <f t="shared" si="4"/>
        <v>0.77899999999999636</v>
      </c>
    </row>
    <row r="24" spans="1:22" ht="15" customHeight="1" x14ac:dyDescent="0.25">
      <c r="A24" t="s">
        <v>36</v>
      </c>
      <c r="B24">
        <v>68.128900000000002</v>
      </c>
      <c r="C24">
        <v>0.04</v>
      </c>
      <c r="D24" t="s">
        <v>17</v>
      </c>
      <c r="F24" t="s">
        <v>36</v>
      </c>
      <c r="G24">
        <v>68.287000000000006</v>
      </c>
      <c r="H24">
        <v>69.418000000000006</v>
      </c>
      <c r="I24">
        <f t="shared" si="0"/>
        <v>1.2891000000000048</v>
      </c>
      <c r="J24">
        <f t="shared" si="1"/>
        <v>1.1310000000000002</v>
      </c>
      <c r="K24">
        <f>H24/G24</f>
        <v>1.0165624496609897</v>
      </c>
      <c r="L24">
        <v>3.8804819999999997E-2</v>
      </c>
      <c r="M24">
        <v>3.8857139999999998E-2</v>
      </c>
      <c r="N24">
        <f t="shared" si="3"/>
        <v>1.1428600000000025E-3</v>
      </c>
      <c r="O24" s="19"/>
      <c r="P24" s="19"/>
      <c r="Q24" s="19"/>
      <c r="R24" t="s">
        <v>36</v>
      </c>
      <c r="S24">
        <v>68.024000000000001</v>
      </c>
      <c r="T24">
        <v>39.090000000000003</v>
      </c>
      <c r="U24">
        <f t="shared" si="4"/>
        <v>28.933999999999997</v>
      </c>
    </row>
    <row r="26" spans="1:22" ht="17.25" x14ac:dyDescent="0.25">
      <c r="A26" s="21" t="s">
        <v>221</v>
      </c>
      <c r="B26" s="20"/>
      <c r="F26" t="s">
        <v>3</v>
      </c>
      <c r="G26" t="s">
        <v>235</v>
      </c>
      <c r="H26" t="s">
        <v>236</v>
      </c>
      <c r="J26" t="s">
        <v>238</v>
      </c>
      <c r="L26" t="s">
        <v>0</v>
      </c>
      <c r="O26" s="19" t="s">
        <v>51</v>
      </c>
      <c r="P26" s="19"/>
      <c r="Q26" s="19"/>
      <c r="R26" t="s">
        <v>3</v>
      </c>
      <c r="S26" t="s">
        <v>235</v>
      </c>
      <c r="T26" t="s">
        <v>236</v>
      </c>
      <c r="U26" t="s">
        <v>238</v>
      </c>
      <c r="V26" t="s">
        <v>0</v>
      </c>
    </row>
    <row r="27" spans="1:22" x14ac:dyDescent="0.25">
      <c r="A27" s="2">
        <f>AVERAGE(K7:K24,K27:K44,K47:K199)</f>
        <v>0.98688598983076747</v>
      </c>
      <c r="B27" s="2"/>
      <c r="F27" t="s">
        <v>39</v>
      </c>
      <c r="G27">
        <v>2748.1039999999998</v>
      </c>
      <c r="H27">
        <v>2693.8130000000001</v>
      </c>
      <c r="J27">
        <f t="shared" si="1"/>
        <v>54.290999999999713</v>
      </c>
      <c r="K27">
        <f>H27/G27</f>
        <v>0.98024419745395386</v>
      </c>
      <c r="L27">
        <v>1.169161E-2</v>
      </c>
      <c r="O27" s="19"/>
      <c r="P27" s="19"/>
      <c r="Q27" s="19"/>
      <c r="R27" t="s">
        <v>39</v>
      </c>
      <c r="S27">
        <v>2748.0259999999998</v>
      </c>
      <c r="T27">
        <v>2696.473</v>
      </c>
      <c r="U27">
        <f t="shared" si="4"/>
        <v>51.552999999999884</v>
      </c>
    </row>
    <row r="28" spans="1:22" x14ac:dyDescent="0.25">
      <c r="F28" t="s">
        <v>40</v>
      </c>
      <c r="G28">
        <v>2520.69</v>
      </c>
      <c r="H28">
        <v>2461.0459999999998</v>
      </c>
      <c r="J28">
        <f t="shared" si="1"/>
        <v>59.644000000000233</v>
      </c>
      <c r="K28">
        <f t="shared" ref="K28:K44" si="5">H28/G28</f>
        <v>0.97633822485113197</v>
      </c>
      <c r="L28">
        <v>0.64740281</v>
      </c>
      <c r="O28" s="19"/>
      <c r="P28" s="19"/>
      <c r="Q28" s="19"/>
      <c r="R28" t="s">
        <v>40</v>
      </c>
      <c r="S28">
        <v>2520.6880000000001</v>
      </c>
      <c r="T28">
        <v>2460.1320000000001</v>
      </c>
      <c r="U28">
        <f t="shared" si="4"/>
        <v>60.55600000000004</v>
      </c>
    </row>
    <row r="29" spans="1:22" x14ac:dyDescent="0.25">
      <c r="A29" s="22" t="s">
        <v>230</v>
      </c>
      <c r="B29" s="22"/>
      <c r="F29" t="s">
        <v>41</v>
      </c>
      <c r="G29">
        <v>2492.337</v>
      </c>
      <c r="H29">
        <v>2425.404</v>
      </c>
      <c r="J29">
        <f t="shared" si="1"/>
        <v>66.932999999999993</v>
      </c>
      <c r="K29">
        <f t="shared" si="5"/>
        <v>0.97314448246765983</v>
      </c>
      <c r="L29">
        <v>0.59404994</v>
      </c>
      <c r="O29" s="19"/>
      <c r="P29" s="19"/>
      <c r="Q29" s="19"/>
      <c r="R29" t="s">
        <v>41</v>
      </c>
      <c r="S29">
        <v>2492.3009999999999</v>
      </c>
      <c r="T29">
        <v>2425.5439999999999</v>
      </c>
      <c r="U29">
        <f t="shared" si="4"/>
        <v>66.757000000000062</v>
      </c>
    </row>
    <row r="30" spans="1:22" x14ac:dyDescent="0.25">
      <c r="A30">
        <f>AVERAGE(J7:J24,J27:J44,J47:J199)</f>
        <v>21.051132275132247</v>
      </c>
      <c r="B30" t="s">
        <v>240</v>
      </c>
      <c r="F30" t="s">
        <v>42</v>
      </c>
      <c r="G30">
        <v>2420.982</v>
      </c>
      <c r="H30">
        <v>2341.848</v>
      </c>
      <c r="J30">
        <f t="shared" si="1"/>
        <v>79.134000000000015</v>
      </c>
      <c r="K30">
        <f t="shared" si="5"/>
        <v>0.96731326379130456</v>
      </c>
      <c r="L30">
        <v>1.0952904999999999</v>
      </c>
      <c r="O30" s="19"/>
      <c r="P30" s="19"/>
      <c r="Q30" s="19"/>
      <c r="R30" t="s">
        <v>42</v>
      </c>
      <c r="S30">
        <v>2420.9609999999998</v>
      </c>
      <c r="T30">
        <v>2341.9690000000001</v>
      </c>
      <c r="U30">
        <f t="shared" si="4"/>
        <v>78.991999999999734</v>
      </c>
    </row>
    <row r="31" spans="1:22" x14ac:dyDescent="0.25">
      <c r="A31">
        <f>AVERAGE(U7:U24,U27:U44,U47:U199)</f>
        <v>21.438666666666666</v>
      </c>
      <c r="B31" t="s">
        <v>241</v>
      </c>
      <c r="F31" t="s">
        <v>43</v>
      </c>
      <c r="G31">
        <v>2291.0990000000002</v>
      </c>
      <c r="H31">
        <v>2238.7289999999998</v>
      </c>
      <c r="J31">
        <f t="shared" si="1"/>
        <v>52.370000000000346</v>
      </c>
      <c r="K31">
        <f t="shared" si="5"/>
        <v>0.97714197422285098</v>
      </c>
      <c r="L31">
        <v>0.49072379999999999</v>
      </c>
      <c r="O31" s="19"/>
      <c r="P31" s="19"/>
      <c r="Q31" s="19"/>
      <c r="R31" t="s">
        <v>43</v>
      </c>
      <c r="S31">
        <v>2291.049</v>
      </c>
      <c r="T31">
        <v>2238.748</v>
      </c>
      <c r="U31">
        <f t="shared" si="4"/>
        <v>52.300999999999931</v>
      </c>
    </row>
    <row r="32" spans="1:22" x14ac:dyDescent="0.25">
      <c r="F32" t="s">
        <v>44</v>
      </c>
      <c r="G32">
        <v>1973.809</v>
      </c>
      <c r="H32">
        <v>1941.7380000000001</v>
      </c>
      <c r="J32">
        <f t="shared" si="1"/>
        <v>32.070999999999913</v>
      </c>
      <c r="K32">
        <f t="shared" si="5"/>
        <v>0.98375172065787519</v>
      </c>
      <c r="L32">
        <v>7.9126730000000006E-2</v>
      </c>
      <c r="O32" s="19"/>
      <c r="P32" s="19"/>
      <c r="Q32" s="19"/>
      <c r="R32" t="s">
        <v>44</v>
      </c>
      <c r="S32">
        <v>1972.4290000000001</v>
      </c>
      <c r="T32">
        <v>1940.15</v>
      </c>
      <c r="U32">
        <f t="shared" si="4"/>
        <v>32.278999999999996</v>
      </c>
    </row>
    <row r="33" spans="1:22" x14ac:dyDescent="0.25">
      <c r="A33" s="22" t="s">
        <v>237</v>
      </c>
      <c r="B33" s="22"/>
      <c r="F33" t="s">
        <v>45</v>
      </c>
      <c r="G33">
        <v>1535.84</v>
      </c>
      <c r="H33">
        <v>1518.72</v>
      </c>
      <c r="J33">
        <f t="shared" si="1"/>
        <v>17.119999999999891</v>
      </c>
      <c r="K33">
        <f t="shared" si="5"/>
        <v>0.98885300552140853</v>
      </c>
      <c r="L33">
        <v>5.7848900000000002E-2</v>
      </c>
      <c r="O33" s="19"/>
      <c r="P33" s="19"/>
      <c r="Q33" s="19"/>
      <c r="R33" t="s">
        <v>45</v>
      </c>
      <c r="S33">
        <v>1534.9949999999999</v>
      </c>
      <c r="T33">
        <v>1517.5940000000001</v>
      </c>
      <c r="U33">
        <f t="shared" si="4"/>
        <v>17.40099999999984</v>
      </c>
    </row>
    <row r="34" spans="1:22" x14ac:dyDescent="0.25">
      <c r="A34">
        <f>SQRT(SUMSQ(J7:J24,J27:J44,J47:J199)/COUNTA(J7:J24,J27:J44,J47:J199))</f>
        <v>26.800243164221015</v>
      </c>
      <c r="B34" t="s">
        <v>240</v>
      </c>
      <c r="F34" t="s">
        <v>46</v>
      </c>
      <c r="G34">
        <v>1303.6559999999999</v>
      </c>
      <c r="H34">
        <v>1289.3889999999999</v>
      </c>
      <c r="J34">
        <f t="shared" si="1"/>
        <v>14.267000000000053</v>
      </c>
      <c r="K34">
        <f t="shared" si="5"/>
        <v>0.98905616205502056</v>
      </c>
      <c r="L34">
        <v>0.28558624999999999</v>
      </c>
      <c r="O34" s="19"/>
      <c r="P34" s="19"/>
      <c r="Q34" s="19"/>
      <c r="R34" t="s">
        <v>46</v>
      </c>
      <c r="S34">
        <v>1302.752</v>
      </c>
      <c r="T34">
        <v>1288.002</v>
      </c>
      <c r="U34">
        <f t="shared" si="4"/>
        <v>14.75</v>
      </c>
    </row>
    <row r="35" spans="1:22" x14ac:dyDescent="0.25">
      <c r="A35">
        <f>SQRT(SUMSQ(U7:U24,U27:U44,U47:U199)/COUNTA(U7:U24,U27:U44,U47:U199))</f>
        <v>27.031708888621029</v>
      </c>
      <c r="B35" t="s">
        <v>241</v>
      </c>
      <c r="F35" t="s">
        <v>47</v>
      </c>
      <c r="G35">
        <v>1192.9079999999999</v>
      </c>
      <c r="H35">
        <v>1180.751</v>
      </c>
      <c r="J35">
        <f t="shared" si="1"/>
        <v>12.156999999999925</v>
      </c>
      <c r="K35">
        <f t="shared" si="5"/>
        <v>0.98980893748721621</v>
      </c>
      <c r="L35">
        <v>0.39040103999999998</v>
      </c>
      <c r="O35" s="19"/>
      <c r="P35" s="19"/>
      <c r="Q35" s="19"/>
      <c r="R35" t="s">
        <v>47</v>
      </c>
      <c r="S35">
        <v>1192.7819999999999</v>
      </c>
      <c r="T35">
        <v>1179.366</v>
      </c>
      <c r="U35">
        <f t="shared" si="4"/>
        <v>13.41599999999994</v>
      </c>
    </row>
    <row r="36" spans="1:22" x14ac:dyDescent="0.25">
      <c r="F36" t="s">
        <v>89</v>
      </c>
      <c r="G36">
        <v>1109.596</v>
      </c>
      <c r="H36">
        <v>1100.2650000000001</v>
      </c>
      <c r="J36">
        <f t="shared" si="1"/>
        <v>9.3309999999999036</v>
      </c>
      <c r="K36">
        <f t="shared" si="5"/>
        <v>0.99159063298714134</v>
      </c>
      <c r="L36">
        <v>0.88041745000000005</v>
      </c>
      <c r="O36" s="19"/>
      <c r="P36" s="19"/>
      <c r="Q36" s="19"/>
      <c r="R36" t="s">
        <v>89</v>
      </c>
      <c r="S36">
        <v>1107.675</v>
      </c>
      <c r="T36">
        <v>1099.479</v>
      </c>
      <c r="U36">
        <f t="shared" si="4"/>
        <v>8.1959999999999127</v>
      </c>
    </row>
    <row r="37" spans="1:22" x14ac:dyDescent="0.25">
      <c r="A37" t="s">
        <v>251</v>
      </c>
      <c r="B37" t="s">
        <v>252</v>
      </c>
      <c r="F37" t="s">
        <v>90</v>
      </c>
      <c r="G37">
        <v>902.82799999999997</v>
      </c>
      <c r="H37">
        <v>894.11400000000003</v>
      </c>
      <c r="J37">
        <f t="shared" si="1"/>
        <v>8.7139999999999418</v>
      </c>
      <c r="K37">
        <f t="shared" si="5"/>
        <v>0.99034810617304747</v>
      </c>
      <c r="L37">
        <v>3.7342729999999998E-2</v>
      </c>
      <c r="O37" s="19"/>
      <c r="P37" s="19"/>
      <c r="Q37" s="19"/>
      <c r="R37" t="s">
        <v>90</v>
      </c>
      <c r="S37">
        <v>901.94</v>
      </c>
      <c r="T37">
        <v>893.25099999999998</v>
      </c>
      <c r="U37">
        <f t="shared" si="4"/>
        <v>8.6890000000000782</v>
      </c>
    </row>
    <row r="38" spans="1:22" x14ac:dyDescent="0.25">
      <c r="A38">
        <f>AVERAGE(I7:I24)</f>
        <v>11.593344444444426</v>
      </c>
      <c r="B38">
        <f>MAX(I7:I24)</f>
        <v>33.754300000000057</v>
      </c>
      <c r="C38" t="s">
        <v>255</v>
      </c>
      <c r="F38" t="s">
        <v>91</v>
      </c>
      <c r="G38">
        <v>884.98800000000006</v>
      </c>
      <c r="H38">
        <v>875.79499999999996</v>
      </c>
      <c r="J38">
        <f t="shared" si="1"/>
        <v>9.1930000000000973</v>
      </c>
      <c r="K38">
        <f t="shared" si="5"/>
        <v>0.98961228852820593</v>
      </c>
      <c r="L38">
        <v>1.2852346699999999</v>
      </c>
      <c r="O38" s="19"/>
      <c r="P38" s="19"/>
      <c r="Q38" s="19"/>
      <c r="R38" t="s">
        <v>91</v>
      </c>
      <c r="S38">
        <v>872.22900000000004</v>
      </c>
      <c r="T38">
        <v>861.702</v>
      </c>
      <c r="U38">
        <f t="shared" si="4"/>
        <v>10.527000000000044</v>
      </c>
    </row>
    <row r="39" spans="1:22" x14ac:dyDescent="0.25">
      <c r="A39">
        <f>AVERAGE(N7:N24)</f>
        <v>6.5241811344444454</v>
      </c>
      <c r="B39">
        <f>MAX(N7:N24)</f>
        <v>35.667065489999999</v>
      </c>
      <c r="C39" t="s">
        <v>0</v>
      </c>
      <c r="F39" t="s">
        <v>92</v>
      </c>
      <c r="G39">
        <v>728.88900000000001</v>
      </c>
      <c r="H39">
        <v>721.58900000000006</v>
      </c>
      <c r="J39">
        <f t="shared" si="1"/>
        <v>7.2999999999999545</v>
      </c>
      <c r="K39">
        <f t="shared" si="5"/>
        <v>0.98998475762427485</v>
      </c>
      <c r="L39">
        <v>0.30924052000000002</v>
      </c>
      <c r="O39" s="19"/>
      <c r="P39" s="19"/>
      <c r="Q39" s="19"/>
      <c r="R39" t="s">
        <v>92</v>
      </c>
      <c r="S39">
        <v>728.43799999999999</v>
      </c>
      <c r="T39">
        <v>721.02499999999998</v>
      </c>
      <c r="U39">
        <f t="shared" si="4"/>
        <v>7.4130000000000109</v>
      </c>
    </row>
    <row r="40" spans="1:22" x14ac:dyDescent="0.25">
      <c r="F40" t="s">
        <v>93</v>
      </c>
      <c r="G40">
        <v>666.91099999999994</v>
      </c>
      <c r="H40">
        <v>660.12599999999998</v>
      </c>
      <c r="J40">
        <f t="shared" si="1"/>
        <v>6.7849999999999682</v>
      </c>
      <c r="K40">
        <f t="shared" si="5"/>
        <v>0.98982622868718617</v>
      </c>
      <c r="L40">
        <v>0.1186879</v>
      </c>
      <c r="O40" s="19"/>
      <c r="P40" s="19"/>
      <c r="Q40" s="19"/>
      <c r="R40" t="s">
        <v>93</v>
      </c>
      <c r="S40">
        <v>663.84799999999996</v>
      </c>
      <c r="T40">
        <v>656.55</v>
      </c>
      <c r="U40">
        <f t="shared" si="4"/>
        <v>7.2980000000000018</v>
      </c>
    </row>
    <row r="41" spans="1:22" x14ac:dyDescent="0.25">
      <c r="F41" t="s">
        <v>94</v>
      </c>
      <c r="G41">
        <v>631.08399999999995</v>
      </c>
      <c r="H41">
        <v>625.26099999999997</v>
      </c>
      <c r="J41">
        <f t="shared" si="1"/>
        <v>5.8229999999999791</v>
      </c>
      <c r="K41">
        <f t="shared" si="5"/>
        <v>0.99077301912265248</v>
      </c>
      <c r="L41">
        <v>2.2025650000000001E-2</v>
      </c>
      <c r="O41" s="19"/>
      <c r="P41" s="19"/>
      <c r="Q41" s="19"/>
      <c r="R41" t="s">
        <v>94</v>
      </c>
      <c r="S41">
        <v>629.38400000000001</v>
      </c>
      <c r="T41">
        <v>623.23299999999995</v>
      </c>
      <c r="U41">
        <f t="shared" si="4"/>
        <v>6.1510000000000673</v>
      </c>
    </row>
    <row r="42" spans="1:22" x14ac:dyDescent="0.25">
      <c r="F42" t="s">
        <v>95</v>
      </c>
      <c r="G42">
        <v>439.59</v>
      </c>
      <c r="H42">
        <v>441.262</v>
      </c>
      <c r="J42">
        <f t="shared" si="1"/>
        <v>1.6720000000000255</v>
      </c>
      <c r="K42">
        <f t="shared" si="5"/>
        <v>1.0038035442116517</v>
      </c>
      <c r="L42">
        <v>4.7525800000000002E-3</v>
      </c>
      <c r="O42" s="19"/>
      <c r="P42" s="19"/>
      <c r="Q42" s="19"/>
      <c r="R42" t="s">
        <v>95</v>
      </c>
      <c r="S42">
        <v>439.55500000000001</v>
      </c>
      <c r="T42">
        <v>441.66899999999998</v>
      </c>
      <c r="U42">
        <f t="shared" si="4"/>
        <v>2.1139999999999759</v>
      </c>
    </row>
    <row r="43" spans="1:22" x14ac:dyDescent="0.25">
      <c r="F43" t="s">
        <v>96</v>
      </c>
      <c r="G43">
        <v>363.92099999999999</v>
      </c>
      <c r="H43">
        <v>367.53699999999998</v>
      </c>
      <c r="J43">
        <f t="shared" si="1"/>
        <v>3.6159999999999854</v>
      </c>
      <c r="K43">
        <f t="shared" si="5"/>
        <v>1.0099362224218993</v>
      </c>
      <c r="L43">
        <v>1.4257199999999999E-3</v>
      </c>
      <c r="O43" s="19"/>
      <c r="P43" s="19"/>
      <c r="Q43" s="19"/>
      <c r="R43" t="s">
        <v>96</v>
      </c>
      <c r="S43">
        <v>359.779</v>
      </c>
      <c r="T43">
        <v>362.709</v>
      </c>
      <c r="U43">
        <f t="shared" si="4"/>
        <v>2.9300000000000068</v>
      </c>
    </row>
    <row r="44" spans="1:22" x14ac:dyDescent="0.25">
      <c r="F44" t="s">
        <v>97</v>
      </c>
      <c r="G44">
        <v>136.57400000000001</v>
      </c>
      <c r="H44">
        <v>138.75299999999999</v>
      </c>
      <c r="J44">
        <f t="shared" si="1"/>
        <v>2.1789999999999736</v>
      </c>
      <c r="K44">
        <f t="shared" si="5"/>
        <v>1.0159547205178143</v>
      </c>
      <c r="L44">
        <v>1.0737399999999999E-3</v>
      </c>
      <c r="O44" s="19"/>
      <c r="P44" s="19"/>
      <c r="Q44" s="19"/>
      <c r="R44" t="s">
        <v>97</v>
      </c>
      <c r="S44">
        <v>136.04900000000001</v>
      </c>
      <c r="T44">
        <v>138.06200000000001</v>
      </c>
      <c r="U44">
        <f t="shared" si="4"/>
        <v>2.0130000000000052</v>
      </c>
    </row>
    <row r="46" spans="1:22" ht="17.25" x14ac:dyDescent="0.25">
      <c r="F46" t="s">
        <v>3</v>
      </c>
      <c r="G46" t="s">
        <v>235</v>
      </c>
      <c r="H46" t="s">
        <v>236</v>
      </c>
      <c r="J46" t="s">
        <v>238</v>
      </c>
      <c r="L46" t="s">
        <v>0</v>
      </c>
      <c r="O46" s="19" t="s">
        <v>52</v>
      </c>
      <c r="P46" s="19"/>
      <c r="Q46" s="19"/>
      <c r="R46" t="s">
        <v>3</v>
      </c>
      <c r="S46" t="s">
        <v>235</v>
      </c>
      <c r="T46" t="s">
        <v>236</v>
      </c>
      <c r="U46" t="s">
        <v>238</v>
      </c>
      <c r="V46" t="s">
        <v>0</v>
      </c>
    </row>
    <row r="47" spans="1:22" x14ac:dyDescent="0.25">
      <c r="F47" t="s">
        <v>50</v>
      </c>
      <c r="G47">
        <v>2634.3969999999999</v>
      </c>
      <c r="H47">
        <v>2583.08</v>
      </c>
      <c r="J47">
        <f t="shared" si="1"/>
        <v>51.317000000000007</v>
      </c>
      <c r="K47">
        <f>H47/G47</f>
        <v>0.98052039992453677</v>
      </c>
      <c r="L47">
        <v>0.92963848000000004</v>
      </c>
      <c r="O47" s="19"/>
      <c r="P47" s="19"/>
      <c r="Q47" s="19"/>
      <c r="R47" t="s">
        <v>50</v>
      </c>
      <c r="S47">
        <v>2634.357</v>
      </c>
      <c r="T47">
        <v>2582.413</v>
      </c>
      <c r="U47">
        <f t="shared" si="4"/>
        <v>51.94399999999996</v>
      </c>
    </row>
    <row r="48" spans="1:22" x14ac:dyDescent="0.25">
      <c r="F48" t="s">
        <v>53</v>
      </c>
      <c r="G48">
        <v>2620.2199999999998</v>
      </c>
      <c r="H48">
        <v>2567.3470000000002</v>
      </c>
      <c r="J48">
        <f t="shared" si="1"/>
        <v>52.872999999999593</v>
      </c>
      <c r="K48">
        <f t="shared" ref="K48:K111" si="6">H48/G48</f>
        <v>0.97982116005526265</v>
      </c>
      <c r="L48">
        <v>0.78749884000000003</v>
      </c>
      <c r="O48" s="19"/>
      <c r="P48" s="19"/>
      <c r="Q48" s="19"/>
      <c r="R48" t="s">
        <v>53</v>
      </c>
      <c r="S48">
        <v>2620.163</v>
      </c>
      <c r="T48">
        <v>2567.2869999999998</v>
      </c>
      <c r="U48">
        <f t="shared" si="4"/>
        <v>52.876000000000204</v>
      </c>
    </row>
    <row r="49" spans="6:21" x14ac:dyDescent="0.25">
      <c r="F49" t="s">
        <v>54</v>
      </c>
      <c r="G49">
        <v>2506.5129999999999</v>
      </c>
      <c r="H49">
        <v>2451.3029999999999</v>
      </c>
      <c r="J49">
        <f t="shared" si="1"/>
        <v>55.210000000000036</v>
      </c>
      <c r="K49">
        <f t="shared" si="6"/>
        <v>0.97797338374067877</v>
      </c>
      <c r="L49">
        <v>1.268885</v>
      </c>
      <c r="O49" s="19"/>
      <c r="P49" s="19"/>
      <c r="Q49" s="19"/>
      <c r="R49" t="s">
        <v>54</v>
      </c>
      <c r="S49">
        <v>2506.4940000000001</v>
      </c>
      <c r="T49">
        <v>2450.902</v>
      </c>
      <c r="U49">
        <f t="shared" si="4"/>
        <v>55.592000000000098</v>
      </c>
    </row>
    <row r="50" spans="6:21" x14ac:dyDescent="0.25">
      <c r="F50" t="s">
        <v>55</v>
      </c>
      <c r="G50">
        <v>2584.5430000000001</v>
      </c>
      <c r="H50">
        <v>2524.4259999999999</v>
      </c>
      <c r="J50">
        <f t="shared" si="1"/>
        <v>60.117000000000189</v>
      </c>
      <c r="K50">
        <f t="shared" si="6"/>
        <v>0.97673979500437791</v>
      </c>
      <c r="L50">
        <v>0.38860865999999999</v>
      </c>
      <c r="O50" s="19"/>
      <c r="P50" s="19"/>
      <c r="Q50" s="19"/>
      <c r="R50" t="s">
        <v>55</v>
      </c>
      <c r="S50">
        <v>2584.4929999999999</v>
      </c>
      <c r="T50">
        <v>2524.319</v>
      </c>
      <c r="U50">
        <f t="shared" si="4"/>
        <v>60.173999999999978</v>
      </c>
    </row>
    <row r="51" spans="6:21" x14ac:dyDescent="0.25">
      <c r="F51" t="s">
        <v>56</v>
      </c>
      <c r="G51">
        <v>2470.8359999999998</v>
      </c>
      <c r="H51">
        <v>2409.83</v>
      </c>
      <c r="J51">
        <f t="shared" si="1"/>
        <v>61.005999999999858</v>
      </c>
      <c r="K51">
        <f t="shared" si="6"/>
        <v>0.97530957133537</v>
      </c>
      <c r="L51">
        <v>0.20175718000000001</v>
      </c>
      <c r="O51" s="19"/>
      <c r="P51" s="19"/>
      <c r="Q51" s="19"/>
      <c r="R51" t="s">
        <v>56</v>
      </c>
      <c r="S51">
        <v>2470.8240000000001</v>
      </c>
      <c r="T51">
        <v>2409.402</v>
      </c>
      <c r="U51">
        <f t="shared" si="4"/>
        <v>61.422000000000025</v>
      </c>
    </row>
    <row r="52" spans="6:21" x14ac:dyDescent="0.25">
      <c r="F52" t="s">
        <v>57</v>
      </c>
      <c r="G52">
        <v>2456.6590000000001</v>
      </c>
      <c r="H52">
        <v>2397.799</v>
      </c>
      <c r="J52">
        <f t="shared" si="1"/>
        <v>58.860000000000127</v>
      </c>
      <c r="K52">
        <f t="shared" si="6"/>
        <v>0.97604063079165637</v>
      </c>
      <c r="L52">
        <v>9.8773130000000001E-2</v>
      </c>
      <c r="O52" s="19"/>
      <c r="P52" s="19"/>
      <c r="Q52" s="19"/>
      <c r="R52" t="s">
        <v>57</v>
      </c>
      <c r="S52">
        <v>2456.6309999999999</v>
      </c>
      <c r="T52">
        <v>2397.9780000000001</v>
      </c>
      <c r="U52">
        <f t="shared" si="4"/>
        <v>58.652999999999793</v>
      </c>
    </row>
    <row r="53" spans="6:21" x14ac:dyDescent="0.25">
      <c r="F53" t="s">
        <v>58</v>
      </c>
      <c r="G53">
        <v>2519.6019999999999</v>
      </c>
      <c r="H53">
        <v>2467.4810000000002</v>
      </c>
      <c r="J53">
        <f t="shared" si="1"/>
        <v>52.12099999999964</v>
      </c>
      <c r="K53">
        <f t="shared" si="6"/>
        <v>0.97931379638530225</v>
      </c>
      <c r="L53">
        <v>0.50426651</v>
      </c>
      <c r="O53" s="19"/>
      <c r="P53" s="19"/>
      <c r="Q53" s="19"/>
      <c r="R53" t="s">
        <v>58</v>
      </c>
      <c r="S53">
        <v>2519.538</v>
      </c>
      <c r="T53">
        <v>2467.3090000000002</v>
      </c>
      <c r="U53">
        <f t="shared" si="4"/>
        <v>52.228999999999814</v>
      </c>
    </row>
    <row r="54" spans="6:21" x14ac:dyDescent="0.25">
      <c r="F54" t="s">
        <v>59</v>
      </c>
      <c r="G54">
        <v>2405.8649999999998</v>
      </c>
      <c r="H54">
        <v>2355.1190000000001</v>
      </c>
      <c r="J54">
        <f t="shared" si="1"/>
        <v>50.74599999999964</v>
      </c>
      <c r="K54">
        <f t="shared" si="6"/>
        <v>0.9789073784273018</v>
      </c>
      <c r="L54">
        <v>3.0722650000000001E-2</v>
      </c>
      <c r="O54" s="19"/>
      <c r="P54" s="19"/>
      <c r="Q54" s="19"/>
      <c r="R54" t="s">
        <v>59</v>
      </c>
      <c r="S54">
        <v>2405.8690000000001</v>
      </c>
      <c r="T54">
        <v>2354.6309999999999</v>
      </c>
      <c r="U54">
        <f t="shared" si="4"/>
        <v>51.238000000000284</v>
      </c>
    </row>
    <row r="55" spans="6:21" x14ac:dyDescent="0.25">
      <c r="F55" t="s">
        <v>60</v>
      </c>
      <c r="G55">
        <v>2391.7179999999998</v>
      </c>
      <c r="H55">
        <v>2339.0149999999999</v>
      </c>
      <c r="J55">
        <f t="shared" si="1"/>
        <v>52.702999999999975</v>
      </c>
      <c r="K55">
        <f t="shared" si="6"/>
        <v>0.9779643753987719</v>
      </c>
      <c r="L55">
        <v>0.37309075000000003</v>
      </c>
      <c r="O55" s="19"/>
      <c r="P55" s="19"/>
      <c r="Q55" s="19"/>
      <c r="R55" t="s">
        <v>60</v>
      </c>
      <c r="S55">
        <v>2391.6750000000002</v>
      </c>
      <c r="T55">
        <v>2339.1390000000001</v>
      </c>
      <c r="U55">
        <f t="shared" si="4"/>
        <v>52.536000000000058</v>
      </c>
    </row>
    <row r="56" spans="6:21" x14ac:dyDescent="0.25">
      <c r="F56" t="s">
        <v>61</v>
      </c>
      <c r="G56">
        <v>2356.0410000000002</v>
      </c>
      <c r="H56">
        <v>2288.5909999999999</v>
      </c>
      <c r="J56">
        <f t="shared" si="1"/>
        <v>67.450000000000273</v>
      </c>
      <c r="K56">
        <f t="shared" si="6"/>
        <v>0.97137146594647539</v>
      </c>
      <c r="L56">
        <v>2.1686660999999998</v>
      </c>
      <c r="O56" s="19"/>
      <c r="P56" s="19"/>
      <c r="Q56" s="19"/>
      <c r="R56" t="s">
        <v>61</v>
      </c>
      <c r="S56">
        <v>2356.0050000000001</v>
      </c>
      <c r="T56">
        <v>2288.6280000000002</v>
      </c>
      <c r="U56">
        <f t="shared" si="4"/>
        <v>67.376999999999953</v>
      </c>
    </row>
    <row r="57" spans="6:21" x14ac:dyDescent="0.25">
      <c r="F57" t="s">
        <v>62</v>
      </c>
      <c r="G57">
        <v>2360.9569999999999</v>
      </c>
      <c r="H57">
        <v>2320.788</v>
      </c>
      <c r="J57">
        <f t="shared" si="1"/>
        <v>40.168999999999869</v>
      </c>
      <c r="K57">
        <f t="shared" si="6"/>
        <v>0.98298613655394829</v>
      </c>
      <c r="L57">
        <v>0.63631638999999995</v>
      </c>
      <c r="O57" s="19"/>
      <c r="P57" s="19"/>
      <c r="Q57" s="19"/>
      <c r="R57" t="s">
        <v>62</v>
      </c>
      <c r="S57">
        <v>2360.2269999999999</v>
      </c>
      <c r="T57">
        <v>2319.6930000000002</v>
      </c>
      <c r="U57">
        <f t="shared" si="4"/>
        <v>40.533999999999651</v>
      </c>
    </row>
    <row r="58" spans="6:21" x14ac:dyDescent="0.25">
      <c r="F58" t="s">
        <v>63</v>
      </c>
      <c r="G58">
        <v>2247.2489999999998</v>
      </c>
      <c r="H58">
        <v>2206.4189999999999</v>
      </c>
      <c r="J58">
        <f t="shared" si="1"/>
        <v>40.829999999999927</v>
      </c>
      <c r="K58">
        <f t="shared" si="6"/>
        <v>0.98183111884797813</v>
      </c>
      <c r="L58">
        <v>0.32424607999999999</v>
      </c>
      <c r="O58" s="19"/>
      <c r="P58" s="19"/>
      <c r="Q58" s="19"/>
      <c r="R58" t="s">
        <v>63</v>
      </c>
      <c r="S58">
        <v>2246.558</v>
      </c>
      <c r="T58">
        <v>2205.0949999999998</v>
      </c>
      <c r="U58">
        <f t="shared" si="4"/>
        <v>41.463000000000193</v>
      </c>
    </row>
    <row r="59" spans="6:21" x14ac:dyDescent="0.25">
      <c r="F59" t="s">
        <v>64</v>
      </c>
      <c r="G59">
        <v>2233.0729999999999</v>
      </c>
      <c r="H59">
        <v>2187.366</v>
      </c>
      <c r="J59">
        <f t="shared" si="1"/>
        <v>45.70699999999988</v>
      </c>
      <c r="K59">
        <f t="shared" si="6"/>
        <v>0.97953179318365324</v>
      </c>
      <c r="L59">
        <v>0.47442571</v>
      </c>
      <c r="O59" s="19"/>
      <c r="P59" s="19"/>
      <c r="Q59" s="19"/>
      <c r="R59" t="s">
        <v>64</v>
      </c>
      <c r="S59">
        <v>2232.3649999999998</v>
      </c>
      <c r="T59">
        <v>2186.6509999999998</v>
      </c>
      <c r="U59">
        <f t="shared" si="4"/>
        <v>45.713999999999942</v>
      </c>
    </row>
    <row r="60" spans="6:21" x14ac:dyDescent="0.25">
      <c r="F60" t="s">
        <v>65</v>
      </c>
      <c r="G60">
        <v>2197.395</v>
      </c>
      <c r="H60">
        <v>2150.1060000000002</v>
      </c>
      <c r="J60">
        <f t="shared" si="1"/>
        <v>47.28899999999976</v>
      </c>
      <c r="K60">
        <f t="shared" si="6"/>
        <v>0.97847951779265918</v>
      </c>
      <c r="L60">
        <v>6.6644330000000002E-2</v>
      </c>
      <c r="O60" s="19"/>
      <c r="P60" s="19"/>
      <c r="Q60" s="19"/>
      <c r="R60" t="s">
        <v>65</v>
      </c>
      <c r="S60">
        <v>2196.6950000000002</v>
      </c>
      <c r="T60">
        <v>2149.328</v>
      </c>
      <c r="U60">
        <f t="shared" si="4"/>
        <v>47.367000000000189</v>
      </c>
    </row>
    <row r="61" spans="6:21" x14ac:dyDescent="0.25">
      <c r="F61" t="s">
        <v>66</v>
      </c>
      <c r="G61">
        <v>2132.4540000000002</v>
      </c>
      <c r="H61">
        <v>2090.2910000000002</v>
      </c>
      <c r="J61">
        <f t="shared" si="1"/>
        <v>42.163000000000011</v>
      </c>
      <c r="K61">
        <f t="shared" si="6"/>
        <v>0.98022794395564916</v>
      </c>
      <c r="L61">
        <v>3.0405599999999999E-3</v>
      </c>
      <c r="O61" s="19"/>
      <c r="P61" s="19"/>
      <c r="Q61" s="19"/>
      <c r="R61" t="s">
        <v>66</v>
      </c>
      <c r="S61">
        <v>2131.739</v>
      </c>
      <c r="T61">
        <v>2089.451</v>
      </c>
      <c r="U61">
        <f t="shared" si="4"/>
        <v>42.288000000000011</v>
      </c>
    </row>
    <row r="62" spans="6:21" x14ac:dyDescent="0.25">
      <c r="F62" t="s">
        <v>67</v>
      </c>
      <c r="G62">
        <v>2141.9720000000002</v>
      </c>
      <c r="H62">
        <v>2109.2559999999999</v>
      </c>
      <c r="J62">
        <f t="shared" si="1"/>
        <v>32.716000000000349</v>
      </c>
      <c r="K62">
        <f t="shared" si="6"/>
        <v>0.98472622424569489</v>
      </c>
      <c r="L62">
        <v>9.7708359999999994E-2</v>
      </c>
      <c r="O62" s="19"/>
      <c r="P62" s="19"/>
      <c r="Q62" s="19"/>
      <c r="R62" t="s">
        <v>67</v>
      </c>
      <c r="S62">
        <v>2141.5100000000002</v>
      </c>
      <c r="T62">
        <v>2108.5320000000002</v>
      </c>
      <c r="U62">
        <f t="shared" si="4"/>
        <v>32.978000000000065</v>
      </c>
    </row>
    <row r="63" spans="6:21" x14ac:dyDescent="0.25">
      <c r="F63" t="s">
        <v>68</v>
      </c>
      <c r="G63">
        <v>2028.2650000000001</v>
      </c>
      <c r="H63">
        <v>1989.623</v>
      </c>
      <c r="J63">
        <f t="shared" si="1"/>
        <v>38.642000000000053</v>
      </c>
      <c r="K63">
        <f t="shared" si="6"/>
        <v>0.98094824887280507</v>
      </c>
      <c r="L63">
        <v>0.66821533</v>
      </c>
      <c r="O63" s="19"/>
      <c r="P63" s="19"/>
      <c r="Q63" s="19"/>
      <c r="R63" t="s">
        <v>68</v>
      </c>
      <c r="S63">
        <v>2027.8409999999999</v>
      </c>
      <c r="T63">
        <v>1988.5250000000001</v>
      </c>
      <c r="U63">
        <f t="shared" si="4"/>
        <v>39.315999999999804</v>
      </c>
    </row>
    <row r="64" spans="6:21" x14ac:dyDescent="0.25">
      <c r="F64" t="s">
        <v>69</v>
      </c>
      <c r="G64">
        <v>2014.0889999999999</v>
      </c>
      <c r="H64">
        <v>1973.925</v>
      </c>
      <c r="J64">
        <f t="shared" si="1"/>
        <v>40.163999999999987</v>
      </c>
      <c r="K64">
        <f t="shared" si="6"/>
        <v>0.98005847805136714</v>
      </c>
      <c r="L64">
        <v>0.35011273999999998</v>
      </c>
      <c r="O64" s="19"/>
      <c r="P64" s="19"/>
      <c r="Q64" s="19"/>
      <c r="R64" t="s">
        <v>69</v>
      </c>
      <c r="S64">
        <v>2013.6479999999999</v>
      </c>
      <c r="T64">
        <v>1973.4280000000001</v>
      </c>
      <c r="U64">
        <f t="shared" si="4"/>
        <v>40.2199999999998</v>
      </c>
    </row>
    <row r="65" spans="6:21" x14ac:dyDescent="0.25">
      <c r="F65" t="s">
        <v>70</v>
      </c>
      <c r="G65">
        <v>1978.4110000000001</v>
      </c>
      <c r="H65">
        <v>1934.019</v>
      </c>
      <c r="J65">
        <f t="shared" si="1"/>
        <v>44.392000000000053</v>
      </c>
      <c r="K65">
        <f t="shared" si="6"/>
        <v>0.97756179075025362</v>
      </c>
      <c r="L65">
        <v>2.3060870000000001E-2</v>
      </c>
      <c r="O65" s="19"/>
      <c r="P65" s="19"/>
      <c r="Q65" s="19"/>
      <c r="R65" t="s">
        <v>70</v>
      </c>
      <c r="S65">
        <v>1977.9780000000001</v>
      </c>
      <c r="T65">
        <v>1933.38</v>
      </c>
      <c r="U65">
        <f t="shared" si="4"/>
        <v>44.597999999999956</v>
      </c>
    </row>
    <row r="66" spans="6:21" x14ac:dyDescent="0.25">
      <c r="F66" t="s">
        <v>71</v>
      </c>
      <c r="G66">
        <v>1913.47</v>
      </c>
      <c r="H66">
        <v>1880.473</v>
      </c>
      <c r="J66">
        <f t="shared" si="1"/>
        <v>32.997000000000071</v>
      </c>
      <c r="K66">
        <f t="shared" si="6"/>
        <v>0.98275541294088742</v>
      </c>
      <c r="L66">
        <v>0.18104245999999999</v>
      </c>
      <c r="O66" s="19"/>
      <c r="P66" s="19"/>
      <c r="Q66" s="19"/>
      <c r="R66" t="s">
        <v>71</v>
      </c>
      <c r="S66">
        <v>1913.0219999999999</v>
      </c>
      <c r="T66">
        <v>1879.914</v>
      </c>
      <c r="U66">
        <f t="shared" si="4"/>
        <v>33.107999999999947</v>
      </c>
    </row>
    <row r="67" spans="6:21" x14ac:dyDescent="0.25">
      <c r="F67" t="s">
        <v>72</v>
      </c>
      <c r="G67">
        <v>1754.825</v>
      </c>
      <c r="H67">
        <v>1731.03</v>
      </c>
      <c r="J67">
        <f t="shared" si="1"/>
        <v>23.795000000000073</v>
      </c>
      <c r="K67">
        <f t="shared" si="6"/>
        <v>0.98644024332910685</v>
      </c>
      <c r="L67">
        <v>0.12101832999999999</v>
      </c>
      <c r="O67" s="19"/>
      <c r="P67" s="19"/>
      <c r="Q67" s="19"/>
      <c r="R67" t="s">
        <v>72</v>
      </c>
      <c r="S67">
        <v>1753.712</v>
      </c>
      <c r="T67">
        <v>1729.6679999999999</v>
      </c>
      <c r="U67">
        <f t="shared" si="4"/>
        <v>24.044000000000096</v>
      </c>
    </row>
    <row r="68" spans="6:21" x14ac:dyDescent="0.25">
      <c r="F68" t="s">
        <v>73</v>
      </c>
      <c r="G68">
        <v>2025.88</v>
      </c>
      <c r="H68">
        <v>1994.318</v>
      </c>
      <c r="J68">
        <f t="shared" si="1"/>
        <v>31.562000000000126</v>
      </c>
      <c r="K68">
        <f t="shared" si="6"/>
        <v>0.98442059746875421</v>
      </c>
      <c r="L68">
        <v>4.5003029999999999E-2</v>
      </c>
      <c r="O68" s="19"/>
      <c r="P68" s="19"/>
      <c r="Q68" s="19"/>
      <c r="R68" t="s">
        <v>73</v>
      </c>
      <c r="S68">
        <v>2025.3889999999999</v>
      </c>
      <c r="T68">
        <v>1993.432</v>
      </c>
      <c r="U68">
        <f t="shared" si="4"/>
        <v>31.95699999999988</v>
      </c>
    </row>
    <row r="69" spans="6:21" x14ac:dyDescent="0.25">
      <c r="F69" t="s">
        <v>74</v>
      </c>
      <c r="G69">
        <v>1912.173</v>
      </c>
      <c r="H69">
        <v>1878.299</v>
      </c>
      <c r="J69">
        <f t="shared" si="1"/>
        <v>33.874000000000024</v>
      </c>
      <c r="K69">
        <f t="shared" si="6"/>
        <v>0.98228507567045453</v>
      </c>
      <c r="L69">
        <v>1.097063E-2</v>
      </c>
      <c r="O69" s="19"/>
      <c r="P69" s="19"/>
      <c r="Q69" s="19"/>
      <c r="R69" t="s">
        <v>74</v>
      </c>
      <c r="S69">
        <v>1911.72</v>
      </c>
      <c r="T69">
        <v>1877.076</v>
      </c>
      <c r="U69">
        <f t="shared" si="4"/>
        <v>34.644000000000005</v>
      </c>
    </row>
    <row r="70" spans="6:21" x14ac:dyDescent="0.25">
      <c r="F70" t="s">
        <v>75</v>
      </c>
      <c r="G70">
        <v>1897.9960000000001</v>
      </c>
      <c r="H70">
        <v>1863.0309999999999</v>
      </c>
      <c r="J70">
        <f t="shared" si="1"/>
        <v>34.965000000000146</v>
      </c>
      <c r="K70">
        <f t="shared" si="6"/>
        <v>0.98157793799354676</v>
      </c>
      <c r="L70">
        <v>2.60523E-2</v>
      </c>
      <c r="O70" s="19"/>
      <c r="P70" s="19"/>
      <c r="Q70" s="19"/>
      <c r="R70" t="s">
        <v>75</v>
      </c>
      <c r="S70">
        <v>1897.5260000000001</v>
      </c>
      <c r="T70">
        <v>1862.444</v>
      </c>
      <c r="U70">
        <f t="shared" si="4"/>
        <v>35.082000000000107</v>
      </c>
    </row>
    <row r="71" spans="6:21" x14ac:dyDescent="0.25">
      <c r="F71" t="s">
        <v>76</v>
      </c>
      <c r="G71">
        <v>1862.319</v>
      </c>
      <c r="H71">
        <v>1817.0840000000001</v>
      </c>
      <c r="J71">
        <f t="shared" si="1"/>
        <v>45.2349999999999</v>
      </c>
      <c r="K71">
        <f t="shared" si="6"/>
        <v>0.97571039118432457</v>
      </c>
      <c r="L71">
        <v>0.16139165999999999</v>
      </c>
      <c r="O71" s="19"/>
      <c r="P71" s="19"/>
      <c r="Q71" s="19"/>
      <c r="R71" t="s">
        <v>76</v>
      </c>
      <c r="S71">
        <v>1861.856</v>
      </c>
      <c r="T71">
        <v>1816.431</v>
      </c>
      <c r="U71">
        <f t="shared" si="4"/>
        <v>45.424999999999955</v>
      </c>
    </row>
    <row r="72" spans="6:21" x14ac:dyDescent="0.25">
      <c r="F72" t="s">
        <v>77</v>
      </c>
      <c r="G72">
        <v>1797.3779999999999</v>
      </c>
      <c r="H72">
        <v>1764.625</v>
      </c>
      <c r="J72">
        <f t="shared" ref="J72:J135" si="7">ABS(H72-G72)</f>
        <v>32.752999999999929</v>
      </c>
      <c r="K72">
        <f t="shared" si="6"/>
        <v>0.9817773445541228</v>
      </c>
      <c r="L72">
        <v>0.57955877</v>
      </c>
      <c r="O72" s="19"/>
      <c r="P72" s="19"/>
      <c r="Q72" s="19"/>
      <c r="R72" t="s">
        <v>77</v>
      </c>
      <c r="S72">
        <v>1796.9</v>
      </c>
      <c r="T72">
        <v>1763.8720000000001</v>
      </c>
      <c r="U72">
        <f t="shared" ref="U72:U135" si="8">ABS(T72-S72)</f>
        <v>33.02800000000002</v>
      </c>
    </row>
    <row r="73" spans="6:21" x14ac:dyDescent="0.25">
      <c r="F73" t="s">
        <v>78</v>
      </c>
      <c r="G73">
        <v>1638.7329999999999</v>
      </c>
      <c r="H73">
        <v>1616.6880000000001</v>
      </c>
      <c r="J73">
        <f t="shared" si="7"/>
        <v>22.044999999999845</v>
      </c>
      <c r="K73">
        <f t="shared" si="6"/>
        <v>0.98654753397899486</v>
      </c>
      <c r="L73">
        <v>5.5237029999999999E-2</v>
      </c>
      <c r="O73" s="19"/>
      <c r="P73" s="19"/>
      <c r="Q73" s="19"/>
      <c r="R73" t="s">
        <v>78</v>
      </c>
      <c r="S73">
        <v>1637.59</v>
      </c>
      <c r="T73">
        <v>1615.183</v>
      </c>
      <c r="U73">
        <f t="shared" si="8"/>
        <v>22.406999999999925</v>
      </c>
    </row>
    <row r="74" spans="6:21" x14ac:dyDescent="0.25">
      <c r="F74" t="s">
        <v>79</v>
      </c>
      <c r="G74">
        <v>1419.748</v>
      </c>
      <c r="H74">
        <v>1404.09</v>
      </c>
      <c r="J74">
        <f t="shared" si="7"/>
        <v>15.658000000000129</v>
      </c>
      <c r="K74">
        <f t="shared" si="6"/>
        <v>0.98897128222755015</v>
      </c>
      <c r="L74">
        <v>9.0823760000000003E-2</v>
      </c>
      <c r="O74" s="19"/>
      <c r="P74" s="19"/>
      <c r="Q74" s="19"/>
      <c r="R74" t="s">
        <v>79</v>
      </c>
      <c r="S74">
        <v>1418.873</v>
      </c>
      <c r="T74">
        <v>1402.825</v>
      </c>
      <c r="U74">
        <f t="shared" si="8"/>
        <v>16.048000000000002</v>
      </c>
    </row>
    <row r="75" spans="6:21" x14ac:dyDescent="0.25">
      <c r="F75" t="s">
        <v>80</v>
      </c>
      <c r="G75">
        <v>1970.5060000000001</v>
      </c>
      <c r="H75">
        <v>1938.6659999999999</v>
      </c>
      <c r="J75">
        <f t="shared" si="7"/>
        <v>31.840000000000146</v>
      </c>
      <c r="K75">
        <f t="shared" si="6"/>
        <v>0.98384171375271112</v>
      </c>
      <c r="L75">
        <v>2.214783E-2</v>
      </c>
      <c r="O75" s="19"/>
      <c r="P75" s="19"/>
      <c r="Q75" s="19"/>
      <c r="R75" t="s">
        <v>80</v>
      </c>
      <c r="S75">
        <v>1970.404</v>
      </c>
      <c r="T75">
        <v>1937.8050000000001</v>
      </c>
      <c r="U75">
        <f t="shared" si="8"/>
        <v>32.598999999999933</v>
      </c>
    </row>
    <row r="76" spans="6:21" x14ac:dyDescent="0.25">
      <c r="F76" t="s">
        <v>81</v>
      </c>
      <c r="G76">
        <v>1856.799</v>
      </c>
      <c r="H76">
        <v>1822.7760000000001</v>
      </c>
      <c r="J76">
        <f t="shared" si="7"/>
        <v>34.022999999999911</v>
      </c>
      <c r="K76">
        <f t="shared" si="6"/>
        <v>0.98167653041605474</v>
      </c>
      <c r="L76">
        <v>0.30763736000000003</v>
      </c>
      <c r="O76" s="19"/>
      <c r="P76" s="19"/>
      <c r="Q76" s="19"/>
      <c r="R76" t="s">
        <v>81</v>
      </c>
      <c r="S76">
        <v>1856.7349999999999</v>
      </c>
      <c r="T76">
        <v>1821.5419999999999</v>
      </c>
      <c r="U76">
        <f t="shared" si="8"/>
        <v>35.192999999999984</v>
      </c>
    </row>
    <row r="77" spans="6:21" x14ac:dyDescent="0.25">
      <c r="F77" t="s">
        <v>82</v>
      </c>
      <c r="G77">
        <v>1842.6220000000001</v>
      </c>
      <c r="H77">
        <v>1806.721</v>
      </c>
      <c r="J77">
        <f t="shared" si="7"/>
        <v>35.901000000000067</v>
      </c>
      <c r="K77">
        <f t="shared" si="6"/>
        <v>0.98051635115612423</v>
      </c>
      <c r="L77">
        <v>0.16047670999999999</v>
      </c>
      <c r="O77" s="19"/>
      <c r="P77" s="19"/>
      <c r="Q77" s="19"/>
      <c r="R77" t="s">
        <v>82</v>
      </c>
      <c r="S77">
        <v>1842.5409999999999</v>
      </c>
      <c r="T77">
        <v>1806.146</v>
      </c>
      <c r="U77">
        <f t="shared" si="8"/>
        <v>36.394999999999982</v>
      </c>
    </row>
    <row r="78" spans="6:21" x14ac:dyDescent="0.25">
      <c r="F78" t="s">
        <v>83</v>
      </c>
      <c r="G78">
        <v>1806.9449999999999</v>
      </c>
      <c r="H78">
        <v>1766.902</v>
      </c>
      <c r="J78">
        <f t="shared" si="7"/>
        <v>40.042999999999893</v>
      </c>
      <c r="K78">
        <f t="shared" si="6"/>
        <v>0.97783939190180114</v>
      </c>
      <c r="L78">
        <v>0.11585624</v>
      </c>
      <c r="O78" s="19"/>
      <c r="P78" s="19"/>
      <c r="Q78" s="19"/>
      <c r="R78" t="s">
        <v>83</v>
      </c>
      <c r="S78">
        <v>1806.8710000000001</v>
      </c>
      <c r="T78">
        <v>1766.28</v>
      </c>
      <c r="U78">
        <f t="shared" si="8"/>
        <v>40.591000000000122</v>
      </c>
    </row>
    <row r="79" spans="6:21" x14ac:dyDescent="0.25">
      <c r="F79" t="s">
        <v>84</v>
      </c>
      <c r="G79">
        <v>1742.0039999999999</v>
      </c>
      <c r="H79">
        <v>1711.614</v>
      </c>
      <c r="J79">
        <f t="shared" si="7"/>
        <v>30.389999999999873</v>
      </c>
      <c r="K79">
        <f t="shared" si="6"/>
        <v>0.98255457507560262</v>
      </c>
      <c r="L79">
        <v>0.54148861999999998</v>
      </c>
      <c r="O79" s="19"/>
      <c r="P79" s="19"/>
      <c r="Q79" s="19"/>
      <c r="R79" t="s">
        <v>84</v>
      </c>
      <c r="S79">
        <v>1741.9159999999999</v>
      </c>
      <c r="T79">
        <v>1710.9390000000001</v>
      </c>
      <c r="U79">
        <f t="shared" si="8"/>
        <v>30.976999999999862</v>
      </c>
    </row>
    <row r="80" spans="6:21" x14ac:dyDescent="0.25">
      <c r="F80" t="s">
        <v>85</v>
      </c>
      <c r="G80">
        <v>1583.3589999999999</v>
      </c>
      <c r="H80">
        <v>1562.366</v>
      </c>
      <c r="J80">
        <f t="shared" si="7"/>
        <v>20.992999999999938</v>
      </c>
      <c r="K80">
        <f t="shared" si="6"/>
        <v>0.98674147808551316</v>
      </c>
      <c r="L80">
        <v>0.40480874999999999</v>
      </c>
      <c r="O80" s="19"/>
      <c r="P80" s="19"/>
      <c r="Q80" s="19"/>
      <c r="R80" t="s">
        <v>85</v>
      </c>
      <c r="S80">
        <v>1582.605</v>
      </c>
      <c r="T80">
        <v>1560.8610000000001</v>
      </c>
      <c r="U80">
        <f t="shared" si="8"/>
        <v>21.743999999999915</v>
      </c>
    </row>
    <row r="81" spans="6:21" x14ac:dyDescent="0.25">
      <c r="F81" t="s">
        <v>86</v>
      </c>
      <c r="G81">
        <v>1364.374</v>
      </c>
      <c r="H81">
        <v>1350.808</v>
      </c>
      <c r="J81">
        <f t="shared" si="7"/>
        <v>13.566000000000031</v>
      </c>
      <c r="K81">
        <f t="shared" si="6"/>
        <v>0.990056978511757</v>
      </c>
      <c r="L81">
        <v>2.0226758600000001</v>
      </c>
      <c r="O81" s="19"/>
      <c r="P81" s="19"/>
      <c r="Q81" s="19"/>
      <c r="R81" t="s">
        <v>86</v>
      </c>
      <c r="S81">
        <v>1363.8879999999999</v>
      </c>
      <c r="T81">
        <v>1349.56</v>
      </c>
      <c r="U81">
        <f t="shared" si="8"/>
        <v>14.327999999999975</v>
      </c>
    </row>
    <row r="82" spans="6:21" x14ac:dyDescent="0.25">
      <c r="F82" t="s">
        <v>87</v>
      </c>
      <c r="G82">
        <v>1248.2819999999999</v>
      </c>
      <c r="H82">
        <v>1235.261</v>
      </c>
      <c r="J82">
        <f t="shared" si="7"/>
        <v>13.020999999999958</v>
      </c>
      <c r="K82">
        <f t="shared" si="6"/>
        <v>0.9895688634459201</v>
      </c>
      <c r="L82">
        <v>0.43069031000000002</v>
      </c>
      <c r="O82" s="19"/>
      <c r="P82" s="19"/>
      <c r="Q82" s="19"/>
      <c r="R82" t="s">
        <v>87</v>
      </c>
      <c r="S82">
        <v>1247.7670000000001</v>
      </c>
      <c r="T82">
        <v>1233.8720000000001</v>
      </c>
      <c r="U82">
        <f t="shared" si="8"/>
        <v>13.894999999999982</v>
      </c>
    </row>
    <row r="83" spans="6:21" x14ac:dyDescent="0.25">
      <c r="F83" t="s">
        <v>98</v>
      </c>
      <c r="G83">
        <v>1928.85</v>
      </c>
      <c r="H83">
        <v>1899.614</v>
      </c>
      <c r="J83">
        <f t="shared" si="7"/>
        <v>29.235999999999876</v>
      </c>
      <c r="K83">
        <f t="shared" si="6"/>
        <v>0.98484278196853059</v>
      </c>
      <c r="L83">
        <v>4.8911139999999999E-2</v>
      </c>
      <c r="O83" s="19"/>
      <c r="P83" s="19"/>
      <c r="Q83" s="19"/>
      <c r="R83" t="s">
        <v>98</v>
      </c>
      <c r="S83">
        <v>1927.8510000000001</v>
      </c>
      <c r="T83">
        <v>1899.0309999999999</v>
      </c>
      <c r="U83">
        <f t="shared" si="8"/>
        <v>28.820000000000164</v>
      </c>
    </row>
    <row r="84" spans="6:21" x14ac:dyDescent="0.25">
      <c r="F84" t="s">
        <v>99</v>
      </c>
      <c r="G84">
        <v>1815.143</v>
      </c>
      <c r="H84">
        <v>1780.732</v>
      </c>
      <c r="J84">
        <f t="shared" si="7"/>
        <v>34.411000000000058</v>
      </c>
      <c r="K84">
        <f t="shared" si="6"/>
        <v>0.98104226498959035</v>
      </c>
      <c r="L84">
        <v>2.6777780000000001E-2</v>
      </c>
      <c r="O84" s="19"/>
      <c r="P84" s="19"/>
      <c r="Q84" s="19"/>
      <c r="R84" t="s">
        <v>99</v>
      </c>
      <c r="S84">
        <v>1814.182</v>
      </c>
      <c r="T84">
        <v>1779.7550000000001</v>
      </c>
      <c r="U84">
        <f t="shared" si="8"/>
        <v>34.426999999999907</v>
      </c>
    </row>
    <row r="85" spans="6:21" x14ac:dyDescent="0.25">
      <c r="F85" t="s">
        <v>100</v>
      </c>
      <c r="G85">
        <v>1800.9659999999999</v>
      </c>
      <c r="H85">
        <v>1766.864</v>
      </c>
      <c r="J85">
        <f t="shared" si="7"/>
        <v>34.101999999999862</v>
      </c>
      <c r="K85">
        <f t="shared" si="6"/>
        <v>0.98106460643898896</v>
      </c>
      <c r="L85">
        <v>0.2030933</v>
      </c>
      <c r="O85" s="19"/>
      <c r="P85" s="19"/>
      <c r="Q85" s="19"/>
      <c r="R85" t="s">
        <v>100</v>
      </c>
      <c r="S85">
        <v>1799.9880000000001</v>
      </c>
      <c r="T85">
        <v>1766.5329999999999</v>
      </c>
      <c r="U85">
        <f t="shared" si="8"/>
        <v>33.455000000000155</v>
      </c>
    </row>
    <row r="86" spans="6:21" x14ac:dyDescent="0.25">
      <c r="F86" t="s">
        <v>101</v>
      </c>
      <c r="G86">
        <v>1765.289</v>
      </c>
      <c r="H86">
        <v>1727.67</v>
      </c>
      <c r="J86">
        <f t="shared" si="7"/>
        <v>37.618999999999915</v>
      </c>
      <c r="K86">
        <f t="shared" si="6"/>
        <v>0.97868960833042073</v>
      </c>
      <c r="L86">
        <v>1.506743E-2</v>
      </c>
      <c r="O86" s="19"/>
      <c r="P86" s="19"/>
      <c r="Q86" s="19"/>
      <c r="R86" t="s">
        <v>101</v>
      </c>
      <c r="S86">
        <v>1764.318</v>
      </c>
      <c r="T86">
        <v>1727.2819999999999</v>
      </c>
      <c r="U86">
        <f t="shared" si="8"/>
        <v>37.036000000000058</v>
      </c>
    </row>
    <row r="87" spans="6:21" x14ac:dyDescent="0.25">
      <c r="F87" t="s">
        <v>102</v>
      </c>
      <c r="G87">
        <v>1700.348</v>
      </c>
      <c r="H87">
        <v>1671.913</v>
      </c>
      <c r="J87">
        <f t="shared" si="7"/>
        <v>28.434999999999945</v>
      </c>
      <c r="K87">
        <f t="shared" si="6"/>
        <v>0.98327695271791427</v>
      </c>
      <c r="L87">
        <v>1.633571E-2</v>
      </c>
      <c r="O87" s="19"/>
      <c r="P87" s="19"/>
      <c r="Q87" s="19"/>
      <c r="R87" t="s">
        <v>102</v>
      </c>
      <c r="S87">
        <v>1699.3620000000001</v>
      </c>
      <c r="T87">
        <v>1671.454</v>
      </c>
      <c r="U87">
        <f t="shared" si="8"/>
        <v>27.908000000000129</v>
      </c>
    </row>
    <row r="88" spans="6:21" x14ac:dyDescent="0.25">
      <c r="F88" t="s">
        <v>103</v>
      </c>
      <c r="G88">
        <v>1541.703</v>
      </c>
      <c r="H88">
        <v>1522.2860000000001</v>
      </c>
      <c r="J88">
        <f t="shared" si="7"/>
        <v>19.416999999999916</v>
      </c>
      <c r="K88">
        <f t="shared" si="6"/>
        <v>0.98740548601124867</v>
      </c>
      <c r="L88">
        <v>1.3703698</v>
      </c>
      <c r="O88" s="19"/>
      <c r="P88" s="19"/>
      <c r="Q88" s="19"/>
      <c r="R88" t="s">
        <v>103</v>
      </c>
      <c r="S88">
        <v>1540.0519999999999</v>
      </c>
      <c r="T88">
        <v>1521.106</v>
      </c>
      <c r="U88">
        <f t="shared" si="8"/>
        <v>18.945999999999913</v>
      </c>
    </row>
    <row r="89" spans="6:21" x14ac:dyDescent="0.25">
      <c r="F89" t="s">
        <v>104</v>
      </c>
      <c r="G89">
        <v>1322.7180000000001</v>
      </c>
      <c r="H89">
        <v>1310.896</v>
      </c>
      <c r="J89">
        <f t="shared" si="7"/>
        <v>11.822000000000116</v>
      </c>
      <c r="K89">
        <f t="shared" si="6"/>
        <v>0.9910623428425408</v>
      </c>
      <c r="L89">
        <v>3.2633144500000002</v>
      </c>
      <c r="O89" s="19"/>
      <c r="P89" s="19"/>
      <c r="Q89" s="19"/>
      <c r="R89" t="s">
        <v>104</v>
      </c>
      <c r="S89">
        <v>1321.335</v>
      </c>
      <c r="T89">
        <v>1309.9449999999999</v>
      </c>
      <c r="U89">
        <f t="shared" si="8"/>
        <v>11.3900000000001</v>
      </c>
    </row>
    <row r="90" spans="6:21" x14ac:dyDescent="0.25">
      <c r="F90" t="s">
        <v>113</v>
      </c>
      <c r="G90">
        <v>1206.626</v>
      </c>
      <c r="H90">
        <v>1194.653</v>
      </c>
      <c r="J90">
        <f t="shared" si="7"/>
        <v>11.972999999999956</v>
      </c>
      <c r="K90">
        <f t="shared" si="6"/>
        <v>0.99007728989761534</v>
      </c>
      <c r="L90">
        <v>2.1999621700000001</v>
      </c>
      <c r="O90" s="19"/>
      <c r="P90" s="19"/>
      <c r="Q90" s="19"/>
      <c r="R90" t="s">
        <v>113</v>
      </c>
      <c r="S90">
        <v>1205.2139999999999</v>
      </c>
      <c r="T90">
        <v>1193.5719999999999</v>
      </c>
      <c r="U90">
        <f t="shared" si="8"/>
        <v>11.642000000000053</v>
      </c>
    </row>
    <row r="91" spans="6:21" x14ac:dyDescent="0.25">
      <c r="F91" t="s">
        <v>105</v>
      </c>
      <c r="G91">
        <v>1151.252</v>
      </c>
      <c r="H91">
        <v>1140.162</v>
      </c>
      <c r="J91">
        <f t="shared" si="7"/>
        <v>11.089999999999918</v>
      </c>
      <c r="K91">
        <f t="shared" si="6"/>
        <v>0.99036700913440334</v>
      </c>
      <c r="L91">
        <v>9.1763140000000007E-2</v>
      </c>
      <c r="O91" s="19"/>
      <c r="P91" s="19"/>
      <c r="Q91" s="19"/>
      <c r="R91" t="s">
        <v>105</v>
      </c>
      <c r="S91">
        <v>1150.229</v>
      </c>
      <c r="T91">
        <v>1139.019</v>
      </c>
      <c r="U91">
        <f t="shared" si="8"/>
        <v>11.210000000000036</v>
      </c>
    </row>
    <row r="92" spans="6:21" x14ac:dyDescent="0.25">
      <c r="F92" t="s">
        <v>106</v>
      </c>
      <c r="G92">
        <v>1825.4659999999999</v>
      </c>
      <c r="H92">
        <v>1796.193</v>
      </c>
      <c r="J92">
        <f t="shared" si="7"/>
        <v>29.272999999999911</v>
      </c>
      <c r="K92">
        <f t="shared" si="6"/>
        <v>0.98396409464761336</v>
      </c>
      <c r="L92">
        <v>4.3306400000000002E-2</v>
      </c>
      <c r="O92" s="19"/>
      <c r="P92" s="19"/>
      <c r="Q92" s="19"/>
      <c r="R92" t="s">
        <v>106</v>
      </c>
      <c r="S92">
        <v>1824.9829999999999</v>
      </c>
      <c r="T92">
        <v>1795.5830000000001</v>
      </c>
      <c r="U92">
        <f t="shared" si="8"/>
        <v>29.399999999999864</v>
      </c>
    </row>
    <row r="93" spans="6:21" x14ac:dyDescent="0.25">
      <c r="F93" t="s">
        <v>107</v>
      </c>
      <c r="G93">
        <v>1711.759</v>
      </c>
      <c r="H93">
        <v>1681.0650000000001</v>
      </c>
      <c r="J93">
        <f t="shared" si="7"/>
        <v>30.69399999999996</v>
      </c>
      <c r="K93">
        <f t="shared" si="6"/>
        <v>0.98206873747998402</v>
      </c>
      <c r="L93">
        <v>0.19819528</v>
      </c>
      <c r="O93" s="19"/>
      <c r="P93" s="19"/>
      <c r="Q93" s="19"/>
      <c r="R93" t="s">
        <v>107</v>
      </c>
      <c r="S93">
        <v>1711.3140000000001</v>
      </c>
      <c r="T93">
        <v>1680.0820000000001</v>
      </c>
      <c r="U93">
        <f t="shared" si="8"/>
        <v>31.231999999999971</v>
      </c>
    </row>
    <row r="94" spans="6:21" x14ac:dyDescent="0.25">
      <c r="F94" t="s">
        <v>108</v>
      </c>
      <c r="G94">
        <v>1697.5820000000001</v>
      </c>
      <c r="H94">
        <v>1664.7619999999999</v>
      </c>
      <c r="J94">
        <f t="shared" si="7"/>
        <v>32.820000000000164</v>
      </c>
      <c r="K94">
        <f t="shared" si="6"/>
        <v>0.98066661875538252</v>
      </c>
      <c r="L94">
        <v>0.14918654000000001</v>
      </c>
      <c r="O94" s="19"/>
      <c r="P94" s="19"/>
      <c r="Q94" s="19"/>
      <c r="R94" t="s">
        <v>108</v>
      </c>
      <c r="S94">
        <v>1697.12</v>
      </c>
      <c r="T94">
        <v>1664.4570000000001</v>
      </c>
      <c r="U94">
        <f t="shared" si="8"/>
        <v>32.662999999999784</v>
      </c>
    </row>
    <row r="95" spans="6:21" x14ac:dyDescent="0.25">
      <c r="F95" t="s">
        <v>109</v>
      </c>
      <c r="G95">
        <v>1661.905</v>
      </c>
      <c r="H95">
        <v>1622.8710000000001</v>
      </c>
      <c r="J95">
        <f t="shared" si="7"/>
        <v>39.033999999999878</v>
      </c>
      <c r="K95">
        <f t="shared" si="6"/>
        <v>0.97651249620164815</v>
      </c>
      <c r="L95">
        <v>8.1223589999999998E-2</v>
      </c>
      <c r="O95" s="19"/>
      <c r="P95" s="19"/>
      <c r="Q95" s="19"/>
      <c r="R95" t="s">
        <v>109</v>
      </c>
      <c r="S95">
        <v>1661.45</v>
      </c>
      <c r="T95">
        <v>1622.373</v>
      </c>
      <c r="U95">
        <f t="shared" si="8"/>
        <v>39.076999999999998</v>
      </c>
    </row>
    <row r="96" spans="6:21" x14ac:dyDescent="0.25">
      <c r="F96" t="s">
        <v>110</v>
      </c>
      <c r="G96">
        <v>1596.9639999999999</v>
      </c>
      <c r="H96">
        <v>1567.9949999999999</v>
      </c>
      <c r="J96">
        <f t="shared" si="7"/>
        <v>28.969000000000051</v>
      </c>
      <c r="K96">
        <f t="shared" si="6"/>
        <v>0.98185995426321437</v>
      </c>
      <c r="L96">
        <v>7.8580239999999996E-2</v>
      </c>
      <c r="O96" s="19"/>
      <c r="P96" s="19"/>
      <c r="Q96" s="19"/>
      <c r="R96" t="s">
        <v>110</v>
      </c>
      <c r="S96">
        <v>1596.4949999999999</v>
      </c>
      <c r="T96">
        <v>1567.5940000000001</v>
      </c>
      <c r="U96">
        <f t="shared" si="8"/>
        <v>28.90099999999984</v>
      </c>
    </row>
    <row r="97" spans="6:21" x14ac:dyDescent="0.25">
      <c r="F97" t="s">
        <v>111</v>
      </c>
      <c r="G97">
        <v>1438.319</v>
      </c>
      <c r="H97">
        <v>1418.5429999999999</v>
      </c>
      <c r="J97">
        <f t="shared" si="7"/>
        <v>19.776000000000067</v>
      </c>
      <c r="K97">
        <f t="shared" si="6"/>
        <v>0.98625061617068255</v>
      </c>
      <c r="L97">
        <v>2.4211699999999998E-3</v>
      </c>
      <c r="O97" s="19"/>
      <c r="P97" s="19"/>
      <c r="Q97" s="19"/>
      <c r="R97" t="s">
        <v>111</v>
      </c>
      <c r="S97">
        <v>1437.184</v>
      </c>
      <c r="T97">
        <v>1417.3209999999999</v>
      </c>
      <c r="U97">
        <f t="shared" si="8"/>
        <v>19.863000000000056</v>
      </c>
    </row>
    <row r="98" spans="6:21" x14ac:dyDescent="0.25">
      <c r="F98" t="s">
        <v>112</v>
      </c>
      <c r="G98">
        <v>1219.3340000000001</v>
      </c>
      <c r="H98">
        <v>1207.6110000000001</v>
      </c>
      <c r="J98">
        <f t="shared" si="7"/>
        <v>11.722999999999956</v>
      </c>
      <c r="K98">
        <f t="shared" si="6"/>
        <v>0.99038573516362216</v>
      </c>
      <c r="L98">
        <v>9.5297366300000004</v>
      </c>
      <c r="O98" s="19"/>
      <c r="P98" s="19"/>
      <c r="Q98" s="19"/>
      <c r="R98" t="s">
        <v>112</v>
      </c>
      <c r="S98">
        <v>1218.4670000000001</v>
      </c>
      <c r="T98">
        <v>1206.7719999999999</v>
      </c>
      <c r="U98">
        <f t="shared" si="8"/>
        <v>11.695000000000164</v>
      </c>
    </row>
    <row r="99" spans="6:21" x14ac:dyDescent="0.25">
      <c r="F99" t="s">
        <v>114</v>
      </c>
      <c r="G99">
        <v>1103.242</v>
      </c>
      <c r="H99">
        <v>1091.1500000000001</v>
      </c>
      <c r="J99">
        <f t="shared" si="7"/>
        <v>12.091999999999871</v>
      </c>
      <c r="K99">
        <f t="shared" si="6"/>
        <v>0.98903957608575466</v>
      </c>
      <c r="L99">
        <v>0.17083228</v>
      </c>
      <c r="O99" s="19"/>
      <c r="P99" s="19"/>
      <c r="Q99" s="19"/>
      <c r="R99" t="s">
        <v>114</v>
      </c>
      <c r="S99">
        <v>1102.346</v>
      </c>
      <c r="T99">
        <v>1090.038</v>
      </c>
      <c r="U99">
        <f t="shared" si="8"/>
        <v>12.307999999999993</v>
      </c>
    </row>
    <row r="100" spans="6:21" x14ac:dyDescent="0.25">
      <c r="F100" t="s">
        <v>115</v>
      </c>
      <c r="G100">
        <v>1047.8679999999999</v>
      </c>
      <c r="H100">
        <v>1037.547</v>
      </c>
      <c r="J100">
        <f t="shared" si="7"/>
        <v>10.320999999999913</v>
      </c>
      <c r="K100">
        <f t="shared" si="6"/>
        <v>0.99015047696847325</v>
      </c>
      <c r="L100">
        <v>8.5796590000000006E-2</v>
      </c>
      <c r="O100" s="19"/>
      <c r="P100" s="19"/>
      <c r="Q100" s="19"/>
      <c r="R100" t="s">
        <v>115</v>
      </c>
      <c r="S100">
        <v>1047.3610000000001</v>
      </c>
      <c r="T100">
        <v>1036.405</v>
      </c>
      <c r="U100">
        <f t="shared" si="8"/>
        <v>10.956000000000131</v>
      </c>
    </row>
    <row r="101" spans="6:21" x14ac:dyDescent="0.25">
      <c r="F101" t="s">
        <v>116</v>
      </c>
      <c r="G101">
        <v>1006.212</v>
      </c>
      <c r="H101">
        <v>997.66600000000005</v>
      </c>
      <c r="J101">
        <f t="shared" si="7"/>
        <v>8.5459999999999354</v>
      </c>
      <c r="K101">
        <f t="shared" si="6"/>
        <v>0.99150676000683757</v>
      </c>
      <c r="L101">
        <v>1.03689E-2</v>
      </c>
      <c r="O101" s="19"/>
      <c r="P101" s="19"/>
      <c r="Q101" s="19"/>
      <c r="R101" t="s">
        <v>116</v>
      </c>
      <c r="S101">
        <v>1004.808</v>
      </c>
      <c r="T101">
        <v>996.95699999999999</v>
      </c>
      <c r="U101">
        <f t="shared" si="8"/>
        <v>7.8509999999999991</v>
      </c>
    </row>
    <row r="102" spans="6:21" x14ac:dyDescent="0.25">
      <c r="F102" t="s">
        <v>117</v>
      </c>
      <c r="G102">
        <v>1816.546</v>
      </c>
      <c r="H102">
        <v>1788.492</v>
      </c>
      <c r="J102">
        <f t="shared" si="7"/>
        <v>28.054000000000087</v>
      </c>
      <c r="K102">
        <f t="shared" si="6"/>
        <v>0.98455640539793643</v>
      </c>
      <c r="L102">
        <v>3.994122E-2</v>
      </c>
      <c r="O102" s="19"/>
      <c r="P102" s="19"/>
      <c r="Q102" s="19"/>
      <c r="R102" t="s">
        <v>117</v>
      </c>
      <c r="S102">
        <v>1810.127</v>
      </c>
      <c r="T102">
        <v>1781.163</v>
      </c>
      <c r="U102">
        <f t="shared" si="8"/>
        <v>28.963999999999942</v>
      </c>
    </row>
    <row r="103" spans="6:21" x14ac:dyDescent="0.25">
      <c r="F103" t="s">
        <v>118</v>
      </c>
      <c r="G103">
        <v>1702.8389999999999</v>
      </c>
      <c r="H103">
        <v>1673.509</v>
      </c>
      <c r="J103">
        <f t="shared" si="7"/>
        <v>29.329999999999927</v>
      </c>
      <c r="K103">
        <f t="shared" si="6"/>
        <v>0.98277582319878742</v>
      </c>
      <c r="L103">
        <v>1.048938E-2</v>
      </c>
      <c r="O103" s="19"/>
      <c r="P103" s="19"/>
      <c r="Q103" s="19"/>
      <c r="R103" t="s">
        <v>118</v>
      </c>
      <c r="S103">
        <v>1696.4580000000001</v>
      </c>
      <c r="T103">
        <v>1665.9369999999999</v>
      </c>
      <c r="U103">
        <f t="shared" si="8"/>
        <v>30.521000000000186</v>
      </c>
    </row>
    <row r="104" spans="6:21" x14ac:dyDescent="0.25">
      <c r="F104" t="s">
        <v>119</v>
      </c>
      <c r="G104">
        <v>1688.662</v>
      </c>
      <c r="H104">
        <v>1657.9110000000001</v>
      </c>
      <c r="J104">
        <f t="shared" si="7"/>
        <v>30.750999999999976</v>
      </c>
      <c r="K104">
        <f t="shared" si="6"/>
        <v>0.98178972464590308</v>
      </c>
      <c r="L104">
        <v>3.340456E-2</v>
      </c>
      <c r="O104" s="19"/>
      <c r="P104" s="19"/>
      <c r="Q104" s="19"/>
      <c r="R104" t="s">
        <v>119</v>
      </c>
      <c r="S104">
        <v>1682.2650000000001</v>
      </c>
      <c r="T104">
        <v>1650.944</v>
      </c>
      <c r="U104">
        <f t="shared" si="8"/>
        <v>31.32100000000014</v>
      </c>
    </row>
    <row r="105" spans="6:21" x14ac:dyDescent="0.25">
      <c r="F105" t="s">
        <v>120</v>
      </c>
      <c r="G105">
        <v>1652.9849999999999</v>
      </c>
      <c r="H105">
        <v>1614.6949999999999</v>
      </c>
      <c r="J105">
        <f t="shared" si="7"/>
        <v>38.289999999999964</v>
      </c>
      <c r="K105">
        <f t="shared" si="6"/>
        <v>0.97683584545534297</v>
      </c>
      <c r="L105">
        <v>2.47504E-3</v>
      </c>
      <c r="O105" s="19"/>
      <c r="P105" s="19"/>
      <c r="Q105" s="19"/>
      <c r="R105" t="s">
        <v>120</v>
      </c>
      <c r="S105">
        <v>1646.595</v>
      </c>
      <c r="T105">
        <v>1607.761</v>
      </c>
      <c r="U105">
        <f t="shared" si="8"/>
        <v>38.83400000000006</v>
      </c>
    </row>
    <row r="106" spans="6:21" x14ac:dyDescent="0.25">
      <c r="F106" t="s">
        <v>121</v>
      </c>
      <c r="G106">
        <v>1588.0440000000001</v>
      </c>
      <c r="H106">
        <v>1559.4690000000001</v>
      </c>
      <c r="J106">
        <f t="shared" si="7"/>
        <v>28.575000000000045</v>
      </c>
      <c r="K106">
        <f t="shared" si="6"/>
        <v>0.98200616607600288</v>
      </c>
      <c r="L106">
        <v>4.151382E-2</v>
      </c>
      <c r="O106" s="19"/>
      <c r="P106" s="19"/>
      <c r="Q106" s="19"/>
      <c r="R106" t="s">
        <v>121</v>
      </c>
      <c r="S106">
        <v>1581.6389999999999</v>
      </c>
      <c r="T106">
        <v>1552.335</v>
      </c>
      <c r="U106">
        <f t="shared" si="8"/>
        <v>29.30399999999986</v>
      </c>
    </row>
    <row r="107" spans="6:21" x14ac:dyDescent="0.25">
      <c r="F107" t="s">
        <v>122</v>
      </c>
      <c r="G107">
        <v>1429.3989999999999</v>
      </c>
      <c r="H107">
        <v>1411.5340000000001</v>
      </c>
      <c r="J107">
        <f t="shared" si="7"/>
        <v>17.864999999999782</v>
      </c>
      <c r="K107">
        <f t="shared" si="6"/>
        <v>0.98750174024187798</v>
      </c>
      <c r="L107">
        <v>0.10418764</v>
      </c>
      <c r="O107" s="19"/>
      <c r="P107" s="19"/>
      <c r="Q107" s="19"/>
      <c r="R107" t="s">
        <v>122</v>
      </c>
      <c r="S107">
        <v>1422.329</v>
      </c>
      <c r="T107">
        <v>1403.548</v>
      </c>
      <c r="U107">
        <f t="shared" si="8"/>
        <v>18.780999999999949</v>
      </c>
    </row>
    <row r="108" spans="6:21" x14ac:dyDescent="0.25">
      <c r="F108" t="s">
        <v>123</v>
      </c>
      <c r="G108">
        <v>1210.414</v>
      </c>
      <c r="H108">
        <v>1198.0740000000001</v>
      </c>
      <c r="J108">
        <f t="shared" si="7"/>
        <v>12.339999999999918</v>
      </c>
      <c r="K108">
        <f t="shared" si="6"/>
        <v>0.98980514105091322</v>
      </c>
      <c r="L108">
        <v>0.24909168000000001</v>
      </c>
      <c r="O108" s="19"/>
      <c r="P108" s="19"/>
      <c r="Q108" s="19"/>
      <c r="R108" t="s">
        <v>123</v>
      </c>
      <c r="S108">
        <v>1203.6120000000001</v>
      </c>
      <c r="T108">
        <v>1190.28</v>
      </c>
      <c r="U108">
        <f t="shared" si="8"/>
        <v>13.332000000000107</v>
      </c>
    </row>
    <row r="109" spans="6:21" x14ac:dyDescent="0.25">
      <c r="F109" t="s">
        <v>124</v>
      </c>
      <c r="G109">
        <v>1094.3219999999999</v>
      </c>
      <c r="H109">
        <v>1082.7729999999999</v>
      </c>
      <c r="J109">
        <f t="shared" si="7"/>
        <v>11.548999999999978</v>
      </c>
      <c r="K109">
        <f t="shared" si="6"/>
        <v>0.9894464334994636</v>
      </c>
      <c r="L109">
        <v>1.62636826</v>
      </c>
      <c r="O109" s="19"/>
      <c r="P109" s="19"/>
      <c r="Q109" s="19"/>
      <c r="R109" t="s">
        <v>124</v>
      </c>
      <c r="S109">
        <v>1087.49</v>
      </c>
      <c r="T109">
        <v>1075.0070000000001</v>
      </c>
      <c r="U109">
        <f t="shared" si="8"/>
        <v>12.482999999999947</v>
      </c>
    </row>
    <row r="110" spans="6:21" x14ac:dyDescent="0.25">
      <c r="F110" t="s">
        <v>125</v>
      </c>
      <c r="G110">
        <v>1038.9480000000001</v>
      </c>
      <c r="H110">
        <v>1029.0899999999999</v>
      </c>
      <c r="J110">
        <f t="shared" si="7"/>
        <v>9.8580000000001746</v>
      </c>
      <c r="K110">
        <f t="shared" si="6"/>
        <v>0.9905115559200266</v>
      </c>
      <c r="L110">
        <v>1.7320700000000001E-3</v>
      </c>
      <c r="O110" s="19"/>
      <c r="P110" s="19"/>
      <c r="Q110" s="19"/>
      <c r="R110" t="s">
        <v>125</v>
      </c>
      <c r="S110">
        <v>1032.5050000000001</v>
      </c>
      <c r="T110">
        <v>1021.32</v>
      </c>
      <c r="U110">
        <f t="shared" si="8"/>
        <v>11.185000000000059</v>
      </c>
    </row>
    <row r="111" spans="6:21" x14ac:dyDescent="0.25">
      <c r="F111" t="s">
        <v>126</v>
      </c>
      <c r="G111">
        <v>997.29200000000003</v>
      </c>
      <c r="H111">
        <v>991.19399999999996</v>
      </c>
      <c r="J111">
        <f t="shared" si="7"/>
        <v>6.09800000000007</v>
      </c>
      <c r="K111">
        <f t="shared" si="6"/>
        <v>0.9938854417763302</v>
      </c>
      <c r="L111">
        <v>37.033436119999998</v>
      </c>
      <c r="O111" s="19"/>
      <c r="P111" s="19"/>
      <c r="Q111" s="19"/>
      <c r="R111" t="s">
        <v>126</v>
      </c>
      <c r="S111">
        <v>989.952</v>
      </c>
      <c r="T111">
        <v>984.70699999999999</v>
      </c>
      <c r="U111">
        <f t="shared" si="8"/>
        <v>5.2450000000000045</v>
      </c>
    </row>
    <row r="112" spans="6:21" x14ac:dyDescent="0.25">
      <c r="F112" t="s">
        <v>127</v>
      </c>
      <c r="G112">
        <v>893.90800000000002</v>
      </c>
      <c r="H112">
        <v>885.44100000000003</v>
      </c>
      <c r="J112">
        <f t="shared" si="7"/>
        <v>8.4669999999999845</v>
      </c>
      <c r="K112">
        <f t="shared" ref="K112:K175" si="9">H112/G112</f>
        <v>0.99052810803796365</v>
      </c>
      <c r="L112">
        <v>5.4000000000000001E-4</v>
      </c>
      <c r="O112" s="19"/>
      <c r="P112" s="19"/>
      <c r="Q112" s="19"/>
      <c r="R112" t="s">
        <v>127</v>
      </c>
      <c r="S112">
        <v>887.08399999999995</v>
      </c>
      <c r="T112">
        <v>877.95100000000002</v>
      </c>
      <c r="U112">
        <f t="shared" si="8"/>
        <v>9.1329999999999245</v>
      </c>
    </row>
    <row r="113" spans="6:21" x14ac:dyDescent="0.25">
      <c r="F113" t="s">
        <v>128</v>
      </c>
      <c r="G113">
        <v>1738.4970000000001</v>
      </c>
      <c r="H113">
        <v>1711.134</v>
      </c>
      <c r="J113">
        <f t="shared" si="7"/>
        <v>27.363000000000056</v>
      </c>
      <c r="K113">
        <f t="shared" si="9"/>
        <v>0.98426054229601778</v>
      </c>
      <c r="L113">
        <v>7.2752780000000003E-2</v>
      </c>
      <c r="O113" s="19"/>
      <c r="P113" s="19"/>
      <c r="Q113" s="19"/>
      <c r="R113" t="s">
        <v>128</v>
      </c>
      <c r="S113">
        <v>1738.232</v>
      </c>
      <c r="T113">
        <v>1710.633</v>
      </c>
      <c r="U113">
        <f t="shared" si="8"/>
        <v>27.598999999999933</v>
      </c>
    </row>
    <row r="114" spans="6:21" x14ac:dyDescent="0.25">
      <c r="F114" t="s">
        <v>129</v>
      </c>
      <c r="G114">
        <v>1624.79</v>
      </c>
      <c r="H114">
        <v>1594.309</v>
      </c>
      <c r="J114">
        <f t="shared" si="7"/>
        <v>30.480999999999995</v>
      </c>
      <c r="K114">
        <f t="shared" si="9"/>
        <v>0.98124003717403485</v>
      </c>
      <c r="L114">
        <v>0.45136073999999998</v>
      </c>
      <c r="O114" s="19"/>
      <c r="P114" s="19"/>
      <c r="Q114" s="19"/>
      <c r="R114" t="s">
        <v>129</v>
      </c>
      <c r="S114">
        <v>1624.5630000000001</v>
      </c>
      <c r="T114">
        <v>1593.491</v>
      </c>
      <c r="U114">
        <f t="shared" si="8"/>
        <v>31.072000000000116</v>
      </c>
    </row>
    <row r="115" spans="6:21" x14ac:dyDescent="0.25">
      <c r="F115" t="s">
        <v>130</v>
      </c>
      <c r="G115">
        <v>1610.6130000000001</v>
      </c>
      <c r="H115">
        <v>1579.625</v>
      </c>
      <c r="J115">
        <f t="shared" si="7"/>
        <v>30.988000000000056</v>
      </c>
      <c r="K115">
        <f t="shared" si="9"/>
        <v>0.98076012052553896</v>
      </c>
      <c r="L115">
        <v>5.2820180000000001E-2</v>
      </c>
      <c r="O115" s="19"/>
      <c r="P115" s="19"/>
      <c r="Q115" s="19"/>
      <c r="R115" t="s">
        <v>130</v>
      </c>
      <c r="S115">
        <v>1610.3689999999999</v>
      </c>
      <c r="T115">
        <v>1579.481</v>
      </c>
      <c r="U115">
        <f t="shared" si="8"/>
        <v>30.88799999999992</v>
      </c>
    </row>
    <row r="116" spans="6:21" x14ac:dyDescent="0.25">
      <c r="F116" t="s">
        <v>131</v>
      </c>
      <c r="G116">
        <v>1574.9359999999999</v>
      </c>
      <c r="H116">
        <v>1537.6110000000001</v>
      </c>
      <c r="J116">
        <f t="shared" si="7"/>
        <v>37.324999999999818</v>
      </c>
      <c r="K116">
        <f t="shared" si="9"/>
        <v>0.97630062427933595</v>
      </c>
      <c r="L116">
        <v>0.24162568000000001</v>
      </c>
      <c r="O116" s="19"/>
      <c r="P116" s="19"/>
      <c r="Q116" s="19"/>
      <c r="R116" t="s">
        <v>131</v>
      </c>
      <c r="S116">
        <v>1574.6990000000001</v>
      </c>
      <c r="T116">
        <v>1537.4269999999999</v>
      </c>
      <c r="U116">
        <f t="shared" si="8"/>
        <v>37.272000000000162</v>
      </c>
    </row>
    <row r="117" spans="6:21" x14ac:dyDescent="0.25">
      <c r="F117" t="s">
        <v>132</v>
      </c>
      <c r="G117">
        <v>1509.9939999999999</v>
      </c>
      <c r="H117">
        <v>1482.3130000000001</v>
      </c>
      <c r="J117">
        <f t="shared" si="7"/>
        <v>27.680999999999813</v>
      </c>
      <c r="K117">
        <f t="shared" si="9"/>
        <v>0.98166813907869843</v>
      </c>
      <c r="L117">
        <v>8.7012500000000007E-3</v>
      </c>
      <c r="O117" s="19"/>
      <c r="P117" s="19"/>
      <c r="Q117" s="19"/>
      <c r="R117" t="s">
        <v>132</v>
      </c>
      <c r="S117">
        <v>1509.7429999999999</v>
      </c>
      <c r="T117">
        <v>1482.0650000000001</v>
      </c>
      <c r="U117">
        <f t="shared" si="8"/>
        <v>27.677999999999884</v>
      </c>
    </row>
    <row r="118" spans="6:21" x14ac:dyDescent="0.25">
      <c r="F118" t="s">
        <v>133</v>
      </c>
      <c r="G118">
        <v>1351.3489999999999</v>
      </c>
      <c r="H118">
        <v>1331.752</v>
      </c>
      <c r="J118">
        <f t="shared" si="7"/>
        <v>19.59699999999998</v>
      </c>
      <c r="K118">
        <f t="shared" si="9"/>
        <v>0.98549819476685896</v>
      </c>
      <c r="L118">
        <v>2.4077073000000002</v>
      </c>
      <c r="O118" s="19"/>
      <c r="P118" s="19"/>
      <c r="Q118" s="19"/>
      <c r="R118" t="s">
        <v>133</v>
      </c>
      <c r="S118">
        <v>1350.433</v>
      </c>
      <c r="T118">
        <v>1330.6579999999999</v>
      </c>
      <c r="U118">
        <f t="shared" si="8"/>
        <v>19.775000000000091</v>
      </c>
    </row>
    <row r="119" spans="6:21" x14ac:dyDescent="0.25">
      <c r="F119" t="s">
        <v>134</v>
      </c>
      <c r="G119">
        <v>1132.365</v>
      </c>
      <c r="H119">
        <v>1120.6559999999999</v>
      </c>
      <c r="J119">
        <f t="shared" si="7"/>
        <v>11.70900000000006</v>
      </c>
      <c r="K119">
        <f t="shared" si="9"/>
        <v>0.98965969453312308</v>
      </c>
      <c r="L119">
        <v>2.37735371</v>
      </c>
      <c r="O119" s="19"/>
      <c r="P119" s="19"/>
      <c r="Q119" s="19"/>
      <c r="R119" t="s">
        <v>134</v>
      </c>
      <c r="S119">
        <v>1131.7159999999999</v>
      </c>
      <c r="T119">
        <v>1119.807</v>
      </c>
      <c r="U119">
        <f t="shared" si="8"/>
        <v>11.908999999999878</v>
      </c>
    </row>
    <row r="120" spans="6:21" x14ac:dyDescent="0.25">
      <c r="F120" t="s">
        <v>135</v>
      </c>
      <c r="G120">
        <v>1016.273</v>
      </c>
      <c r="H120">
        <v>1005.285</v>
      </c>
      <c r="J120">
        <f t="shared" si="7"/>
        <v>10.988000000000056</v>
      </c>
      <c r="K120">
        <f t="shared" si="9"/>
        <v>0.98918794457788406</v>
      </c>
      <c r="L120">
        <v>1.11256504</v>
      </c>
      <c r="O120" s="19"/>
      <c r="P120" s="19"/>
      <c r="Q120" s="19"/>
      <c r="R120" t="s">
        <v>135</v>
      </c>
      <c r="S120">
        <v>1015.595</v>
      </c>
      <c r="T120">
        <v>1004.3049999999999</v>
      </c>
      <c r="U120">
        <f t="shared" si="8"/>
        <v>11.290000000000077</v>
      </c>
    </row>
    <row r="121" spans="6:21" x14ac:dyDescent="0.25">
      <c r="F121" t="s">
        <v>136</v>
      </c>
      <c r="G121">
        <v>960.899</v>
      </c>
      <c r="H121">
        <v>951.28200000000004</v>
      </c>
      <c r="J121">
        <f t="shared" si="7"/>
        <v>9.6169999999999618</v>
      </c>
      <c r="K121">
        <f t="shared" si="9"/>
        <v>0.98999166405626404</v>
      </c>
      <c r="L121">
        <v>1.34975E-3</v>
      </c>
      <c r="O121" s="19"/>
      <c r="P121" s="19"/>
      <c r="Q121" s="19"/>
      <c r="R121" t="s">
        <v>136</v>
      </c>
      <c r="S121">
        <v>960.61</v>
      </c>
      <c r="T121">
        <v>950.29300000000001</v>
      </c>
      <c r="U121">
        <f t="shared" si="8"/>
        <v>10.317000000000007</v>
      </c>
    </row>
    <row r="122" spans="6:21" x14ac:dyDescent="0.25">
      <c r="F122" t="s">
        <v>137</v>
      </c>
      <c r="G122">
        <v>919.24300000000005</v>
      </c>
      <c r="H122">
        <v>911.37699999999995</v>
      </c>
      <c r="J122">
        <f t="shared" si="7"/>
        <v>7.8660000000000991</v>
      </c>
      <c r="K122">
        <f t="shared" si="9"/>
        <v>0.99144295904347368</v>
      </c>
      <c r="L122">
        <v>0.23948913999999999</v>
      </c>
      <c r="O122" s="19"/>
      <c r="P122" s="19"/>
      <c r="Q122" s="19"/>
      <c r="R122" t="s">
        <v>137</v>
      </c>
      <c r="S122">
        <v>918.05700000000002</v>
      </c>
      <c r="T122">
        <v>910.64400000000001</v>
      </c>
      <c r="U122">
        <f t="shared" si="8"/>
        <v>7.4130000000000109</v>
      </c>
    </row>
    <row r="123" spans="6:21" x14ac:dyDescent="0.25">
      <c r="F123" t="s">
        <v>138</v>
      </c>
      <c r="G123">
        <v>815.85900000000004</v>
      </c>
      <c r="H123">
        <v>808.14200000000005</v>
      </c>
      <c r="J123">
        <f t="shared" si="7"/>
        <v>7.7169999999999845</v>
      </c>
      <c r="K123">
        <f t="shared" si="9"/>
        <v>0.99054125774184021</v>
      </c>
      <c r="L123">
        <v>5.5829999999999999E-5</v>
      </c>
      <c r="O123" s="19"/>
      <c r="P123" s="19"/>
      <c r="Q123" s="19"/>
      <c r="R123" t="s">
        <v>138</v>
      </c>
      <c r="S123">
        <v>815.18899999999996</v>
      </c>
      <c r="T123">
        <v>807.42399999999998</v>
      </c>
      <c r="U123">
        <f t="shared" si="8"/>
        <v>7.7649999999999864</v>
      </c>
    </row>
    <row r="124" spans="6:21" x14ac:dyDescent="0.25">
      <c r="F124" t="s">
        <v>139</v>
      </c>
      <c r="G124">
        <v>806.93899999999996</v>
      </c>
      <c r="H124">
        <v>799.27</v>
      </c>
      <c r="J124">
        <f t="shared" si="7"/>
        <v>7.6689999999999827</v>
      </c>
      <c r="K124">
        <f t="shared" si="9"/>
        <v>0.99049618372640313</v>
      </c>
      <c r="L124">
        <v>1.1257990000000001E-2</v>
      </c>
      <c r="O124" s="19"/>
      <c r="P124" s="19"/>
      <c r="Q124" s="19"/>
      <c r="R124" t="s">
        <v>139</v>
      </c>
      <c r="S124">
        <v>800.33299999999997</v>
      </c>
      <c r="T124">
        <v>791.86500000000001</v>
      </c>
      <c r="U124">
        <f t="shared" si="8"/>
        <v>8.4679999999999609</v>
      </c>
    </row>
    <row r="125" spans="6:21" x14ac:dyDescent="0.25">
      <c r="F125" t="s">
        <v>140</v>
      </c>
      <c r="G125">
        <v>1707.508</v>
      </c>
      <c r="H125">
        <v>1679.723</v>
      </c>
      <c r="J125">
        <f t="shared" si="7"/>
        <v>27.785000000000082</v>
      </c>
      <c r="K125">
        <f t="shared" si="9"/>
        <v>0.98372774827409293</v>
      </c>
      <c r="L125">
        <v>1.9300000000000002E-6</v>
      </c>
      <c r="O125" s="19"/>
      <c r="P125" s="19"/>
      <c r="Q125" s="19"/>
      <c r="R125" t="s">
        <v>140</v>
      </c>
      <c r="S125">
        <v>1705.9369999999999</v>
      </c>
      <c r="T125">
        <v>1677.7570000000001</v>
      </c>
      <c r="U125">
        <f t="shared" si="8"/>
        <v>28.179999999999836</v>
      </c>
    </row>
    <row r="126" spans="6:21" x14ac:dyDescent="0.25">
      <c r="F126" t="s">
        <v>141</v>
      </c>
      <c r="G126">
        <v>1593.8</v>
      </c>
      <c r="H126">
        <v>1564.3989999999999</v>
      </c>
      <c r="J126">
        <f t="shared" si="7"/>
        <v>29.401000000000067</v>
      </c>
      <c r="K126">
        <f t="shared" si="9"/>
        <v>0.98155289245827582</v>
      </c>
      <c r="L126">
        <v>0.15785087</v>
      </c>
      <c r="O126" s="19"/>
      <c r="P126" s="19"/>
      <c r="Q126" s="19"/>
      <c r="R126" t="s">
        <v>141</v>
      </c>
      <c r="S126">
        <v>1592.268</v>
      </c>
      <c r="T126">
        <v>1562.0530000000001</v>
      </c>
      <c r="U126">
        <f t="shared" si="8"/>
        <v>30.214999999999918</v>
      </c>
    </row>
    <row r="127" spans="6:21" x14ac:dyDescent="0.25">
      <c r="F127" t="s">
        <v>142</v>
      </c>
      <c r="G127">
        <v>1579.624</v>
      </c>
      <c r="H127">
        <v>1549.374</v>
      </c>
      <c r="J127">
        <f t="shared" si="7"/>
        <v>30.25</v>
      </c>
      <c r="K127">
        <f t="shared" si="9"/>
        <v>0.98084987313436611</v>
      </c>
      <c r="L127">
        <v>0.12142368000000001</v>
      </c>
      <c r="O127" s="19"/>
      <c r="P127" s="19"/>
      <c r="Q127" s="19"/>
      <c r="R127" t="s">
        <v>142</v>
      </c>
      <c r="S127">
        <v>1578.0740000000001</v>
      </c>
      <c r="T127">
        <v>1547.703</v>
      </c>
      <c r="U127">
        <f t="shared" si="8"/>
        <v>30.371000000000095</v>
      </c>
    </row>
    <row r="128" spans="6:21" x14ac:dyDescent="0.25">
      <c r="F128" t="s">
        <v>143</v>
      </c>
      <c r="G128">
        <v>1543.9459999999999</v>
      </c>
      <c r="H128">
        <v>1506.1690000000001</v>
      </c>
      <c r="J128">
        <f t="shared" si="7"/>
        <v>37.776999999999816</v>
      </c>
      <c r="K128">
        <f t="shared" si="9"/>
        <v>0.97553217534810166</v>
      </c>
      <c r="L128">
        <v>0.13240331</v>
      </c>
      <c r="O128" s="19"/>
      <c r="P128" s="19"/>
      <c r="Q128" s="19"/>
      <c r="R128" t="s">
        <v>143</v>
      </c>
      <c r="S128">
        <v>1542.404</v>
      </c>
      <c r="T128">
        <v>1504.4390000000001</v>
      </c>
      <c r="U128">
        <f t="shared" si="8"/>
        <v>37.964999999999918</v>
      </c>
    </row>
    <row r="129" spans="6:21" x14ac:dyDescent="0.25">
      <c r="F129" t="s">
        <v>144</v>
      </c>
      <c r="G129">
        <v>1479.0050000000001</v>
      </c>
      <c r="H129">
        <v>1451.0619999999999</v>
      </c>
      <c r="J129">
        <f t="shared" si="7"/>
        <v>27.943000000000211</v>
      </c>
      <c r="K129">
        <f t="shared" si="9"/>
        <v>0.98110689280969288</v>
      </c>
      <c r="L129">
        <v>0.13257294</v>
      </c>
      <c r="O129" s="19"/>
      <c r="P129" s="19"/>
      <c r="Q129" s="19"/>
      <c r="R129" t="s">
        <v>144</v>
      </c>
      <c r="S129">
        <v>1477.4480000000001</v>
      </c>
      <c r="T129">
        <v>1449.2750000000001</v>
      </c>
      <c r="U129">
        <f t="shared" si="8"/>
        <v>28.173000000000002</v>
      </c>
    </row>
    <row r="130" spans="6:21" x14ac:dyDescent="0.25">
      <c r="F130" t="s">
        <v>145</v>
      </c>
      <c r="G130">
        <v>1320.36</v>
      </c>
      <c r="H130">
        <v>1301.5340000000001</v>
      </c>
      <c r="J130">
        <f t="shared" si="7"/>
        <v>18.825999999999794</v>
      </c>
      <c r="K130">
        <f t="shared" si="9"/>
        <v>0.98574176739677077</v>
      </c>
      <c r="L130">
        <v>0.98371934999999999</v>
      </c>
      <c r="O130" s="19"/>
      <c r="P130" s="19"/>
      <c r="Q130" s="19"/>
      <c r="R130" t="s">
        <v>145</v>
      </c>
      <c r="S130">
        <v>1318.1379999999999</v>
      </c>
      <c r="T130">
        <v>1298.9349999999999</v>
      </c>
      <c r="U130">
        <f t="shared" si="8"/>
        <v>19.202999999999975</v>
      </c>
    </row>
    <row r="131" spans="6:21" x14ac:dyDescent="0.25">
      <c r="F131" t="s">
        <v>146</v>
      </c>
      <c r="G131">
        <v>1101.376</v>
      </c>
      <c r="H131">
        <v>1089.117</v>
      </c>
      <c r="J131">
        <f t="shared" si="7"/>
        <v>12.259000000000015</v>
      </c>
      <c r="K131">
        <f t="shared" si="9"/>
        <v>0.98886937794177465</v>
      </c>
      <c r="L131">
        <v>0.14752075000000001</v>
      </c>
      <c r="O131" s="19"/>
      <c r="P131" s="19"/>
      <c r="Q131" s="19"/>
      <c r="R131" t="s">
        <v>146</v>
      </c>
      <c r="S131">
        <v>1099.421</v>
      </c>
      <c r="T131">
        <v>1086.7380000000001</v>
      </c>
      <c r="U131">
        <f t="shared" si="8"/>
        <v>12.682999999999993</v>
      </c>
    </row>
    <row r="132" spans="6:21" x14ac:dyDescent="0.25">
      <c r="F132" t="s">
        <v>147</v>
      </c>
      <c r="G132">
        <v>985.28300000000002</v>
      </c>
      <c r="H132">
        <v>974.33799999999997</v>
      </c>
      <c r="J132">
        <f t="shared" si="7"/>
        <v>10.94500000000005</v>
      </c>
      <c r="K132">
        <f t="shared" si="9"/>
        <v>0.98889151644755868</v>
      </c>
      <c r="L132">
        <v>2.1781789999999999E-2</v>
      </c>
      <c r="O132" s="19"/>
      <c r="P132" s="19"/>
      <c r="Q132" s="19"/>
      <c r="R132" t="s">
        <v>147</v>
      </c>
      <c r="S132">
        <v>983.3</v>
      </c>
      <c r="T132">
        <v>971.70799999999997</v>
      </c>
      <c r="U132">
        <f t="shared" si="8"/>
        <v>11.591999999999985</v>
      </c>
    </row>
    <row r="133" spans="6:21" x14ac:dyDescent="0.25">
      <c r="F133" t="s">
        <v>148</v>
      </c>
      <c r="G133">
        <v>929.91</v>
      </c>
      <c r="H133">
        <v>920.36900000000003</v>
      </c>
      <c r="J133">
        <f t="shared" si="7"/>
        <v>9.54099999999994</v>
      </c>
      <c r="K133">
        <f t="shared" si="9"/>
        <v>0.989739867298986</v>
      </c>
      <c r="L133">
        <v>4.7585250000000003E-2</v>
      </c>
      <c r="O133" s="19"/>
      <c r="P133" s="19"/>
      <c r="Q133" s="19"/>
      <c r="R133" t="s">
        <v>148</v>
      </c>
      <c r="S133">
        <v>928.31500000000005</v>
      </c>
      <c r="T133">
        <v>917.87900000000002</v>
      </c>
      <c r="U133">
        <f t="shared" si="8"/>
        <v>10.436000000000035</v>
      </c>
    </row>
    <row r="134" spans="6:21" x14ac:dyDescent="0.25">
      <c r="F134" t="s">
        <v>149</v>
      </c>
      <c r="G134">
        <v>888.25400000000002</v>
      </c>
      <c r="H134">
        <v>880.01300000000003</v>
      </c>
      <c r="J134">
        <f t="shared" si="7"/>
        <v>8.2409999999999854</v>
      </c>
      <c r="K134">
        <f t="shared" si="9"/>
        <v>0.9907222483658954</v>
      </c>
      <c r="L134">
        <v>1.88846E-3</v>
      </c>
      <c r="O134" s="19"/>
      <c r="P134" s="19"/>
      <c r="Q134" s="19"/>
      <c r="R134" t="s">
        <v>149</v>
      </c>
      <c r="S134">
        <v>885.76099999999997</v>
      </c>
      <c r="T134">
        <v>877.82299999999998</v>
      </c>
      <c r="U134">
        <f t="shared" si="8"/>
        <v>7.9379999999999882</v>
      </c>
    </row>
    <row r="135" spans="6:21" x14ac:dyDescent="0.25">
      <c r="F135" t="s">
        <v>150</v>
      </c>
      <c r="G135">
        <v>784.86900000000003</v>
      </c>
      <c r="H135">
        <v>777.24</v>
      </c>
      <c r="J135">
        <f t="shared" si="7"/>
        <v>7.6290000000000191</v>
      </c>
      <c r="K135">
        <f t="shared" si="9"/>
        <v>0.9902799065831368</v>
      </c>
      <c r="L135">
        <v>0.42876196</v>
      </c>
      <c r="O135" s="19"/>
      <c r="P135" s="19"/>
      <c r="Q135" s="19"/>
      <c r="R135" t="s">
        <v>150</v>
      </c>
      <c r="S135">
        <v>782.89400000000001</v>
      </c>
      <c r="T135">
        <v>775.005</v>
      </c>
      <c r="U135">
        <f t="shared" si="8"/>
        <v>7.88900000000001</v>
      </c>
    </row>
    <row r="136" spans="6:21" x14ac:dyDescent="0.25">
      <c r="F136" t="s">
        <v>151</v>
      </c>
      <c r="G136">
        <v>775.95</v>
      </c>
      <c r="H136">
        <v>767.78700000000003</v>
      </c>
      <c r="J136">
        <f t="shared" ref="J136:J199" si="10">ABS(H136-G136)</f>
        <v>8.1630000000000109</v>
      </c>
      <c r="K136">
        <f t="shared" si="9"/>
        <v>0.98947999226754302</v>
      </c>
      <c r="L136">
        <v>1.06945E-3</v>
      </c>
      <c r="O136" s="19"/>
      <c r="P136" s="19"/>
      <c r="Q136" s="19"/>
      <c r="R136" t="s">
        <v>151</v>
      </c>
      <c r="S136">
        <v>768.03800000000001</v>
      </c>
      <c r="T136">
        <v>758.89200000000005</v>
      </c>
      <c r="U136">
        <f t="shared" ref="U136:U199" si="11">ABS(T136-S136)</f>
        <v>9.1459999999999582</v>
      </c>
    </row>
    <row r="137" spans="6:21" x14ac:dyDescent="0.25">
      <c r="F137" t="s">
        <v>152</v>
      </c>
      <c r="G137">
        <v>697.9</v>
      </c>
      <c r="H137">
        <v>690.78300000000002</v>
      </c>
      <c r="J137">
        <f t="shared" si="10"/>
        <v>7.1169999999999618</v>
      </c>
      <c r="K137">
        <f t="shared" si="9"/>
        <v>0.9898022639346612</v>
      </c>
      <c r="L137">
        <v>9.8572999999999998E-4</v>
      </c>
      <c r="O137" s="19"/>
      <c r="P137" s="19"/>
      <c r="Q137" s="19"/>
      <c r="R137" t="s">
        <v>152</v>
      </c>
      <c r="S137">
        <v>696.14300000000003</v>
      </c>
      <c r="T137">
        <v>688.67700000000002</v>
      </c>
      <c r="U137">
        <f t="shared" si="11"/>
        <v>7.4660000000000082</v>
      </c>
    </row>
    <row r="138" spans="6:21" x14ac:dyDescent="0.25">
      <c r="F138" t="s">
        <v>153</v>
      </c>
      <c r="G138">
        <v>1689.5940000000001</v>
      </c>
      <c r="H138">
        <v>1662.0930000000001</v>
      </c>
      <c r="J138">
        <f t="shared" si="10"/>
        <v>27.500999999999976</v>
      </c>
      <c r="K138">
        <f t="shared" si="9"/>
        <v>0.98372330867652236</v>
      </c>
      <c r="L138">
        <v>8.1559149999999997E-2</v>
      </c>
      <c r="O138" s="19"/>
      <c r="P138" s="19"/>
      <c r="Q138" s="19"/>
      <c r="R138" t="s">
        <v>153</v>
      </c>
      <c r="S138">
        <v>1688.7049999999999</v>
      </c>
      <c r="T138">
        <v>1660.893</v>
      </c>
      <c r="U138">
        <f t="shared" si="11"/>
        <v>27.811999999999898</v>
      </c>
    </row>
    <row r="139" spans="6:21" x14ac:dyDescent="0.25">
      <c r="F139" t="s">
        <v>154</v>
      </c>
      <c r="G139">
        <v>1575.8869999999999</v>
      </c>
      <c r="H139">
        <v>1547.671</v>
      </c>
      <c r="J139">
        <f t="shared" si="10"/>
        <v>28.215999999999894</v>
      </c>
      <c r="K139">
        <f t="shared" si="9"/>
        <v>0.98209516291459986</v>
      </c>
      <c r="L139">
        <v>2.4317700000000002E-3</v>
      </c>
      <c r="O139" s="19"/>
      <c r="P139" s="19"/>
      <c r="Q139" s="19"/>
      <c r="R139" t="s">
        <v>154</v>
      </c>
      <c r="S139">
        <v>1575.0360000000001</v>
      </c>
      <c r="T139">
        <v>1546.05</v>
      </c>
      <c r="U139">
        <f t="shared" si="11"/>
        <v>28.986000000000104</v>
      </c>
    </row>
    <row r="140" spans="6:21" x14ac:dyDescent="0.25">
      <c r="F140" t="s">
        <v>155</v>
      </c>
      <c r="G140">
        <v>1561.71</v>
      </c>
      <c r="H140">
        <v>1530.296</v>
      </c>
      <c r="J140">
        <f t="shared" si="10"/>
        <v>31.413999999999987</v>
      </c>
      <c r="K140">
        <f t="shared" si="9"/>
        <v>0.97988486979016587</v>
      </c>
      <c r="L140">
        <v>0.21690263000000001</v>
      </c>
      <c r="O140" s="19"/>
      <c r="P140" s="19"/>
      <c r="Q140" s="19"/>
      <c r="R140" t="s">
        <v>155</v>
      </c>
      <c r="S140">
        <v>1560.742</v>
      </c>
      <c r="T140">
        <v>1529.385</v>
      </c>
      <c r="U140">
        <f t="shared" si="11"/>
        <v>31.356999999999971</v>
      </c>
    </row>
    <row r="141" spans="6:21" x14ac:dyDescent="0.25">
      <c r="F141" t="s">
        <v>156</v>
      </c>
      <c r="G141">
        <v>1526.0329999999999</v>
      </c>
      <c r="H141">
        <v>1490.0329999999999</v>
      </c>
      <c r="J141">
        <f t="shared" si="10"/>
        <v>36</v>
      </c>
      <c r="K141">
        <f t="shared" si="9"/>
        <v>0.97640942233883543</v>
      </c>
      <c r="L141">
        <v>3.56632E-3</v>
      </c>
      <c r="O141" s="19"/>
      <c r="P141" s="19"/>
      <c r="Q141" s="19"/>
      <c r="R141" t="s">
        <v>156</v>
      </c>
      <c r="S141">
        <v>1525.172</v>
      </c>
      <c r="T141">
        <v>1489.115</v>
      </c>
      <c r="U141">
        <f t="shared" si="11"/>
        <v>36.057000000000016</v>
      </c>
    </row>
    <row r="142" spans="6:21" x14ac:dyDescent="0.25">
      <c r="F142" t="s">
        <v>157</v>
      </c>
      <c r="G142">
        <v>1464.0920000000001</v>
      </c>
      <c r="H142">
        <v>1434.066</v>
      </c>
      <c r="J142">
        <f t="shared" si="10"/>
        <v>30.026000000000067</v>
      </c>
      <c r="K142">
        <f t="shared" si="9"/>
        <v>0.97949172592979128</v>
      </c>
      <c r="L142">
        <v>0.12060464999999999</v>
      </c>
      <c r="O142" s="19"/>
      <c r="P142" s="19"/>
      <c r="Q142" s="19"/>
      <c r="R142" t="s">
        <v>157</v>
      </c>
      <c r="S142">
        <v>1460.2170000000001</v>
      </c>
      <c r="T142">
        <v>1433.077</v>
      </c>
      <c r="U142">
        <f t="shared" si="11"/>
        <v>27.1400000000001</v>
      </c>
    </row>
    <row r="143" spans="6:21" x14ac:dyDescent="0.25">
      <c r="F143" t="s">
        <v>158</v>
      </c>
      <c r="G143">
        <v>1302.4469999999999</v>
      </c>
      <c r="H143">
        <v>1284.1489999999999</v>
      </c>
      <c r="J143">
        <f t="shared" si="10"/>
        <v>18.298000000000002</v>
      </c>
      <c r="K143">
        <f t="shared" si="9"/>
        <v>0.98595105981279851</v>
      </c>
      <c r="L143">
        <v>5.4772599900000003</v>
      </c>
      <c r="O143" s="19"/>
      <c r="P143" s="19"/>
      <c r="Q143" s="19"/>
      <c r="R143" t="s">
        <v>158</v>
      </c>
      <c r="S143">
        <v>1300.9059999999999</v>
      </c>
      <c r="T143">
        <v>1282.3510000000001</v>
      </c>
      <c r="U143">
        <f t="shared" si="11"/>
        <v>18.554999999999836</v>
      </c>
    </row>
    <row r="144" spans="6:21" x14ac:dyDescent="0.25">
      <c r="F144" t="s">
        <v>159</v>
      </c>
      <c r="G144">
        <v>1083.462</v>
      </c>
      <c r="H144">
        <v>1072.2280000000001</v>
      </c>
      <c r="J144">
        <f t="shared" si="10"/>
        <v>11.233999999999924</v>
      </c>
      <c r="K144">
        <f t="shared" si="9"/>
        <v>0.98963138531854378</v>
      </c>
      <c r="L144">
        <v>3.031696E-2</v>
      </c>
      <c r="O144" s="19"/>
      <c r="P144" s="19"/>
      <c r="Q144" s="19"/>
      <c r="R144" t="s">
        <v>159</v>
      </c>
      <c r="S144">
        <v>1082.19</v>
      </c>
      <c r="T144">
        <v>1070.5129999999999</v>
      </c>
      <c r="U144">
        <f t="shared" si="11"/>
        <v>11.677000000000135</v>
      </c>
    </row>
    <row r="145" spans="6:21" x14ac:dyDescent="0.25">
      <c r="F145" t="s">
        <v>160</v>
      </c>
      <c r="G145">
        <v>967.37</v>
      </c>
      <c r="H145">
        <v>957.32899999999995</v>
      </c>
      <c r="J145">
        <f t="shared" si="10"/>
        <v>10.041000000000054</v>
      </c>
      <c r="K145">
        <f t="shared" si="9"/>
        <v>0.98962031073942747</v>
      </c>
      <c r="L145">
        <v>0.89062154000000004</v>
      </c>
      <c r="O145" s="19"/>
      <c r="P145" s="19"/>
      <c r="Q145" s="19"/>
      <c r="R145" t="s">
        <v>160</v>
      </c>
      <c r="S145">
        <v>966.06799999999998</v>
      </c>
      <c r="T145">
        <v>955.62900000000002</v>
      </c>
      <c r="U145">
        <f t="shared" si="11"/>
        <v>10.438999999999965</v>
      </c>
    </row>
    <row r="146" spans="6:21" x14ac:dyDescent="0.25">
      <c r="F146" t="s">
        <v>161</v>
      </c>
      <c r="G146">
        <v>911.99599999999998</v>
      </c>
      <c r="H146">
        <v>902.95600000000002</v>
      </c>
      <c r="J146">
        <f t="shared" si="10"/>
        <v>9.0399999999999636</v>
      </c>
      <c r="K146">
        <f t="shared" si="9"/>
        <v>0.99008767582313961</v>
      </c>
      <c r="L146">
        <v>1.6828800000000001E-3</v>
      </c>
      <c r="O146" s="19"/>
      <c r="P146" s="19"/>
      <c r="Q146" s="19"/>
      <c r="R146" t="s">
        <v>161</v>
      </c>
      <c r="S146">
        <v>911.08299999999997</v>
      </c>
      <c r="T146">
        <v>901.22400000000005</v>
      </c>
      <c r="U146">
        <f t="shared" si="11"/>
        <v>9.8589999999999236</v>
      </c>
    </row>
    <row r="147" spans="6:21" x14ac:dyDescent="0.25">
      <c r="F147" t="s">
        <v>162</v>
      </c>
      <c r="G147">
        <v>870.34</v>
      </c>
      <c r="H147">
        <v>862.79399999999998</v>
      </c>
      <c r="J147">
        <f t="shared" si="10"/>
        <v>7.5460000000000491</v>
      </c>
      <c r="K147">
        <f t="shared" si="9"/>
        <v>0.9913298251258128</v>
      </c>
      <c r="L147">
        <v>8.481727E-2</v>
      </c>
      <c r="O147" s="19"/>
      <c r="P147" s="19"/>
      <c r="Q147" s="19"/>
      <c r="R147" t="s">
        <v>162</v>
      </c>
      <c r="S147">
        <v>868.53</v>
      </c>
      <c r="T147">
        <v>861.37199999999996</v>
      </c>
      <c r="U147">
        <f t="shared" si="11"/>
        <v>7.1580000000000155</v>
      </c>
    </row>
    <row r="148" spans="6:21" x14ac:dyDescent="0.25">
      <c r="F148" t="s">
        <v>163</v>
      </c>
      <c r="G148">
        <v>766.95600000000002</v>
      </c>
      <c r="H148">
        <v>759.90899999999999</v>
      </c>
      <c r="J148">
        <f t="shared" si="10"/>
        <v>7.0470000000000255</v>
      </c>
      <c r="K148">
        <f t="shared" si="9"/>
        <v>0.99081172844335264</v>
      </c>
      <c r="L148">
        <v>8.8469999999999998E-4</v>
      </c>
      <c r="O148" s="19"/>
      <c r="P148" s="19"/>
      <c r="Q148" s="19"/>
      <c r="R148" t="s">
        <v>163</v>
      </c>
      <c r="S148">
        <v>765.66200000000003</v>
      </c>
      <c r="T148">
        <v>758.48</v>
      </c>
      <c r="U148">
        <f t="shared" si="11"/>
        <v>7.1820000000000164</v>
      </c>
    </row>
    <row r="149" spans="6:21" x14ac:dyDescent="0.25">
      <c r="F149" t="s">
        <v>164</v>
      </c>
      <c r="G149">
        <v>758.03599999999994</v>
      </c>
      <c r="H149">
        <v>750.50900000000001</v>
      </c>
      <c r="J149">
        <f t="shared" si="10"/>
        <v>7.52699999999993</v>
      </c>
      <c r="K149">
        <f t="shared" si="9"/>
        <v>0.99007039243518791</v>
      </c>
      <c r="L149">
        <v>1.2289641200000001</v>
      </c>
      <c r="O149" s="19"/>
      <c r="P149" s="19"/>
      <c r="Q149" s="19"/>
      <c r="R149" t="s">
        <v>164</v>
      </c>
      <c r="S149">
        <v>750.80700000000002</v>
      </c>
      <c r="T149">
        <v>742.524</v>
      </c>
      <c r="U149">
        <f t="shared" si="11"/>
        <v>8.2830000000000155</v>
      </c>
    </row>
    <row r="150" spans="6:21" x14ac:dyDescent="0.25">
      <c r="F150" t="s">
        <v>165</v>
      </c>
      <c r="G150">
        <v>679.98699999999997</v>
      </c>
      <c r="H150">
        <v>672.90899999999999</v>
      </c>
      <c r="J150">
        <f t="shared" si="10"/>
        <v>7.0779999999999745</v>
      </c>
      <c r="K150">
        <f t="shared" si="9"/>
        <v>0.98959097747456937</v>
      </c>
      <c r="L150">
        <v>3.1020240000000001E-2</v>
      </c>
      <c r="O150" s="19"/>
      <c r="P150" s="19"/>
      <c r="Q150" s="19"/>
      <c r="R150" t="s">
        <v>165</v>
      </c>
      <c r="S150">
        <v>678.91099999999994</v>
      </c>
      <c r="T150">
        <v>671.61400000000003</v>
      </c>
      <c r="U150">
        <f t="shared" si="11"/>
        <v>7.2969999999999118</v>
      </c>
    </row>
    <row r="151" spans="6:21" x14ac:dyDescent="0.25">
      <c r="F151" t="s">
        <v>166</v>
      </c>
      <c r="G151">
        <v>648.99699999999996</v>
      </c>
      <c r="H151">
        <v>643.02599999999995</v>
      </c>
      <c r="J151">
        <f t="shared" si="10"/>
        <v>5.9710000000000036</v>
      </c>
      <c r="K151">
        <f t="shared" si="9"/>
        <v>0.99079964930500453</v>
      </c>
      <c r="L151">
        <v>1.77578E-3</v>
      </c>
      <c r="O151" s="19"/>
      <c r="P151" s="19"/>
      <c r="Q151" s="19"/>
      <c r="R151" t="s">
        <v>166</v>
      </c>
      <c r="S151">
        <v>646.61599999999999</v>
      </c>
      <c r="T151">
        <v>640.178</v>
      </c>
      <c r="U151">
        <f t="shared" si="11"/>
        <v>6.4379999999999882</v>
      </c>
    </row>
    <row r="152" spans="6:21" x14ac:dyDescent="0.25">
      <c r="F152" t="s">
        <v>167</v>
      </c>
      <c r="G152">
        <v>1593.847</v>
      </c>
      <c r="H152">
        <v>1569.127</v>
      </c>
      <c r="J152">
        <f t="shared" si="10"/>
        <v>24.720000000000027</v>
      </c>
      <c r="K152">
        <f t="shared" si="9"/>
        <v>0.98449035572423194</v>
      </c>
      <c r="L152">
        <v>0.50332237000000002</v>
      </c>
      <c r="O152" s="19"/>
      <c r="P152" s="19"/>
      <c r="Q152" s="19"/>
      <c r="R152" t="s">
        <v>167</v>
      </c>
      <c r="S152">
        <v>1593.7909999999999</v>
      </c>
      <c r="T152">
        <v>1568.8440000000001</v>
      </c>
      <c r="U152">
        <f t="shared" si="11"/>
        <v>24.946999999999889</v>
      </c>
    </row>
    <row r="153" spans="6:21" x14ac:dyDescent="0.25">
      <c r="F153" t="s">
        <v>168</v>
      </c>
      <c r="G153">
        <v>1480.14</v>
      </c>
      <c r="H153">
        <v>1454.2529999999999</v>
      </c>
      <c r="J153">
        <f t="shared" si="10"/>
        <v>25.887000000000171</v>
      </c>
      <c r="K153">
        <f t="shared" si="9"/>
        <v>0.98251043820179162</v>
      </c>
      <c r="L153">
        <v>0.41776035</v>
      </c>
      <c r="O153" s="19"/>
      <c r="P153" s="19"/>
      <c r="Q153" s="19"/>
      <c r="R153" t="s">
        <v>168</v>
      </c>
      <c r="S153">
        <v>1480.1220000000001</v>
      </c>
      <c r="T153">
        <v>1453.5609999999999</v>
      </c>
      <c r="U153">
        <f t="shared" si="11"/>
        <v>26.561000000000149</v>
      </c>
    </row>
    <row r="154" spans="6:21" x14ac:dyDescent="0.25">
      <c r="F154" t="s">
        <v>169</v>
      </c>
      <c r="G154">
        <v>1465.963</v>
      </c>
      <c r="H154">
        <v>1439.489</v>
      </c>
      <c r="J154">
        <f t="shared" si="10"/>
        <v>26.473999999999933</v>
      </c>
      <c r="K154">
        <f t="shared" si="9"/>
        <v>0.98194088118185796</v>
      </c>
      <c r="L154">
        <v>8.3559170000000002E-2</v>
      </c>
      <c r="O154" s="19"/>
      <c r="P154" s="19"/>
      <c r="Q154" s="19"/>
      <c r="R154" t="s">
        <v>169</v>
      </c>
      <c r="S154">
        <v>1465.9280000000001</v>
      </c>
      <c r="T154">
        <v>1439.52</v>
      </c>
      <c r="U154">
        <f t="shared" si="11"/>
        <v>26.408000000000129</v>
      </c>
    </row>
    <row r="155" spans="6:21" x14ac:dyDescent="0.25">
      <c r="F155" t="s">
        <v>170</v>
      </c>
      <c r="G155">
        <v>1430.2860000000001</v>
      </c>
      <c r="H155">
        <v>1396.8520000000001</v>
      </c>
      <c r="J155">
        <f t="shared" si="10"/>
        <v>33.433999999999969</v>
      </c>
      <c r="K155">
        <f t="shared" si="9"/>
        <v>0.97662425556846677</v>
      </c>
      <c r="L155">
        <v>0.32136466000000002</v>
      </c>
      <c r="O155" s="19"/>
      <c r="P155" s="19"/>
      <c r="Q155" s="19"/>
      <c r="R155" t="s">
        <v>170</v>
      </c>
      <c r="S155">
        <v>1430.258</v>
      </c>
      <c r="T155">
        <v>1396.8409999999999</v>
      </c>
      <c r="U155">
        <f t="shared" si="11"/>
        <v>33.417000000000144</v>
      </c>
    </row>
    <row r="156" spans="6:21" x14ac:dyDescent="0.25">
      <c r="F156" t="s">
        <v>171</v>
      </c>
      <c r="G156">
        <v>1365.345</v>
      </c>
      <c r="H156">
        <v>1342.0550000000001</v>
      </c>
      <c r="J156">
        <f t="shared" si="10"/>
        <v>23.289999999999964</v>
      </c>
      <c r="K156">
        <f t="shared" si="9"/>
        <v>0.98294204029018306</v>
      </c>
      <c r="L156">
        <v>7.2899999999999997E-6</v>
      </c>
      <c r="O156" s="19"/>
      <c r="P156" s="19"/>
      <c r="Q156" s="19"/>
      <c r="R156" t="s">
        <v>171</v>
      </c>
      <c r="S156">
        <v>1365.3019999999999</v>
      </c>
      <c r="T156">
        <v>1341.9749999999999</v>
      </c>
      <c r="U156">
        <f t="shared" si="11"/>
        <v>23.326999999999998</v>
      </c>
    </row>
    <row r="157" spans="6:21" x14ac:dyDescent="0.25">
      <c r="F157" t="s">
        <v>172</v>
      </c>
      <c r="G157">
        <v>1206.6990000000001</v>
      </c>
      <c r="H157">
        <v>1193.375</v>
      </c>
      <c r="J157">
        <f t="shared" si="10"/>
        <v>13.324000000000069</v>
      </c>
      <c r="K157">
        <f t="shared" si="9"/>
        <v>0.98895830691829523</v>
      </c>
      <c r="L157">
        <v>7.47979547</v>
      </c>
      <c r="O157" s="19"/>
      <c r="P157" s="19"/>
      <c r="Q157" s="19"/>
      <c r="R157" t="s">
        <v>172</v>
      </c>
      <c r="S157">
        <v>1205.992</v>
      </c>
      <c r="T157">
        <v>1192.509</v>
      </c>
      <c r="U157">
        <f t="shared" si="11"/>
        <v>13.482999999999947</v>
      </c>
    </row>
    <row r="158" spans="6:21" x14ac:dyDescent="0.25">
      <c r="F158" t="s">
        <v>173</v>
      </c>
      <c r="G158">
        <v>987.71500000000003</v>
      </c>
      <c r="H158">
        <v>979.56799999999998</v>
      </c>
      <c r="J158">
        <f t="shared" si="10"/>
        <v>8.1470000000000482</v>
      </c>
      <c r="K158">
        <f t="shared" si="9"/>
        <v>0.99175166925682001</v>
      </c>
      <c r="L158">
        <v>8.0865129999999993E-2</v>
      </c>
      <c r="O158" s="19"/>
      <c r="P158" s="19"/>
      <c r="Q158" s="19"/>
      <c r="R158" t="s">
        <v>173</v>
      </c>
      <c r="S158">
        <v>987.27499999999998</v>
      </c>
      <c r="T158">
        <v>978.89800000000002</v>
      </c>
      <c r="U158">
        <f t="shared" si="11"/>
        <v>8.3769999999999527</v>
      </c>
    </row>
    <row r="159" spans="6:21" x14ac:dyDescent="0.25">
      <c r="F159" t="s">
        <v>174</v>
      </c>
      <c r="G159">
        <v>871.62300000000005</v>
      </c>
      <c r="H159">
        <v>864.75099999999998</v>
      </c>
      <c r="J159">
        <f t="shared" si="10"/>
        <v>6.8720000000000709</v>
      </c>
      <c r="K159">
        <f t="shared" si="9"/>
        <v>0.99211585742918662</v>
      </c>
      <c r="L159">
        <v>1.612135E-2</v>
      </c>
      <c r="O159" s="19"/>
      <c r="P159" s="19"/>
      <c r="Q159" s="19"/>
      <c r="R159" t="s">
        <v>174</v>
      </c>
      <c r="S159">
        <v>871.154</v>
      </c>
      <c r="T159">
        <v>863.90099999999995</v>
      </c>
      <c r="U159">
        <f t="shared" si="11"/>
        <v>7.2530000000000427</v>
      </c>
    </row>
    <row r="160" spans="6:21" x14ac:dyDescent="0.25">
      <c r="F160" t="s">
        <v>175</v>
      </c>
      <c r="G160">
        <v>816.24900000000002</v>
      </c>
      <c r="H160">
        <v>810.89700000000005</v>
      </c>
      <c r="J160">
        <f t="shared" si="10"/>
        <v>5.3519999999999754</v>
      </c>
      <c r="K160">
        <f t="shared" si="9"/>
        <v>0.99344317726576081</v>
      </c>
      <c r="L160">
        <v>0.10167693999999999</v>
      </c>
      <c r="O160" s="19"/>
      <c r="P160" s="19"/>
      <c r="Q160" s="19"/>
      <c r="R160" t="s">
        <v>175</v>
      </c>
      <c r="S160">
        <v>816.16899999999998</v>
      </c>
      <c r="T160">
        <v>810.053</v>
      </c>
      <c r="U160">
        <f t="shared" si="11"/>
        <v>6.1159999999999854</v>
      </c>
    </row>
    <row r="161" spans="6:21" x14ac:dyDescent="0.25">
      <c r="F161" t="s">
        <v>176</v>
      </c>
      <c r="G161">
        <v>774.59299999999996</v>
      </c>
      <c r="H161">
        <v>770.42399999999998</v>
      </c>
      <c r="J161">
        <f t="shared" si="10"/>
        <v>4.1689999999999827</v>
      </c>
      <c r="K161">
        <f t="shared" si="9"/>
        <v>0.99461781864798682</v>
      </c>
      <c r="L161">
        <v>5.8456999999999997E-4</v>
      </c>
      <c r="O161" s="19"/>
      <c r="P161" s="19"/>
      <c r="Q161" s="19"/>
      <c r="R161" t="s">
        <v>176</v>
      </c>
      <c r="S161">
        <v>773.61500000000001</v>
      </c>
      <c r="T161">
        <v>769.93600000000004</v>
      </c>
      <c r="U161">
        <f t="shared" si="11"/>
        <v>3.6789999999999736</v>
      </c>
    </row>
    <row r="162" spans="6:21" x14ac:dyDescent="0.25">
      <c r="F162" t="s">
        <v>177</v>
      </c>
      <c r="G162">
        <v>671.20899999999995</v>
      </c>
      <c r="H162">
        <v>667.28099999999995</v>
      </c>
      <c r="J162">
        <f t="shared" si="10"/>
        <v>3.9279999999999973</v>
      </c>
      <c r="K162">
        <f t="shared" si="9"/>
        <v>0.99414787346415201</v>
      </c>
      <c r="L162">
        <v>9.6018510000000001E-2</v>
      </c>
      <c r="O162" s="19"/>
      <c r="P162" s="19"/>
      <c r="Q162" s="19"/>
      <c r="R162" t="s">
        <v>177</v>
      </c>
      <c r="S162">
        <v>670.74800000000005</v>
      </c>
      <c r="T162">
        <v>666.74</v>
      </c>
      <c r="U162">
        <f t="shared" si="11"/>
        <v>4.0080000000000382</v>
      </c>
    </row>
    <row r="163" spans="6:21" x14ac:dyDescent="0.25">
      <c r="F163" t="s">
        <v>178</v>
      </c>
      <c r="G163">
        <v>662.28899999999999</v>
      </c>
      <c r="H163">
        <v>659.72900000000004</v>
      </c>
      <c r="J163">
        <f t="shared" si="10"/>
        <v>2.5599999999999454</v>
      </c>
      <c r="K163">
        <f t="shared" si="9"/>
        <v>0.9961346179688928</v>
      </c>
      <c r="L163">
        <v>3.0133999999999998E-4</v>
      </c>
      <c r="O163" s="19"/>
      <c r="P163" s="19"/>
      <c r="Q163" s="19"/>
      <c r="R163" t="s">
        <v>178</v>
      </c>
      <c r="S163">
        <v>655.89200000000005</v>
      </c>
      <c r="T163">
        <v>651.23</v>
      </c>
      <c r="U163">
        <f t="shared" si="11"/>
        <v>4.6620000000000346</v>
      </c>
    </row>
    <row r="164" spans="6:21" x14ac:dyDescent="0.25">
      <c r="F164" t="s">
        <v>179</v>
      </c>
      <c r="G164">
        <v>584.24</v>
      </c>
      <c r="H164">
        <v>581.28200000000004</v>
      </c>
      <c r="J164">
        <f t="shared" si="10"/>
        <v>2.95799999999997</v>
      </c>
      <c r="K164">
        <f t="shared" si="9"/>
        <v>0.99493701218677266</v>
      </c>
      <c r="L164">
        <v>1.720153E-2</v>
      </c>
      <c r="O164" s="19"/>
      <c r="P164" s="19"/>
      <c r="Q164" s="19"/>
      <c r="R164" t="s">
        <v>179</v>
      </c>
      <c r="S164">
        <v>583.99599999999998</v>
      </c>
      <c r="T164">
        <v>580.88</v>
      </c>
      <c r="U164">
        <f t="shared" si="11"/>
        <v>3.1159999999999854</v>
      </c>
    </row>
    <row r="165" spans="6:21" x14ac:dyDescent="0.25">
      <c r="F165" t="s">
        <v>180</v>
      </c>
      <c r="G165">
        <v>553.25</v>
      </c>
      <c r="H165">
        <v>547.83199999999999</v>
      </c>
      <c r="J165">
        <f t="shared" si="10"/>
        <v>5.4180000000000064</v>
      </c>
      <c r="K165">
        <f t="shared" si="9"/>
        <v>0.99020695887934929</v>
      </c>
      <c r="L165">
        <v>2.5445531300000002</v>
      </c>
      <c r="O165" s="19"/>
      <c r="P165" s="19"/>
      <c r="Q165" s="19"/>
      <c r="R165" t="s">
        <v>180</v>
      </c>
      <c r="S165">
        <v>551.70100000000002</v>
      </c>
      <c r="T165">
        <v>546.471</v>
      </c>
      <c r="U165">
        <f t="shared" si="11"/>
        <v>5.2300000000000182</v>
      </c>
    </row>
    <row r="166" spans="6:21" x14ac:dyDescent="0.25">
      <c r="F166" t="s">
        <v>181</v>
      </c>
      <c r="G166">
        <v>535.33699999999999</v>
      </c>
      <c r="H166">
        <v>533.10500000000002</v>
      </c>
      <c r="J166">
        <f t="shared" si="10"/>
        <v>2.2319999999999709</v>
      </c>
      <c r="K166">
        <f t="shared" si="9"/>
        <v>0.99583066367540451</v>
      </c>
      <c r="L166">
        <v>1.0086100000000001E-3</v>
      </c>
      <c r="O166" s="19"/>
      <c r="P166" s="19"/>
      <c r="Q166" s="19"/>
      <c r="R166" t="s">
        <v>181</v>
      </c>
      <c r="S166">
        <v>534.47</v>
      </c>
      <c r="T166">
        <v>531.94100000000003</v>
      </c>
      <c r="U166">
        <f t="shared" si="11"/>
        <v>2.5289999999999964</v>
      </c>
    </row>
    <row r="167" spans="6:21" x14ac:dyDescent="0.25">
      <c r="F167" t="s">
        <v>182</v>
      </c>
      <c r="G167">
        <v>1556.0129999999999</v>
      </c>
      <c r="H167">
        <v>1532.5150000000001</v>
      </c>
      <c r="J167">
        <f t="shared" si="10"/>
        <v>23.49799999999982</v>
      </c>
      <c r="K167">
        <f t="shared" si="9"/>
        <v>0.98489858375219241</v>
      </c>
      <c r="L167">
        <v>0.39547817000000002</v>
      </c>
      <c r="O167" s="19"/>
      <c r="P167" s="19"/>
      <c r="Q167" s="19"/>
      <c r="R167" t="s">
        <v>182</v>
      </c>
      <c r="S167">
        <v>1553.902</v>
      </c>
      <c r="T167">
        <v>1529.9570000000001</v>
      </c>
      <c r="U167">
        <f t="shared" si="11"/>
        <v>23.944999999999936</v>
      </c>
    </row>
    <row r="168" spans="6:21" x14ac:dyDescent="0.25">
      <c r="F168" t="s">
        <v>183</v>
      </c>
      <c r="G168">
        <v>1442.306</v>
      </c>
      <c r="H168">
        <v>1417.7339999999999</v>
      </c>
      <c r="J168">
        <f t="shared" si="10"/>
        <v>24.572000000000116</v>
      </c>
      <c r="K168">
        <f t="shared" si="9"/>
        <v>0.98296339334371474</v>
      </c>
      <c r="L168">
        <v>7.7300220000000003E-2</v>
      </c>
      <c r="O168" s="19"/>
      <c r="P168" s="19"/>
      <c r="Q168" s="19"/>
      <c r="R168" t="s">
        <v>183</v>
      </c>
      <c r="S168">
        <v>1440.2329999999999</v>
      </c>
      <c r="T168">
        <v>1414.748</v>
      </c>
      <c r="U168">
        <f t="shared" si="11"/>
        <v>25.4849999999999</v>
      </c>
    </row>
    <row r="169" spans="6:21" x14ac:dyDescent="0.25">
      <c r="F169" t="s">
        <v>184</v>
      </c>
      <c r="G169">
        <v>1428.1289999999999</v>
      </c>
      <c r="H169">
        <v>1401.8140000000001</v>
      </c>
      <c r="J169">
        <f t="shared" si="10"/>
        <v>26.314999999999827</v>
      </c>
      <c r="K169">
        <f t="shared" si="9"/>
        <v>0.98157379340381723</v>
      </c>
      <c r="L169">
        <v>0.71242991</v>
      </c>
      <c r="O169" s="19"/>
      <c r="P169" s="19"/>
      <c r="Q169" s="19"/>
      <c r="R169" t="s">
        <v>184</v>
      </c>
      <c r="S169">
        <v>1426.04</v>
      </c>
      <c r="T169">
        <v>1399.5820000000001</v>
      </c>
      <c r="U169">
        <f t="shared" si="11"/>
        <v>26.457999999999856</v>
      </c>
    </row>
    <row r="170" spans="6:21" x14ac:dyDescent="0.25">
      <c r="F170" t="s">
        <v>185</v>
      </c>
      <c r="G170">
        <v>1392.452</v>
      </c>
      <c r="H170">
        <v>1360.6690000000001</v>
      </c>
      <c r="J170">
        <f t="shared" si="10"/>
        <v>31.782999999999902</v>
      </c>
      <c r="K170">
        <f t="shared" si="9"/>
        <v>0.97717479668958074</v>
      </c>
      <c r="L170">
        <v>8.0146839999999997E-2</v>
      </c>
      <c r="O170" s="19"/>
      <c r="P170" s="19"/>
      <c r="Q170" s="19"/>
      <c r="R170" t="s">
        <v>185</v>
      </c>
      <c r="S170">
        <v>1390.37</v>
      </c>
      <c r="T170">
        <v>1358.3889999999999</v>
      </c>
      <c r="U170">
        <f t="shared" si="11"/>
        <v>31.980999999999995</v>
      </c>
    </row>
    <row r="171" spans="6:21" x14ac:dyDescent="0.25">
      <c r="F171" t="s">
        <v>186</v>
      </c>
      <c r="G171">
        <v>1327.51</v>
      </c>
      <c r="H171">
        <v>1304.2719999999999</v>
      </c>
      <c r="J171">
        <f t="shared" si="10"/>
        <v>23.238000000000056</v>
      </c>
      <c r="K171">
        <f t="shared" si="9"/>
        <v>0.98249504711828906</v>
      </c>
      <c r="L171">
        <v>0.85523459999999996</v>
      </c>
      <c r="O171" s="19"/>
      <c r="P171" s="19"/>
      <c r="Q171" s="19"/>
      <c r="R171" t="s">
        <v>186</v>
      </c>
      <c r="S171">
        <v>1325.414</v>
      </c>
      <c r="T171">
        <v>1301.8910000000001</v>
      </c>
      <c r="U171">
        <f t="shared" si="11"/>
        <v>23.522999999999911</v>
      </c>
    </row>
    <row r="172" spans="6:21" x14ac:dyDescent="0.25">
      <c r="F172" t="s">
        <v>187</v>
      </c>
      <c r="G172">
        <v>1168.865</v>
      </c>
      <c r="H172">
        <v>1155.1969999999999</v>
      </c>
      <c r="J172">
        <f t="shared" si="10"/>
        <v>13.66800000000012</v>
      </c>
      <c r="K172">
        <f t="shared" si="9"/>
        <v>0.98830660512548485</v>
      </c>
      <c r="L172">
        <v>6.08810977</v>
      </c>
      <c r="O172" s="19"/>
      <c r="P172" s="19"/>
      <c r="Q172" s="19"/>
      <c r="R172" t="s">
        <v>187</v>
      </c>
      <c r="S172">
        <v>1166.104</v>
      </c>
      <c r="T172">
        <v>1152.0229999999999</v>
      </c>
      <c r="U172">
        <f t="shared" si="11"/>
        <v>14.081000000000131</v>
      </c>
    </row>
    <row r="173" spans="6:21" x14ac:dyDescent="0.25">
      <c r="F173" t="s">
        <v>188</v>
      </c>
      <c r="G173">
        <v>949.88099999999997</v>
      </c>
      <c r="H173">
        <v>942.476</v>
      </c>
      <c r="J173">
        <f t="shared" si="10"/>
        <v>7.4049999999999727</v>
      </c>
      <c r="K173">
        <f t="shared" si="9"/>
        <v>0.99220428664222149</v>
      </c>
      <c r="L173">
        <v>1.307757E-2</v>
      </c>
      <c r="O173" s="19"/>
      <c r="P173" s="19"/>
      <c r="Q173" s="19"/>
      <c r="R173" t="s">
        <v>188</v>
      </c>
      <c r="S173">
        <v>947.38699999999994</v>
      </c>
      <c r="T173">
        <v>939.51</v>
      </c>
      <c r="U173">
        <f t="shared" si="11"/>
        <v>7.8769999999999527</v>
      </c>
    </row>
    <row r="174" spans="6:21" x14ac:dyDescent="0.25">
      <c r="F174" t="s">
        <v>189</v>
      </c>
      <c r="G174">
        <v>833.78899999999999</v>
      </c>
      <c r="H174">
        <v>828.00699999999995</v>
      </c>
      <c r="J174">
        <f t="shared" si="10"/>
        <v>5.7820000000000391</v>
      </c>
      <c r="K174">
        <f t="shared" si="9"/>
        <v>0.99306539184373976</v>
      </c>
      <c r="L174">
        <v>6.9734799999999998E-3</v>
      </c>
      <c r="O174" s="19"/>
      <c r="P174" s="19"/>
      <c r="Q174" s="19"/>
      <c r="R174" t="s">
        <v>189</v>
      </c>
      <c r="S174">
        <v>831.26499999999999</v>
      </c>
      <c r="T174">
        <v>824.87900000000002</v>
      </c>
      <c r="U174">
        <f t="shared" si="11"/>
        <v>6.3859999999999673</v>
      </c>
    </row>
    <row r="175" spans="6:21" x14ac:dyDescent="0.25">
      <c r="F175" t="s">
        <v>190</v>
      </c>
      <c r="G175">
        <v>778.41499999999996</v>
      </c>
      <c r="H175">
        <v>773.49400000000003</v>
      </c>
      <c r="J175">
        <f t="shared" si="10"/>
        <v>4.9209999999999354</v>
      </c>
      <c r="K175">
        <f t="shared" si="9"/>
        <v>0.9936781793773245</v>
      </c>
      <c r="L175">
        <v>9.7592999999999996E-4</v>
      </c>
      <c r="O175" s="19"/>
      <c r="P175" s="19"/>
      <c r="Q175" s="19"/>
      <c r="R175" t="s">
        <v>190</v>
      </c>
      <c r="S175">
        <v>776.28</v>
      </c>
      <c r="T175">
        <v>770.36</v>
      </c>
      <c r="U175">
        <f t="shared" si="11"/>
        <v>5.9199999999999591</v>
      </c>
    </row>
    <row r="176" spans="6:21" x14ac:dyDescent="0.25">
      <c r="F176" t="s">
        <v>191</v>
      </c>
      <c r="G176">
        <v>736.75900000000001</v>
      </c>
      <c r="H176">
        <v>733.98199999999997</v>
      </c>
      <c r="J176">
        <f t="shared" si="10"/>
        <v>2.7770000000000437</v>
      </c>
      <c r="K176">
        <f t="shared" ref="K176:K199" si="12">H176/G176</f>
        <v>0.99623078917257879</v>
      </c>
      <c r="L176">
        <v>2.9556010000000001E-2</v>
      </c>
      <c r="O176" s="19"/>
      <c r="P176" s="19"/>
      <c r="Q176" s="19"/>
      <c r="R176" t="s">
        <v>191</v>
      </c>
      <c r="S176">
        <v>733.72699999999998</v>
      </c>
      <c r="T176">
        <v>731.10199999999998</v>
      </c>
      <c r="U176">
        <f t="shared" si="11"/>
        <v>2.625</v>
      </c>
    </row>
    <row r="177" spans="6:21" x14ac:dyDescent="0.25">
      <c r="F177" t="s">
        <v>192</v>
      </c>
      <c r="G177">
        <v>633.375</v>
      </c>
      <c r="H177">
        <v>630.47400000000005</v>
      </c>
      <c r="J177">
        <f t="shared" si="10"/>
        <v>2.9009999999999536</v>
      </c>
      <c r="K177">
        <f t="shared" si="12"/>
        <v>0.99541977501480172</v>
      </c>
      <c r="L177">
        <v>1.14533E-3</v>
      </c>
      <c r="O177" s="19"/>
      <c r="P177" s="19"/>
      <c r="Q177" s="19"/>
      <c r="R177" t="s">
        <v>192</v>
      </c>
      <c r="S177">
        <v>630.85900000000004</v>
      </c>
      <c r="T177">
        <v>627.64499999999998</v>
      </c>
      <c r="U177">
        <f t="shared" si="11"/>
        <v>3.2140000000000555</v>
      </c>
    </row>
    <row r="178" spans="6:21" x14ac:dyDescent="0.25">
      <c r="F178" t="s">
        <v>193</v>
      </c>
      <c r="G178">
        <v>624.45500000000004</v>
      </c>
      <c r="H178">
        <v>621.39499999999998</v>
      </c>
      <c r="J178">
        <f t="shared" si="10"/>
        <v>3.0600000000000591</v>
      </c>
      <c r="K178">
        <f t="shared" si="12"/>
        <v>0.99509972696191074</v>
      </c>
      <c r="L178">
        <v>4.5066540000000002E-2</v>
      </c>
      <c r="O178" s="19"/>
      <c r="P178" s="19"/>
      <c r="Q178" s="19"/>
      <c r="R178" t="s">
        <v>193</v>
      </c>
      <c r="S178">
        <v>616.00400000000002</v>
      </c>
      <c r="T178">
        <v>611.90099999999995</v>
      </c>
      <c r="U178">
        <f t="shared" si="11"/>
        <v>4.1030000000000655</v>
      </c>
    </row>
    <row r="179" spans="6:21" x14ac:dyDescent="0.25">
      <c r="F179" t="s">
        <v>194</v>
      </c>
      <c r="G179">
        <v>546.40499999999997</v>
      </c>
      <c r="H179">
        <v>543.09900000000005</v>
      </c>
      <c r="J179">
        <f t="shared" si="10"/>
        <v>3.3059999999999263</v>
      </c>
      <c r="K179">
        <f t="shared" si="12"/>
        <v>0.99394954292145954</v>
      </c>
      <c r="L179">
        <v>0.24624504999999999</v>
      </c>
      <c r="O179" s="19"/>
      <c r="P179" s="19"/>
      <c r="Q179" s="19"/>
      <c r="R179" t="s">
        <v>194</v>
      </c>
      <c r="S179">
        <v>544.10799999999995</v>
      </c>
      <c r="T179">
        <v>540.476</v>
      </c>
      <c r="U179">
        <f t="shared" si="11"/>
        <v>3.6319999999999482</v>
      </c>
    </row>
    <row r="180" spans="6:21" x14ac:dyDescent="0.25">
      <c r="F180" t="s">
        <v>195</v>
      </c>
      <c r="G180">
        <v>515.41600000000005</v>
      </c>
      <c r="H180">
        <v>513.44399999999996</v>
      </c>
      <c r="J180">
        <f t="shared" si="10"/>
        <v>1.9720000000000937</v>
      </c>
      <c r="K180">
        <f t="shared" si="12"/>
        <v>0.99617396433172412</v>
      </c>
      <c r="L180">
        <v>1.2625100000000001E-3</v>
      </c>
      <c r="O180" s="19"/>
      <c r="P180" s="19"/>
      <c r="Q180" s="19"/>
      <c r="R180" t="s">
        <v>195</v>
      </c>
      <c r="S180">
        <v>511.81299999999999</v>
      </c>
      <c r="T180">
        <v>508.71100000000001</v>
      </c>
      <c r="U180">
        <f t="shared" si="11"/>
        <v>3.1019999999999754</v>
      </c>
    </row>
    <row r="181" spans="6:21" x14ac:dyDescent="0.25">
      <c r="F181" t="s">
        <v>196</v>
      </c>
      <c r="G181">
        <v>497.50299999999999</v>
      </c>
      <c r="H181">
        <v>495.94200000000001</v>
      </c>
      <c r="J181">
        <f t="shared" si="10"/>
        <v>1.5609999999999786</v>
      </c>
      <c r="K181">
        <f t="shared" si="12"/>
        <v>0.99686233047840922</v>
      </c>
      <c r="L181">
        <v>3.6856140000000003E-2</v>
      </c>
      <c r="O181" s="19"/>
      <c r="P181" s="19"/>
      <c r="Q181" s="19"/>
      <c r="R181" t="s">
        <v>196</v>
      </c>
      <c r="S181">
        <v>494.58100000000002</v>
      </c>
      <c r="T181">
        <v>492.47199999999998</v>
      </c>
      <c r="U181">
        <f t="shared" si="11"/>
        <v>2.1090000000000373</v>
      </c>
    </row>
    <row r="182" spans="6:21" x14ac:dyDescent="0.25">
      <c r="F182" t="s">
        <v>197</v>
      </c>
      <c r="G182">
        <v>401.75599999999997</v>
      </c>
      <c r="H182">
        <v>404.30700000000002</v>
      </c>
      <c r="J182">
        <f t="shared" si="10"/>
        <v>2.5510000000000446</v>
      </c>
      <c r="K182">
        <f t="shared" si="12"/>
        <v>1.0063496251456108</v>
      </c>
      <c r="L182">
        <v>1.4745299999999999E-3</v>
      </c>
      <c r="O182" s="19"/>
      <c r="P182" s="19"/>
      <c r="Q182" s="19"/>
      <c r="R182" t="s">
        <v>197</v>
      </c>
      <c r="S182">
        <v>399.66699999999997</v>
      </c>
      <c r="T182">
        <v>401.76600000000002</v>
      </c>
      <c r="U182">
        <f t="shared" si="11"/>
        <v>2.0990000000000464</v>
      </c>
    </row>
    <row r="183" spans="6:21" x14ac:dyDescent="0.25">
      <c r="F183" t="s">
        <v>198</v>
      </c>
      <c r="G183">
        <v>1442.3389999999999</v>
      </c>
      <c r="H183">
        <v>1419.125</v>
      </c>
      <c r="J183">
        <f t="shared" si="10"/>
        <v>23.213999999999942</v>
      </c>
      <c r="K183">
        <f t="shared" si="12"/>
        <v>0.98390530936208487</v>
      </c>
      <c r="L183">
        <v>9.6300899999999991E-3</v>
      </c>
      <c r="O183" s="19"/>
      <c r="P183" s="19"/>
      <c r="Q183" s="19"/>
      <c r="R183" t="s">
        <v>198</v>
      </c>
      <c r="S183">
        <v>1442.037</v>
      </c>
      <c r="T183">
        <v>1418.652</v>
      </c>
      <c r="U183">
        <f t="shared" si="11"/>
        <v>23.384999999999991</v>
      </c>
    </row>
    <row r="184" spans="6:21" x14ac:dyDescent="0.25">
      <c r="F184" t="s">
        <v>199</v>
      </c>
      <c r="G184">
        <v>1328.6320000000001</v>
      </c>
      <c r="H184">
        <v>1304.653</v>
      </c>
      <c r="J184">
        <f t="shared" si="10"/>
        <v>23.979000000000042</v>
      </c>
      <c r="K184">
        <f t="shared" si="12"/>
        <v>0.98195211315097031</v>
      </c>
      <c r="L184">
        <v>1.2449E-3</v>
      </c>
      <c r="O184" s="19"/>
      <c r="P184" s="19"/>
      <c r="Q184" s="19"/>
      <c r="R184" t="s">
        <v>199</v>
      </c>
      <c r="S184">
        <v>1328.3679999999999</v>
      </c>
      <c r="T184">
        <v>1303.5820000000001</v>
      </c>
      <c r="U184">
        <f t="shared" si="11"/>
        <v>24.785999999999831</v>
      </c>
    </row>
    <row r="185" spans="6:21" x14ac:dyDescent="0.25">
      <c r="F185" t="s">
        <v>200</v>
      </c>
      <c r="G185">
        <v>1314.4549999999999</v>
      </c>
      <c r="H185">
        <v>1289.367</v>
      </c>
      <c r="J185">
        <f t="shared" si="10"/>
        <v>25.087999999999965</v>
      </c>
      <c r="K185">
        <f t="shared" si="12"/>
        <v>0.9809137627381691</v>
      </c>
      <c r="L185">
        <v>1.7990949999999999E-2</v>
      </c>
      <c r="O185" s="19"/>
      <c r="P185" s="19"/>
      <c r="Q185" s="19"/>
      <c r="R185" t="s">
        <v>200</v>
      </c>
      <c r="S185">
        <v>1314.175</v>
      </c>
      <c r="T185">
        <v>1289.2639999999999</v>
      </c>
      <c r="U185">
        <f t="shared" si="11"/>
        <v>24.911000000000058</v>
      </c>
    </row>
    <row r="186" spans="6:21" x14ac:dyDescent="0.25">
      <c r="F186" t="s">
        <v>201</v>
      </c>
      <c r="G186">
        <v>1278.778</v>
      </c>
      <c r="H186">
        <v>1246.6310000000001</v>
      </c>
      <c r="J186">
        <f t="shared" si="10"/>
        <v>32.146999999999935</v>
      </c>
      <c r="K186">
        <f t="shared" si="12"/>
        <v>0.97486115651035599</v>
      </c>
      <c r="L186">
        <v>5.6295699999999997E-2</v>
      </c>
      <c r="O186" s="19"/>
      <c r="P186" s="19"/>
      <c r="Q186" s="19"/>
      <c r="R186" t="s">
        <v>201</v>
      </c>
      <c r="S186">
        <v>1278.5050000000001</v>
      </c>
      <c r="T186">
        <v>1246.509</v>
      </c>
      <c r="U186">
        <f t="shared" si="11"/>
        <v>31.996000000000095</v>
      </c>
    </row>
    <row r="187" spans="6:21" x14ac:dyDescent="0.25">
      <c r="F187" t="s">
        <v>202</v>
      </c>
      <c r="G187">
        <v>1213.837</v>
      </c>
      <c r="H187">
        <v>1191.8689999999999</v>
      </c>
      <c r="J187">
        <f t="shared" si="10"/>
        <v>21.968000000000075</v>
      </c>
      <c r="K187">
        <f t="shared" si="12"/>
        <v>0.98190201814576417</v>
      </c>
      <c r="L187">
        <v>16.328145039999999</v>
      </c>
      <c r="O187" s="19"/>
      <c r="P187" s="19"/>
      <c r="Q187" s="19"/>
      <c r="R187" t="s">
        <v>202</v>
      </c>
      <c r="S187">
        <v>1213.549</v>
      </c>
      <c r="T187">
        <v>1191.71</v>
      </c>
      <c r="U187">
        <f t="shared" si="11"/>
        <v>21.838999999999942</v>
      </c>
    </row>
    <row r="188" spans="6:21" x14ac:dyDescent="0.25">
      <c r="F188" t="s">
        <v>203</v>
      </c>
      <c r="G188">
        <v>1055.192</v>
      </c>
      <c r="H188">
        <v>1041.104</v>
      </c>
      <c r="J188">
        <f t="shared" si="10"/>
        <v>14.087999999999965</v>
      </c>
      <c r="K188">
        <f t="shared" si="12"/>
        <v>0.98664887527577927</v>
      </c>
      <c r="L188">
        <v>0.12082245</v>
      </c>
      <c r="O188" s="19"/>
      <c r="P188" s="19"/>
      <c r="Q188" s="19"/>
      <c r="R188" t="s">
        <v>203</v>
      </c>
      <c r="S188">
        <v>1054.239</v>
      </c>
      <c r="T188">
        <v>1039.941</v>
      </c>
      <c r="U188">
        <f t="shared" si="11"/>
        <v>14.298000000000002</v>
      </c>
    </row>
    <row r="189" spans="6:21" x14ac:dyDescent="0.25">
      <c r="F189" t="s">
        <v>204</v>
      </c>
      <c r="G189">
        <v>836.20699999999999</v>
      </c>
      <c r="H189">
        <v>828.93399999999997</v>
      </c>
      <c r="J189">
        <f t="shared" si="10"/>
        <v>7.2730000000000246</v>
      </c>
      <c r="K189">
        <f t="shared" si="12"/>
        <v>0.99130239282856991</v>
      </c>
      <c r="L189">
        <v>7.5817599999999999E-3</v>
      </c>
      <c r="O189" s="19"/>
      <c r="P189" s="19"/>
      <c r="Q189" s="19"/>
      <c r="R189" t="s">
        <v>204</v>
      </c>
      <c r="S189">
        <v>835.52200000000005</v>
      </c>
      <c r="T189">
        <v>828.05499999999995</v>
      </c>
      <c r="U189">
        <f t="shared" si="11"/>
        <v>7.4670000000000982</v>
      </c>
    </row>
    <row r="190" spans="6:21" x14ac:dyDescent="0.25">
      <c r="F190" t="s">
        <v>205</v>
      </c>
      <c r="G190">
        <v>720.11500000000001</v>
      </c>
      <c r="H190">
        <v>714.17</v>
      </c>
      <c r="J190">
        <f t="shared" si="10"/>
        <v>5.94500000000005</v>
      </c>
      <c r="K190">
        <f t="shared" si="12"/>
        <v>0.99174437416246009</v>
      </c>
      <c r="L190">
        <v>7.4646499999999998E-3</v>
      </c>
      <c r="O190" s="19"/>
      <c r="P190" s="19"/>
      <c r="Q190" s="19"/>
      <c r="R190" t="s">
        <v>205</v>
      </c>
      <c r="S190">
        <v>719.4</v>
      </c>
      <c r="T190">
        <v>713.03599999999994</v>
      </c>
      <c r="U190">
        <f t="shared" si="11"/>
        <v>6.3640000000000327</v>
      </c>
    </row>
    <row r="191" spans="6:21" x14ac:dyDescent="0.25">
      <c r="F191" t="s">
        <v>206</v>
      </c>
      <c r="G191">
        <v>664.74099999999999</v>
      </c>
      <c r="H191">
        <v>660.21699999999998</v>
      </c>
      <c r="J191">
        <f t="shared" si="10"/>
        <v>4.5240000000000009</v>
      </c>
      <c r="K191">
        <f t="shared" si="12"/>
        <v>0.99319434185645239</v>
      </c>
      <c r="L191">
        <v>0.15173864000000001</v>
      </c>
      <c r="O191" s="19"/>
      <c r="P191" s="19"/>
      <c r="Q191" s="19"/>
      <c r="R191" t="s">
        <v>206</v>
      </c>
      <c r="S191">
        <v>664.41499999999996</v>
      </c>
      <c r="T191">
        <v>658.28300000000002</v>
      </c>
      <c r="U191">
        <f t="shared" si="11"/>
        <v>6.1319999999999482</v>
      </c>
    </row>
    <row r="192" spans="6:21" x14ac:dyDescent="0.25">
      <c r="F192" t="s">
        <v>207</v>
      </c>
      <c r="G192">
        <v>623.08500000000004</v>
      </c>
      <c r="H192">
        <v>620.45600000000002</v>
      </c>
      <c r="J192">
        <f t="shared" si="10"/>
        <v>2.6290000000000191</v>
      </c>
      <c r="K192">
        <f t="shared" si="12"/>
        <v>0.99578067197894349</v>
      </c>
      <c r="L192">
        <v>2.6307569999999999E-2</v>
      </c>
      <c r="O192" s="19"/>
      <c r="P192" s="19"/>
      <c r="Q192" s="19"/>
      <c r="R192" t="s">
        <v>207</v>
      </c>
      <c r="S192">
        <v>621.86199999999997</v>
      </c>
      <c r="T192">
        <v>620.59</v>
      </c>
      <c r="U192">
        <f t="shared" si="11"/>
        <v>1.2719999999999345</v>
      </c>
    </row>
    <row r="193" spans="6:21" x14ac:dyDescent="0.25">
      <c r="F193" t="s">
        <v>208</v>
      </c>
      <c r="G193">
        <v>519.70100000000002</v>
      </c>
      <c r="H193">
        <v>516.14400000000001</v>
      </c>
      <c r="J193">
        <f t="shared" si="10"/>
        <v>3.5570000000000164</v>
      </c>
      <c r="K193">
        <f t="shared" si="12"/>
        <v>0.9931556799005582</v>
      </c>
      <c r="L193">
        <v>4.8323789999999998E-2</v>
      </c>
      <c r="O193" s="19"/>
      <c r="P193" s="19"/>
      <c r="Q193" s="19"/>
      <c r="R193" t="s">
        <v>208</v>
      </c>
      <c r="S193">
        <v>518.99400000000003</v>
      </c>
      <c r="T193">
        <v>515.37800000000004</v>
      </c>
      <c r="U193">
        <f t="shared" si="11"/>
        <v>3.6159999999999854</v>
      </c>
    </row>
    <row r="194" spans="6:21" x14ac:dyDescent="0.25">
      <c r="F194" t="s">
        <v>209</v>
      </c>
      <c r="G194">
        <v>510.78100000000001</v>
      </c>
      <c r="H194">
        <v>508.64</v>
      </c>
      <c r="J194">
        <f t="shared" si="10"/>
        <v>2.1410000000000196</v>
      </c>
      <c r="K194">
        <f t="shared" si="12"/>
        <v>0.99580837971655167</v>
      </c>
      <c r="L194">
        <v>8.5439999999999995E-4</v>
      </c>
      <c r="O194" s="19"/>
      <c r="P194" s="19"/>
      <c r="Q194" s="19"/>
      <c r="R194" t="s">
        <v>209</v>
      </c>
      <c r="S194">
        <v>504.13900000000001</v>
      </c>
      <c r="T194">
        <v>501.233</v>
      </c>
      <c r="U194">
        <f t="shared" si="11"/>
        <v>2.9060000000000059</v>
      </c>
    </row>
    <row r="195" spans="6:21" x14ac:dyDescent="0.25">
      <c r="F195" t="s">
        <v>210</v>
      </c>
      <c r="G195">
        <v>432.73200000000003</v>
      </c>
      <c r="H195">
        <v>429.84800000000001</v>
      </c>
      <c r="J195">
        <f t="shared" si="10"/>
        <v>2.8840000000000146</v>
      </c>
      <c r="K195">
        <f t="shared" si="12"/>
        <v>0.99333536692456292</v>
      </c>
      <c r="L195">
        <v>1.4619099999999999E-2</v>
      </c>
      <c r="O195" s="19"/>
      <c r="P195" s="19"/>
      <c r="Q195" s="19"/>
      <c r="R195" t="s">
        <v>210</v>
      </c>
      <c r="S195">
        <v>432.24299999999999</v>
      </c>
      <c r="T195">
        <v>429.26799999999997</v>
      </c>
      <c r="U195">
        <f t="shared" si="11"/>
        <v>2.9750000000000227</v>
      </c>
    </row>
    <row r="196" spans="6:21" x14ac:dyDescent="0.25">
      <c r="F196" t="s">
        <v>211</v>
      </c>
      <c r="G196">
        <v>401.74299999999999</v>
      </c>
      <c r="H196">
        <v>398.94900000000001</v>
      </c>
      <c r="J196">
        <f t="shared" si="10"/>
        <v>2.7939999999999827</v>
      </c>
      <c r="K196">
        <f t="shared" si="12"/>
        <v>0.9930453050831004</v>
      </c>
      <c r="L196">
        <v>1.04565E-3</v>
      </c>
      <c r="O196" s="19"/>
      <c r="P196" s="19"/>
      <c r="Q196" s="19"/>
      <c r="R196" t="s">
        <v>211</v>
      </c>
      <c r="S196">
        <v>399.94799999999998</v>
      </c>
      <c r="T196">
        <v>396.79500000000002</v>
      </c>
      <c r="U196">
        <f t="shared" si="11"/>
        <v>3.1529999999999632</v>
      </c>
    </row>
    <row r="197" spans="6:21" x14ac:dyDescent="0.25">
      <c r="F197" t="s">
        <v>212</v>
      </c>
      <c r="G197">
        <v>383.82900000000001</v>
      </c>
      <c r="H197">
        <v>381.62700000000001</v>
      </c>
      <c r="J197">
        <f t="shared" si="10"/>
        <v>2.2019999999999982</v>
      </c>
      <c r="K197">
        <f t="shared" si="12"/>
        <v>0.99426307027348115</v>
      </c>
      <c r="L197">
        <v>6.6799999999999997E-5</v>
      </c>
      <c r="O197" s="19"/>
      <c r="P197" s="19"/>
      <c r="Q197" s="19"/>
      <c r="R197" t="s">
        <v>212</v>
      </c>
      <c r="S197">
        <v>382.71600000000001</v>
      </c>
      <c r="T197">
        <v>380.27699999999999</v>
      </c>
      <c r="U197">
        <f t="shared" si="11"/>
        <v>2.4390000000000214</v>
      </c>
    </row>
    <row r="198" spans="6:21" x14ac:dyDescent="0.25">
      <c r="F198" t="s">
        <v>213</v>
      </c>
      <c r="G198">
        <v>288.08199999999999</v>
      </c>
      <c r="H198">
        <v>291.63299999999998</v>
      </c>
      <c r="J198">
        <f t="shared" si="10"/>
        <v>3.5509999999999877</v>
      </c>
      <c r="K198">
        <f t="shared" si="12"/>
        <v>1.012326351524913</v>
      </c>
      <c r="L198">
        <v>2.4438300000000001E-3</v>
      </c>
      <c r="O198" s="19"/>
      <c r="P198" s="19"/>
      <c r="Q198" s="19"/>
      <c r="R198" t="s">
        <v>213</v>
      </c>
      <c r="S198">
        <v>287.80200000000002</v>
      </c>
      <c r="T198">
        <v>291.14100000000002</v>
      </c>
      <c r="U198">
        <f t="shared" si="11"/>
        <v>3.3389999999999986</v>
      </c>
    </row>
    <row r="199" spans="6:21" x14ac:dyDescent="0.25">
      <c r="F199" t="s">
        <v>214</v>
      </c>
      <c r="G199">
        <v>250.24799999999999</v>
      </c>
      <c r="H199">
        <v>254.26</v>
      </c>
      <c r="J199">
        <f t="shared" si="10"/>
        <v>4.0120000000000005</v>
      </c>
      <c r="K199">
        <f t="shared" si="12"/>
        <v>1.0160320961606086</v>
      </c>
      <c r="L199">
        <v>4.9835000000000005E-4</v>
      </c>
      <c r="O199" s="19"/>
      <c r="P199" s="19"/>
      <c r="Q199" s="19"/>
      <c r="R199" t="s">
        <v>214</v>
      </c>
      <c r="S199">
        <v>247.91399999999999</v>
      </c>
      <c r="T199">
        <v>251.505</v>
      </c>
      <c r="U199">
        <f t="shared" si="11"/>
        <v>3.5910000000000082</v>
      </c>
    </row>
  </sheetData>
  <sortState xmlns:xlrd2="http://schemas.microsoft.com/office/spreadsheetml/2017/richdata2" ref="A7:D24">
    <sortCondition descending="1" ref="B7"/>
  </sortState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D069BBFD6654C9C411855B3FAFFB6" ma:contentTypeVersion="10" ma:contentTypeDescription="Create a new document." ma:contentTypeScope="" ma:versionID="3ad3d4d2fdde38b20f826c4a120d1c9d">
  <xsd:schema xmlns:xsd="http://www.w3.org/2001/XMLSchema" xmlns:xs="http://www.w3.org/2001/XMLSchema" xmlns:p="http://schemas.microsoft.com/office/2006/metadata/properties" xmlns:ns2="9baf273d-243c-450e-aad7-58e31cccad49" targetNamespace="http://schemas.microsoft.com/office/2006/metadata/properties" ma:root="true" ma:fieldsID="4ce5acbb8d37a8d1ad0f0fe300378940" ns2:_="">
    <xsd:import namespace="9baf273d-243c-450e-aad7-58e31cccad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273d-243c-450e-aad7-58e31ccca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A 0 E A A B Q S w M E F A A C A A g A 0 m w C U Z G I u / y m A A A A + A A A A B I A H A B D b 2 5 m a W c v U G F j a 2 F n Z S 5 4 b W w g o h g A K K A U A A A A A A A A A A A A A A A A A A A A A A A A A A A A h Y / B C o I w H I d f R X Z 3 m y t h y N 9 J d E 0 I o u g 6 5 t K R z n A z f b c O P V K v k F B W t 4 6 / j + / w / R 6 3 O 2 R j U w d X 3 T n T 2 h R F m K J A W 9 U W x p Y p 6 v 0 p 5 C g T s J X q L E s d T L J 1 y e i K F F X e X x J C h m H A w w K 3 X U k Y p R E 5 5 p u d q n Q j 0 U c 2 / + X Q W O e l V R o J O L x i B M O c 4 Z j H H L N l B G T G k B v 7 V d h U j C m Q H w j r v v Z 9 p 4 W 2 4 W o P Z J 5 A 3 i / E E 1 B L A w Q U A A I A C A D S b A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m w C U e K r e P s F A Q A A s A E A A B M A H A B G b 3 J t d W x h c y 9 T Z W N 0 a W 9 u M S 5 t I K I Y A C i g F A A A A A A A A A A A A A A A A A A A A A A A A A A A A H W P T U v D Q B C G z w b y H 5 b 1 0 s A a S D Q X S 0 4 b S y 8 W J C k e X A 9 r O r Y L y W z Z n U h D 6 X 9 3 S x A R z F x m 5 p n P 1 0 N L x i K r J 5 8 t 4 y i O / E E 7 2 L F b L l f y L s s 4 K 1 k H F E c s W G 0 H 1 0 I g 0 n + l l W 2 H H p A W K 9 N B K i 1 S S P y C y 0 e 1 9 e C 8 O m r U o 7 F k 1 H Z T v 6 q 1 x T D u 1 b M 2 y K T u W q / W 2 v U W T a s q T V p N B 1 M 6 E U / E W w W d 6 Q 2 B K / k N F 0 z a b u j R l 4 V g T 9 j a n c F 9 m e V F L t j L Y A l q G j s o f 8 N 0 Y x H e E z H 9 H c Q c N O 6 D r G Y 8 w l V S o z 9 C U + M 0 + k / r + m n 7 t e g X k 0 h x P v O J Z u E 6 h Q o j O N F F s B + e z / D 7 G f 4 w w 4 s / / J L E k c F / 3 1 5 + A 1 B L A Q I t A B Q A A g A I A N J s A l G R i L v 8 p g A A A P g A A A A S A A A A A A A A A A A A A A A A A A A A A A B D b 2 5 m a W c v U G F j a 2 F n Z S 5 4 b W x Q S w E C L Q A U A A I A C A D S b A J R D 8 r p q 6 Q A A A D p A A A A E w A A A A A A A A A A A A A A A A D y A A A A W 0 N v b n R l b n R f V H l w Z X N d L n h t b F B L A Q I t A B Q A A g A I A N J s A l H i q 3 j 7 B Q E A A L A B A A A T A A A A A A A A A A A A A A A A A O M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J A A A A A A A A l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G Q y 0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y V D A z O j I 0 O j Q z L j g y O T Q 4 N z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Z D L T E x L 0 N o Y W 5 n Z W Q g V H l w Z S 5 7 Q 2 9 s d W 1 u M S w w f S Z x d W 9 0 O y w m c X V v d D t T Z W N 0 a W 9 u M S 9 D R k M t M T E v Q 2 h h b m d l Z C B U e X B l L n t D b 2 x 1 b W 4 y L D F 9 J n F 1 b 3 Q 7 L C Z x d W 9 0 O 1 N l Y 3 R p b 2 4 x L 0 N G Q y 0 x M S 9 D a G F u Z 2 V k I F R 5 c G U u e 0 N v b H V t b j M s M n 0 m c X V v d D s s J n F 1 b 3 Q 7 U 2 V j d G l v b j E v Q 0 Z D L T E x L 0 N o Y W 5 n Z W Q g V H l w Z S 5 7 Q 2 9 s d W 1 u N C w z f S Z x d W 9 0 O y w m c X V v d D t T Z W N 0 a W 9 u M S 9 D R k M t M T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G Q y 0 x M S 9 D a G F u Z 2 V k I F R 5 c G U u e 0 N v b H V t b j E s M H 0 m c X V v d D s s J n F 1 b 3 Q 7 U 2 V j d G l v b j E v Q 0 Z D L T E x L 0 N o Y W 5 n Z W Q g V H l w Z S 5 7 Q 2 9 s d W 1 u M i w x f S Z x d W 9 0 O y w m c X V v d D t T Z W N 0 a W 9 u M S 9 D R k M t M T E v Q 2 h h b m d l Z C B U e X B l L n t D b 2 x 1 b W 4 z L D J 9 J n F 1 b 3 Q 7 L C Z x d W 9 0 O 1 N l Y 3 R p b 2 4 x L 0 N G Q y 0 x M S 9 D a G F u Z 2 V k I F R 5 c G U u e 0 N v b H V t b j Q s M 3 0 m c X V v d D s s J n F 1 b 3 Q 7 U 2 V j d G l v b j E v Q 0 Z D L T E x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Z D L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Q y 0 x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o 3 v 4 / I H u Q Y 4 5 Z X h d w / s D A A A A A A I A A A A A A A N m A A D A A A A A E A A A A C c j 6 j B 4 C H 2 h 4 s z X y 5 t I 7 9 A A A A A A B I A A A K A A A A A Q A A A A 6 s G 6 x T i B 3 G f F J x 3 1 Y X C C X l A A A A B b J 9 K U T 6 5 F W j g x l 4 v 6 r w g j g J o C T y G 6 V e 2 E O z c 2 b + D W 1 f F s + I U u E + 4 Q i B u B 8 W 9 J W K 7 K L P N 2 c l X 6 q W d 1 K 5 5 U K K l B a I 8 k 6 P f K r k x D Y a I T Z 1 n z l R Q A A A A 9 y f 3 6 t 0 F Y p d L Z L v n E n + i D r h + F K A = = < / D a t a M a s h u p > 
</file>

<file path=customXml/itemProps1.xml><?xml version="1.0" encoding="utf-8"?>
<ds:datastoreItem xmlns:ds="http://schemas.openxmlformats.org/officeDocument/2006/customXml" ds:itemID="{21365DA8-FCBE-408B-9F7A-B2B5AE5CCD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1E899-5809-4A16-BB69-9B63AA0A3A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5E118D-D51D-4A57-BF7A-C0E16B3FD1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af273d-243c-450e-aad7-58e31ccca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F619CAC-F8A8-42D0-B030-632D397CE3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CFC-11</vt:lpstr>
      <vt:lpstr>CFC-12</vt:lpstr>
      <vt:lpstr>CFC-13</vt:lpstr>
      <vt:lpstr>CFC-22</vt:lpstr>
      <vt:lpstr>CFC-113</vt:lpstr>
      <vt:lpstr>CFC-113 Conformer</vt:lpstr>
      <vt:lpstr>CFC-114</vt:lpstr>
      <vt:lpstr>CFC-114 Conformer</vt:lpstr>
      <vt:lpstr>CFC-115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 Kap</dc:creator>
  <cp:lastModifiedBy>Pana Kap</cp:lastModifiedBy>
  <dcterms:created xsi:type="dcterms:W3CDTF">2020-07-05T06:39:22Z</dcterms:created>
  <dcterms:modified xsi:type="dcterms:W3CDTF">2020-11-06T05:13:06Z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0x010100CF4D069BBFD6654C9C411855B3FAFFB6</vt:lpwstr>
  </property>
</Properties>
</file>