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85B11489-B798-45D7-8AC3-E97EC3C9FB32}" xr6:coauthVersionLast="47" xr6:coauthVersionMax="47" xr10:uidLastSave="{00000000-0000-0000-0000-000000000000}"/>
  <bookViews>
    <workbookView xWindow="14295" yWindow="0" windowWidth="14610" windowHeight="15585" firstSheet="4" activeTab="5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  <c r="L14" i="7"/>
  <c r="D3" i="5"/>
  <c r="D4" i="5"/>
  <c r="D5" i="5"/>
  <c r="D6" i="5"/>
  <c r="D7" i="5"/>
  <c r="D8" i="5"/>
  <c r="D9" i="5"/>
  <c r="D2" i="5"/>
  <c r="K10" i="7"/>
  <c r="I10" i="7"/>
  <c r="J11" i="7"/>
  <c r="J10" i="7"/>
  <c r="J9" i="7"/>
  <c r="J8" i="7"/>
  <c r="J7" i="7"/>
  <c r="J5" i="7"/>
  <c r="J4" i="7"/>
  <c r="K6" i="7"/>
  <c r="J6" i="7"/>
  <c r="I6" i="7"/>
  <c r="H6" i="7"/>
  <c r="G6" i="7"/>
  <c r="F6" i="7"/>
  <c r="D8" i="7"/>
  <c r="C8" i="7"/>
  <c r="B8" i="7"/>
  <c r="J12" i="7"/>
  <c r="I12" i="7"/>
  <c r="H12" i="7"/>
  <c r="G12" i="7"/>
  <c r="F12" i="7"/>
  <c r="D12" i="7"/>
  <c r="E12" i="7"/>
  <c r="E11" i="7"/>
  <c r="E10" i="7"/>
  <c r="E9" i="7"/>
  <c r="E8" i="7"/>
  <c r="E7" i="7"/>
  <c r="E6" i="7"/>
  <c r="E5" i="7"/>
  <c r="H4" i="7"/>
  <c r="G4" i="7"/>
  <c r="F4" i="7"/>
  <c r="E4" i="7"/>
  <c r="D4" i="7"/>
  <c r="C4" i="7"/>
  <c r="H10" i="7"/>
  <c r="B4" i="7"/>
  <c r="C3" i="4"/>
  <c r="C4" i="4"/>
  <c r="C5" i="4"/>
  <c r="C6" i="4"/>
  <c r="C7" i="4"/>
  <c r="C8" i="4"/>
  <c r="C2" i="4"/>
  <c r="B3" i="3"/>
  <c r="B2" i="3"/>
  <c r="F6" i="2"/>
  <c r="F10" i="2"/>
  <c r="E4" i="2"/>
  <c r="F4" i="2" s="1"/>
  <c r="E5" i="2"/>
  <c r="F5" i="2" s="1"/>
  <c r="E6" i="2"/>
  <c r="E7" i="2"/>
  <c r="F7" i="2" s="1"/>
  <c r="E8" i="2"/>
  <c r="F8" i="2" s="1"/>
  <c r="E9" i="2"/>
  <c r="F9" i="2" s="1"/>
  <c r="E10" i="2"/>
  <c r="E11" i="2"/>
  <c r="F11" i="2" s="1"/>
  <c r="E12" i="2"/>
  <c r="F12" i="2" s="1"/>
  <c r="E3" i="2"/>
  <c r="F3" i="2" s="1"/>
  <c r="B1" i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<sst xmlns="http://schemas.openxmlformats.org/spreadsheetml/2006/main" count="110" uniqueCount="77">
  <si>
    <t>№ п/п</t>
  </si>
  <si>
    <t>Список класса</t>
  </si>
  <si>
    <t>Предмет</t>
  </si>
  <si>
    <t>алгебра</t>
  </si>
  <si>
    <t>геометрия</t>
  </si>
  <si>
    <t>Средний балл</t>
  </si>
  <si>
    <t>Результат зачета</t>
  </si>
  <si>
    <t>Барабаш Алина</t>
  </si>
  <si>
    <t>Гришкевич Алексадр</t>
  </si>
  <si>
    <t>Жураева Гуля</t>
  </si>
  <si>
    <t>Звиревич Снежана</t>
  </si>
  <si>
    <t>Колосова Алена</t>
  </si>
  <si>
    <t>Колосова Анастасия</t>
  </si>
  <si>
    <t>Куприянова Анастасия</t>
  </si>
  <si>
    <t>Малясов Артем</t>
  </si>
  <si>
    <t>Мунгалов Константин</t>
  </si>
  <si>
    <t>Шабаев Георгий</t>
  </si>
  <si>
    <t>Сигнал светофора</t>
  </si>
  <si>
    <t>Действие</t>
  </si>
  <si>
    <t>Красный</t>
  </si>
  <si>
    <t>Зеленый</t>
  </si>
  <si>
    <t>День недели</t>
  </si>
  <si>
    <t>Прогноз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</si>
  <si>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</si>
  <si>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</si>
  <si>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</si>
  <si>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</si>
  <si>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</si>
  <si>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</si>
  <si>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</si>
  <si>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</si>
  <si>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</si>
  <si>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</si>
  <si>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</si>
  <si>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</si>
  <si>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Кроссворд "КОМПЬЮТЕР"</t>
  </si>
  <si>
    <t>д</t>
  </si>
  <si>
    <t>ПО ГОРИЗОНТАЛИ:</t>
  </si>
  <si>
    <t>ПО ВЕРТИКАЛИ:</t>
  </si>
  <si>
    <t>Вычислительная система.</t>
  </si>
  <si>
    <t>Устройство, преобразующее информацию и управляющее другими устройствами компьютера.</t>
  </si>
  <si>
    <t>Устройство для вывода информации на бумажный носитель.</t>
  </si>
  <si>
    <t>Жесткий магнитный…</t>
  </si>
  <si>
    <t>Устройство ввода информации.</t>
  </si>
  <si>
    <t>Устройство вывода информации.</t>
  </si>
  <si>
    <t>Гибкий магнитный диск.</t>
  </si>
  <si>
    <t>и</t>
  </si>
  <si>
    <t>с</t>
  </si>
  <si>
    <t>к</t>
  </si>
  <si>
    <t>е</t>
  </si>
  <si>
    <t>т</t>
  </si>
  <si>
    <t>а</t>
  </si>
  <si>
    <t>о</t>
  </si>
  <si>
    <t>м</t>
  </si>
  <si>
    <t>п</t>
  </si>
  <si>
    <t>ь</t>
  </si>
  <si>
    <t>ю</t>
  </si>
  <si>
    <t>р</t>
  </si>
  <si>
    <t>ы</t>
  </si>
  <si>
    <t>ш</t>
  </si>
  <si>
    <t>н</t>
  </si>
  <si>
    <t>ц</t>
  </si>
  <si>
    <t>Покупка</t>
  </si>
  <si>
    <t>Цена</t>
  </si>
  <si>
    <t>Наличие карты</t>
  </si>
  <si>
    <t>Итого к оплате</t>
  </si>
  <si>
    <t>Молочные продукты</t>
  </si>
  <si>
    <t>Бытовая химия</t>
  </si>
  <si>
    <t>Керамические изделия</t>
  </si>
  <si>
    <t>Мясо</t>
  </si>
  <si>
    <t>Фрукты</t>
  </si>
  <si>
    <t>Канцтовары</t>
  </si>
  <si>
    <t>Хлеб</t>
  </si>
  <si>
    <t>Торт</t>
  </si>
  <si>
    <t>нет</t>
  </si>
  <si>
    <t>да</t>
  </si>
  <si>
    <t xml:space="preserve">Общее число набранных баллов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</si>
</sst>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₽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6"/>
      <color theme="1"/>
      <name val="Aharoni"/>
      <charset val="177"/>
    </font>
    <font>
      <sz val="14"/>
      <color theme="1"/>
      <name val="Calibri"/>
      <family val="2"/>
      <charset val="204"/>
      <scheme val="minor"/>
    </font>
    <font>
      <b/>
      <sz val="14"/>
      <color theme="4" tint="-0.499984740745262"/>
      <name val="Calibri"/>
      <family val="2"/>
      <charset val="204"/>
      <scheme val="minor"/>
    </font>
    <font>
      <b/>
      <sz val="16"/>
      <color theme="4" tint="-0.499984740745262"/>
      <name val="Calibri"/>
      <family val="2"/>
      <charset val="204"/>
      <scheme val="minor"/>
    </font>
    <font>
      <b/>
      <sz val="12"/>
      <color theme="4" tint="-0.499984740745262"/>
      <name val="Calibri"/>
      <family val="2"/>
      <charset val="204"/>
      <scheme val="minor"/>
    </font>
    <font>
      <sz val="14"/>
      <color theme="1"/>
      <name val="Arial Black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3" fillId="0" borderId="1" xfId="0" applyFont="1" applyBorder="1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2" xfId="0" applyFill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distributed" vertical="center" wrapText="1"/>
    </xf>
    <xf numFmtId="0" fontId="2" fillId="5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distributed" vertical="center" wrapText="1"/>
    </xf>
    <xf numFmtId="0" fontId="7" fillId="5" borderId="0" xfId="0" applyFont="1" applyFill="1"/>
    <xf numFmtId="0" fontId="0" fillId="0" borderId="0" xfId="0"/>
    <xf numFmtId="0" fontId="8" fillId="0" borderId="1" xfId="0" applyFont="1" applyBorder="1" applyAlignment="1">
      <alignment horizontal="center" vertical="top" wrapText="1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" sqref="B1:B10"/>
    </sheetView>
  </sheetViews>
  <sheetFormatPr defaultRowHeight="15" x14ac:dyDescent="0.25"/>
  <sheetData>
    <row r="1" spans="1:2" x14ac:dyDescent="0.25">
      <c r="A1">
        <v>-15</v>
      </c>
      <c r="B1">
        <f>IF(A1&gt;0,1,0)</f>
        <v>0</v>
      </c>
    </row>
    <row r="2" spans="1:2" x14ac:dyDescent="0.25">
      <c r="A2">
        <v>56</v>
      </c>
      <c r="B2">
        <f t="shared" ref="B2:B10" si="0">IF(A2&gt;0,1,0)</f>
        <v>1</v>
      </c>
    </row>
    <row r="3" spans="1:2" x14ac:dyDescent="0.25">
      <c r="A3">
        <v>2</v>
      </c>
      <c r="B3">
        <f t="shared" si="0"/>
        <v>1</v>
      </c>
    </row>
    <row r="4" spans="1:2" x14ac:dyDescent="0.25">
      <c r="A4">
        <v>-36</v>
      </c>
      <c r="B4">
        <f t="shared" si="0"/>
        <v>0</v>
      </c>
    </row>
    <row r="5" spans="1:2" x14ac:dyDescent="0.25">
      <c r="A5">
        <v>-8</v>
      </c>
      <c r="B5">
        <f t="shared" si="0"/>
        <v>0</v>
      </c>
    </row>
    <row r="6" spans="1:2" x14ac:dyDescent="0.25">
      <c r="A6">
        <v>-23</v>
      </c>
      <c r="B6">
        <f t="shared" si="0"/>
        <v>0</v>
      </c>
    </row>
    <row r="7" spans="1:2" x14ac:dyDescent="0.25">
      <c r="A7">
        <v>5</v>
      </c>
      <c r="B7">
        <f t="shared" si="0"/>
        <v>1</v>
      </c>
    </row>
    <row r="8" spans="1:2" x14ac:dyDescent="0.25">
      <c r="A8">
        <v>15</v>
      </c>
      <c r="B8">
        <f t="shared" si="0"/>
        <v>1</v>
      </c>
    </row>
    <row r="9" spans="1:2" x14ac:dyDescent="0.25">
      <c r="A9">
        <v>-4</v>
      </c>
      <c r="B9">
        <f t="shared" si="0"/>
        <v>0</v>
      </c>
    </row>
    <row r="10" spans="1:2" x14ac:dyDescent="0.25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F3" sqref="F3:F12"/>
    </sheetView>
  </sheetViews>
  <sheetFormatPr defaultRowHeight="15" x14ac:dyDescent="0.25"/>
  <cols>
    <col min="1" max="1" width="6" customWidth="1"/>
    <col min="2" max="2" width="21.5703125" customWidth="1"/>
    <col min="3" max="3" width="10.42578125" customWidth="1"/>
    <col min="4" max="4" width="11.28515625" customWidth="1"/>
    <col min="5" max="5" width="10.7109375" customWidth="1"/>
    <col min="6" max="6" width="14.42578125" customWidth="1"/>
  </cols>
  <sheetData>
    <row r="1" spans="1:6" ht="15" customHeight="1" x14ac:dyDescent="0.25">
      <c r="A1" s="19" t="s">
        <v>0</v>
      </c>
      <c r="B1" s="21" t="s">
        <v>1</v>
      </c>
      <c r="C1" s="19" t="s">
        <v>2</v>
      </c>
      <c r="D1" s="19"/>
      <c r="E1" s="21" t="s">
        <v>5</v>
      </c>
      <c r="F1" s="21" t="s">
        <v>6</v>
      </c>
    </row>
    <row r="2" spans="1:6" x14ac:dyDescent="0.25">
      <c r="A2" s="20"/>
      <c r="B2" s="20"/>
      <c r="C2" s="2" t="s">
        <v>3</v>
      </c>
      <c r="D2" s="2" t="s">
        <v>4</v>
      </c>
      <c r="E2" s="21"/>
      <c r="F2" s="21"/>
    </row>
    <row r="3" spans="1:6" x14ac:dyDescent="0.25">
      <c r="A3" s="1">
        <v>1</v>
      </c>
      <c r="B3" s="1" t="s">
        <v>7</v>
      </c>
      <c r="C3" s="1">
        <v>4</v>
      </c>
      <c r="D3" s="1">
        <v>4</v>
      </c>
      <c r="E3" s="1">
        <f>AVERAGE(C3:D3)</f>
        <v>4</v>
      </c>
      <c r="F3" s="1" t="str">
        <f>IF(E3&gt;4,"Зачтено","Не зачтено")</f>
        <v>Не зачтено</v>
      </c>
    </row>
    <row r="4" spans="1:6" x14ac:dyDescent="0.25">
      <c r="A4" s="3">
        <v>2</v>
      </c>
      <c r="B4" s="3" t="s">
        <v>8</v>
      </c>
      <c r="C4" s="3">
        <v>3</v>
      </c>
      <c r="D4" s="3">
        <v>4</v>
      </c>
      <c r="E4" s="1">
        <f t="shared" ref="E4:E12" si="0">AVERAGE(C4:D4)</f>
        <v>3.5</v>
      </c>
      <c r="F4" s="1" t="str">
        <f t="shared" ref="F4:F12" si="1">IF(E4&gt;4,"Зачтено","Не зачтено")</f>
        <v>Не зачтено</v>
      </c>
    </row>
    <row r="5" spans="1:6" x14ac:dyDescent="0.25">
      <c r="A5" s="1">
        <v>3</v>
      </c>
      <c r="B5" s="1" t="s">
        <v>9</v>
      </c>
      <c r="C5" s="1">
        <v>4</v>
      </c>
      <c r="D5" s="1">
        <v>5</v>
      </c>
      <c r="E5" s="1">
        <f t="shared" si="0"/>
        <v>4.5</v>
      </c>
      <c r="F5" s="1" t="str">
        <f t="shared" si="1"/>
        <v>Зачтено</v>
      </c>
    </row>
    <row r="6" spans="1:6" x14ac:dyDescent="0.25">
      <c r="A6" s="1">
        <v>4</v>
      </c>
      <c r="B6" s="1" t="s">
        <v>10</v>
      </c>
      <c r="C6" s="1">
        <v>5</v>
      </c>
      <c r="D6" s="1">
        <v>5</v>
      </c>
      <c r="E6" s="1">
        <f t="shared" si="0"/>
        <v>5</v>
      </c>
      <c r="F6" s="1" t="str">
        <f t="shared" si="1"/>
        <v>Зачтено</v>
      </c>
    </row>
    <row r="7" spans="1:6" x14ac:dyDescent="0.25">
      <c r="A7" s="1">
        <v>5</v>
      </c>
      <c r="B7" s="1" t="s">
        <v>11</v>
      </c>
      <c r="C7" s="1">
        <v>3</v>
      </c>
      <c r="D7" s="1">
        <v>3</v>
      </c>
      <c r="E7" s="1">
        <f t="shared" si="0"/>
        <v>3</v>
      </c>
      <c r="F7" s="1" t="str">
        <f t="shared" si="1"/>
        <v>Не зачтено</v>
      </c>
    </row>
    <row r="8" spans="1:6" x14ac:dyDescent="0.25">
      <c r="A8" s="1">
        <v>6</v>
      </c>
      <c r="B8" s="1" t="s">
        <v>12</v>
      </c>
      <c r="C8" s="1">
        <v>4</v>
      </c>
      <c r="D8" s="1">
        <v>3</v>
      </c>
      <c r="E8" s="1">
        <f t="shared" si="0"/>
        <v>3.5</v>
      </c>
      <c r="F8" s="1" t="str">
        <f t="shared" si="1"/>
        <v>Не зачтено</v>
      </c>
    </row>
    <row r="9" spans="1:6" x14ac:dyDescent="0.25">
      <c r="A9" s="1">
        <v>7</v>
      </c>
      <c r="B9" s="1" t="s">
        <v>13</v>
      </c>
      <c r="C9" s="1">
        <v>5</v>
      </c>
      <c r="D9" s="1">
        <v>5</v>
      </c>
      <c r="E9" s="1">
        <f t="shared" si="0"/>
        <v>5</v>
      </c>
      <c r="F9" s="1" t="str">
        <f t="shared" si="1"/>
        <v>Зачтено</v>
      </c>
    </row>
    <row r="10" spans="1:6" x14ac:dyDescent="0.25">
      <c r="A10" s="1">
        <v>8</v>
      </c>
      <c r="B10" s="1" t="s">
        <v>14</v>
      </c>
      <c r="C10" s="1">
        <v>4</v>
      </c>
      <c r="D10" s="1">
        <v>5</v>
      </c>
      <c r="E10" s="1">
        <f t="shared" si="0"/>
        <v>4.5</v>
      </c>
      <c r="F10" s="1" t="str">
        <f t="shared" si="1"/>
        <v>Зачтено</v>
      </c>
    </row>
    <row r="11" spans="1:6" x14ac:dyDescent="0.25">
      <c r="A11" s="1">
        <v>9</v>
      </c>
      <c r="B11" s="1" t="s">
        <v>15</v>
      </c>
      <c r="C11" s="1">
        <v>5</v>
      </c>
      <c r="D11" s="1">
        <v>3</v>
      </c>
      <c r="E11" s="1">
        <f t="shared" si="0"/>
        <v>4</v>
      </c>
      <c r="F11" s="1" t="str">
        <f t="shared" si="1"/>
        <v>Не зачтено</v>
      </c>
    </row>
    <row r="12" spans="1:6" x14ac:dyDescent="0.25">
      <c r="A12" s="1">
        <v>10</v>
      </c>
      <c r="B12" s="1" t="s">
        <v>16</v>
      </c>
      <c r="C12" s="1">
        <v>3</v>
      </c>
      <c r="D12" s="1">
        <v>3</v>
      </c>
      <c r="E12" s="1">
        <f t="shared" si="0"/>
        <v>3</v>
      </c>
      <c r="F12" s="1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A6" sqref="A6"/>
    </sheetView>
  </sheetViews>
  <sheetFormatPr defaultRowHeight="15" x14ac:dyDescent="0.25"/>
  <cols>
    <col min="1" max="1" width="18.28515625" customWidth="1"/>
    <col min="2" max="2" width="25.140625" customWidth="1"/>
  </cols>
  <sheetData>
    <row r="1" spans="1:2" ht="40.5" x14ac:dyDescent="0.3">
      <c r="A1" s="4" t="s">
        <v>17</v>
      </c>
      <c r="B1" s="4" t="s">
        <v>18</v>
      </c>
    </row>
    <row r="2" spans="1:2" x14ac:dyDescent="0.25">
      <c r="A2" s="5" t="s">
        <v>19</v>
      </c>
      <c r="B2" s="1" t="str">
        <f>IF(A2="КРАСНЫЙ","СТОИМ","ПЕРЕХОДИМ ДОРОГУ")</f>
        <v>СТОИМ</v>
      </c>
    </row>
    <row r="3" spans="1:2" x14ac:dyDescent="0.25">
      <c r="A3" s="6" t="s">
        <v>20</v>
      </c>
      <c r="B3" s="1" t="str">
        <f>IF(A3="КРАСНЫЙ","СТОИМ","ПЕРЕХОДИМ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C5" sqref="C5"/>
    </sheetView>
  </sheetViews>
  <sheetFormatPr defaultRowHeight="15" x14ac:dyDescent="0.25"/>
  <cols>
    <col min="1" max="1" width="18.140625" customWidth="1"/>
    <col min="2" max="2" width="19.85546875" customWidth="1"/>
    <col min="3" max="3" width="22.140625" customWidth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s="7" t="s">
        <v>24</v>
      </c>
      <c r="B2" s="7" t="s">
        <v>31</v>
      </c>
      <c r="C2" s="1" t="str">
        <f>IF(B2="ПАСМУРНО","Возьми зонт","Посмотри температуру")</f>
        <v>Возьми зонт</v>
      </c>
    </row>
    <row r="3" spans="1:3" x14ac:dyDescent="0.25">
      <c r="A3" s="7" t="s">
        <v>25</v>
      </c>
      <c r="B3" s="7" t="s">
        <v>32</v>
      </c>
      <c r="C3" s="1" t="str">
        <f t="shared" ref="C3:C8" si="0">IF(B3="ПАСМУРНО","Возьми зонт","Посмотри температуру")</f>
        <v>Посмотри температуру</v>
      </c>
    </row>
    <row r="4" spans="1:3" x14ac:dyDescent="0.25">
      <c r="A4" s="7" t="s">
        <v>26</v>
      </c>
      <c r="B4" s="7" t="s">
        <v>33</v>
      </c>
      <c r="C4" s="1" t="str">
        <f t="shared" si="0"/>
        <v>Посмотри температуру</v>
      </c>
    </row>
    <row r="5" spans="1:3" x14ac:dyDescent="0.25">
      <c r="A5" s="7" t="s">
        <v>27</v>
      </c>
      <c r="B5" s="7" t="s">
        <v>31</v>
      </c>
      <c r="C5" s="1" t="str">
        <f t="shared" si="0"/>
        <v>Возьми зонт</v>
      </c>
    </row>
    <row r="6" spans="1:3" x14ac:dyDescent="0.25">
      <c r="A6" s="7" t="s">
        <v>28</v>
      </c>
      <c r="B6" s="7" t="s">
        <v>34</v>
      </c>
      <c r="C6" s="1" t="str">
        <f t="shared" si="0"/>
        <v>Посмотри температуру</v>
      </c>
    </row>
    <row r="7" spans="1:3" x14ac:dyDescent="0.25">
      <c r="A7" s="7" t="s">
        <v>29</v>
      </c>
      <c r="B7" s="7" t="s">
        <v>31</v>
      </c>
      <c r="C7" s="1" t="str">
        <f t="shared" si="0"/>
        <v>Возьми зонт</v>
      </c>
    </row>
    <row r="8" spans="1:3" x14ac:dyDescent="0.25">
      <c r="A8" s="7" t="s">
        <v>30</v>
      </c>
      <c r="B8" s="7" t="s">
        <v>32</v>
      </c>
      <c r="C8" s="1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D18" sqref="D18"/>
    </sheetView>
  </sheetViews>
  <sheetFormatPr defaultRowHeight="15" x14ac:dyDescent="0.25"/>
  <cols>
    <col min="1" max="1" width="22.42578125" customWidth="1"/>
    <col min="2" max="2" width="11.42578125" customWidth="1"/>
    <col min="3" max="3" width="16.42578125" customWidth="1"/>
    <col min="4" max="4" width="15" customWidth="1"/>
  </cols>
  <sheetData>
    <row r="1" spans="1:4" ht="45" x14ac:dyDescent="0.25">
      <c r="A1" s="26" t="s">
        <v>62</v>
      </c>
      <c r="B1" s="26" t="s">
        <v>63</v>
      </c>
      <c r="C1" s="26" t="s">
        <v>64</v>
      </c>
      <c r="D1" s="26" t="s">
        <v>65</v>
      </c>
    </row>
    <row r="2" spans="1:4" x14ac:dyDescent="0.25">
      <c r="A2" s="1" t="s">
        <v>66</v>
      </c>
      <c r="B2" s="27">
        <v>25</v>
      </c>
      <c r="C2" s="1" t="s">
        <v>74</v>
      </c>
      <c r="D2" s="1">
        <f>IF(C2="да",B2-B2*0.05,B2)</f>
        <v>25</v>
      </c>
    </row>
    <row r="3" spans="1:4" x14ac:dyDescent="0.25">
      <c r="A3" s="1" t="s">
        <v>68</v>
      </c>
      <c r="B3" s="27">
        <v>255</v>
      </c>
      <c r="C3" s="1" t="s">
        <v>75</v>
      </c>
      <c r="D3" s="1">
        <f t="shared" ref="D3:D9" si="0">IF(C3="да",B3-B3*0.05,B3)</f>
        <v>242.25</v>
      </c>
    </row>
    <row r="4" spans="1:4" x14ac:dyDescent="0.25">
      <c r="A4" s="1" t="s">
        <v>67</v>
      </c>
      <c r="B4" s="27">
        <v>1100</v>
      </c>
      <c r="C4" s="1" t="s">
        <v>74</v>
      </c>
      <c r="D4" s="1">
        <f t="shared" si="0"/>
        <v>1100</v>
      </c>
    </row>
    <row r="5" spans="1:4" x14ac:dyDescent="0.25">
      <c r="A5" s="1" t="s">
        <v>69</v>
      </c>
      <c r="B5" s="27">
        <v>562</v>
      </c>
      <c r="C5" s="1" t="s">
        <v>75</v>
      </c>
      <c r="D5" s="1">
        <f t="shared" si="0"/>
        <v>533.9</v>
      </c>
    </row>
    <row r="6" spans="1:4" x14ac:dyDescent="0.25">
      <c r="A6" s="1" t="s">
        <v>70</v>
      </c>
      <c r="B6" s="27">
        <v>123</v>
      </c>
      <c r="C6" s="1" t="s">
        <v>75</v>
      </c>
      <c r="D6" s="1">
        <f t="shared" si="0"/>
        <v>116.85</v>
      </c>
    </row>
    <row r="7" spans="1:4" x14ac:dyDescent="0.25">
      <c r="A7" s="1" t="s">
        <v>71</v>
      </c>
      <c r="B7" s="27">
        <v>95.3</v>
      </c>
      <c r="C7" s="1" t="s">
        <v>74</v>
      </c>
      <c r="D7" s="1">
        <f t="shared" si="0"/>
        <v>95.3</v>
      </c>
    </row>
    <row r="8" spans="1:4" x14ac:dyDescent="0.25">
      <c r="A8" s="1" t="s">
        <v>72</v>
      </c>
      <c r="B8" s="27">
        <v>12.3</v>
      </c>
      <c r="C8" s="1" t="s">
        <v>74</v>
      </c>
      <c r="D8" s="1">
        <f t="shared" si="0"/>
        <v>12.3</v>
      </c>
    </row>
    <row r="9" spans="1:4" x14ac:dyDescent="0.25">
      <c r="A9" s="1" t="s">
        <v>73</v>
      </c>
      <c r="B9" s="27">
        <v>250</v>
      </c>
      <c r="C9" s="1" t="s">
        <v>75</v>
      </c>
      <c r="D9" s="1">
        <f t="shared" si="0"/>
        <v>237.5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"/>
  <sheetViews>
    <sheetView tabSelected="1" workbookViewId="0">
      <selection activeCell="B16" sqref="B16"/>
    </sheetView>
  </sheetViews>
  <sheetFormatPr defaultRowHeight="15" x14ac:dyDescent="0.25"/>
  <cols>
    <col min="1" max="13" width="3" customWidth="1"/>
    <col min="15" max="15" width="11.5703125" customWidth="1"/>
    <col min="16" max="16" width="9.85546875" customWidth="1"/>
    <col min="19" max="19" width="39" customWidth="1"/>
  </cols>
  <sheetData>
    <row r="1" spans="1:19" ht="15.75" x14ac:dyDescent="0.25">
      <c r="A1" s="18"/>
      <c r="B1" s="24" t="s">
        <v>35</v>
      </c>
      <c r="C1" s="24"/>
      <c r="D1" s="24"/>
      <c r="E1" s="24"/>
      <c r="F1" s="24"/>
      <c r="G1" s="24"/>
      <c r="H1" s="24"/>
      <c r="I1" s="24"/>
      <c r="J1" s="24"/>
    </row>
    <row r="3" spans="1:19" x14ac:dyDescent="0.25">
      <c r="E3" s="15">
        <v>1</v>
      </c>
      <c r="J3" s="15">
        <v>2</v>
      </c>
    </row>
    <row r="4" spans="1:19" ht="18.75" x14ac:dyDescent="0.3">
      <c r="A4" s="15">
        <v>3</v>
      </c>
      <c r="B4" s="8" t="s">
        <v>36</v>
      </c>
      <c r="C4" s="8" t="s">
        <v>46</v>
      </c>
      <c r="D4" s="8" t="s">
        <v>47</v>
      </c>
      <c r="E4" s="8" t="s">
        <v>48</v>
      </c>
      <c r="F4" s="8" t="s">
        <v>49</v>
      </c>
      <c r="G4" s="8" t="s">
        <v>50</v>
      </c>
      <c r="H4" s="8" t="s">
        <v>51</v>
      </c>
      <c r="J4" s="8" t="s">
        <v>54</v>
      </c>
      <c r="M4" s="14" t="s">
        <v>37</v>
      </c>
      <c r="N4" s="13"/>
      <c r="O4" s="13"/>
    </row>
    <row r="5" spans="1:19" x14ac:dyDescent="0.25">
      <c r="E5" s="8" t="s">
        <v>52</v>
      </c>
      <c r="J5" s="8" t="s">
        <v>57</v>
      </c>
      <c r="M5" s="15">
        <v>3</v>
      </c>
      <c r="N5" s="25" t="s">
        <v>45</v>
      </c>
      <c r="O5" s="25"/>
      <c r="P5" s="25"/>
    </row>
    <row r="6" spans="1:19" x14ac:dyDescent="0.25">
      <c r="D6" s="15">
        <v>4</v>
      </c>
      <c r="E6" s="8" t="s">
        <v>53</v>
      </c>
      <c r="F6" s="8" t="s">
        <v>52</v>
      </c>
      <c r="G6" s="8" t="s">
        <v>60</v>
      </c>
      <c r="H6" s="8" t="s">
        <v>46</v>
      </c>
      <c r="I6" s="10" t="s">
        <v>50</v>
      </c>
      <c r="J6" s="8" t="s">
        <v>52</v>
      </c>
      <c r="K6" s="11" t="s">
        <v>57</v>
      </c>
      <c r="M6" s="15">
        <v>4</v>
      </c>
      <c r="N6" s="25" t="s">
        <v>44</v>
      </c>
      <c r="O6" s="25"/>
      <c r="P6" s="25"/>
    </row>
    <row r="7" spans="1:19" x14ac:dyDescent="0.25">
      <c r="E7" s="8" t="s">
        <v>54</v>
      </c>
      <c r="J7" s="8" t="s">
        <v>61</v>
      </c>
      <c r="M7" s="15">
        <v>5</v>
      </c>
      <c r="N7" s="25" t="s">
        <v>43</v>
      </c>
      <c r="O7" s="25"/>
      <c r="P7" s="25"/>
    </row>
    <row r="8" spans="1:19" x14ac:dyDescent="0.25">
      <c r="A8" s="15">
        <v>5</v>
      </c>
      <c r="B8" s="8" t="s">
        <v>53</v>
      </c>
      <c r="C8" s="8" t="s">
        <v>58</v>
      </c>
      <c r="D8" s="8" t="s">
        <v>59</v>
      </c>
      <c r="E8" s="8" t="s">
        <v>55</v>
      </c>
      <c r="J8" s="8" t="s">
        <v>49</v>
      </c>
      <c r="M8" s="15">
        <v>6</v>
      </c>
      <c r="N8" s="25" t="s">
        <v>42</v>
      </c>
      <c r="O8" s="25"/>
    </row>
    <row r="9" spans="1:19" x14ac:dyDescent="0.25">
      <c r="E9" s="8" t="s">
        <v>56</v>
      </c>
      <c r="J9" s="9" t="s">
        <v>47</v>
      </c>
      <c r="M9" s="15">
        <v>7</v>
      </c>
      <c r="N9" s="25" t="s">
        <v>41</v>
      </c>
      <c r="O9" s="25"/>
      <c r="P9" s="25"/>
      <c r="Q9" s="25"/>
      <c r="R9" s="25"/>
      <c r="S9" s="25"/>
    </row>
    <row r="10" spans="1:19" ht="21" x14ac:dyDescent="0.35">
      <c r="E10" s="8" t="s">
        <v>50</v>
      </c>
      <c r="G10" s="15">
        <v>6</v>
      </c>
      <c r="H10" s="8" t="s">
        <v>36</v>
      </c>
      <c r="I10" s="8" t="s">
        <v>46</v>
      </c>
      <c r="J10" s="8" t="s">
        <v>47</v>
      </c>
      <c r="K10" s="8" t="s">
        <v>48</v>
      </c>
      <c r="M10" s="16" t="s">
        <v>38</v>
      </c>
    </row>
    <row r="11" spans="1:19" x14ac:dyDescent="0.25">
      <c r="E11" s="9" t="s">
        <v>49</v>
      </c>
      <c r="J11" s="12" t="s">
        <v>52</v>
      </c>
      <c r="M11" s="15">
        <v>1</v>
      </c>
      <c r="N11" t="s">
        <v>39</v>
      </c>
    </row>
    <row r="12" spans="1:19" x14ac:dyDescent="0.25">
      <c r="C12" s="15">
        <v>7</v>
      </c>
      <c r="D12" s="8" t="s">
        <v>54</v>
      </c>
      <c r="E12" s="8" t="s">
        <v>57</v>
      </c>
      <c r="F12" s="8" t="s">
        <v>46</v>
      </c>
      <c r="G12" s="8" t="s">
        <v>60</v>
      </c>
      <c r="H12" s="8" t="s">
        <v>50</v>
      </c>
      <c r="I12" s="8" t="s">
        <v>49</v>
      </c>
      <c r="J12" s="8" t="s">
        <v>57</v>
      </c>
      <c r="M12" s="15">
        <v>2</v>
      </c>
      <c r="N12" s="22" t="s">
        <v>40</v>
      </c>
      <c r="O12" s="22"/>
      <c r="P12" s="22"/>
      <c r="Q12" s="22"/>
      <c r="R12" s="22"/>
      <c r="S12" s="22"/>
    </row>
    <row r="13" spans="1:19" x14ac:dyDescent="0.25">
      <c r="N13" s="23"/>
      <c r="O13" s="23"/>
      <c r="P13" s="23"/>
      <c r="Q13" s="17"/>
      <c r="R13" s="17"/>
      <c r="S13" s="17"/>
    </row>
    <row r="15" spans="1:19" x14ac:dyDescent="0.25">
      <c r="B15" t="str">
        <f>IF(Лист7!L14=40,"Молодец!","Подумай еще")</f>
        <v>Молодец!</v>
      </c>
    </row>
  </sheetData>
  <mergeCells count="8">
    <mergeCell ref="N12:S12"/>
    <mergeCell ref="N13:P13"/>
    <mergeCell ref="B1:J1"/>
    <mergeCell ref="N5:P5"/>
    <mergeCell ref="N6:P6"/>
    <mergeCell ref="N7:P7"/>
    <mergeCell ref="N8:O8"/>
    <mergeCell ref="N9:S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"/>
  <sheetViews>
    <sheetView workbookViewId="0">
      <selection activeCell="P17" sqref="P17:P18"/>
    </sheetView>
  </sheetViews>
  <sheetFormatPr defaultRowHeight="15" x14ac:dyDescent="0.25"/>
  <cols>
    <col min="1" max="11" width="3" customWidth="1"/>
  </cols>
  <sheetData>
    <row r="1" spans="1:12" x14ac:dyDescent="0.25">
      <c r="B1" s="25" t="s">
        <v>35</v>
      </c>
      <c r="C1" s="25"/>
      <c r="D1" s="25"/>
      <c r="E1" s="25"/>
      <c r="F1" s="25"/>
      <c r="G1" s="25"/>
      <c r="H1" s="25"/>
      <c r="I1" s="25"/>
      <c r="J1" s="25"/>
    </row>
    <row r="4" spans="1:12" x14ac:dyDescent="0.25">
      <c r="B4">
        <f>IF(Лист6!B4="д",1,0)</f>
        <v>1</v>
      </c>
      <c r="C4">
        <f>IF(Лист6!C4="и",1,0)</f>
        <v>1</v>
      </c>
      <c r="D4">
        <f>IF(Лист6!D4="с",1,0)</f>
        <v>1</v>
      </c>
      <c r="E4">
        <f>IF(Лист6!E4="к",1,0)</f>
        <v>1</v>
      </c>
      <c r="F4">
        <f>IF(Лист6!F4="е",1,0)</f>
        <v>1</v>
      </c>
      <c r="G4">
        <f>IF(Лист6!G4="т",1,0)</f>
        <v>1</v>
      </c>
      <c r="H4">
        <f>IF(Лист6!H4="а",1,0)</f>
        <v>1</v>
      </c>
      <c r="J4">
        <f>IF(Лист6!J4="п",1,0)</f>
        <v>1</v>
      </c>
    </row>
    <row r="5" spans="1:12" x14ac:dyDescent="0.25">
      <c r="E5">
        <f>IF(Лист6!E5="о",1,0)</f>
        <v>1</v>
      </c>
      <c r="J5">
        <f>IF(Лист6!J5="р",1,0)</f>
        <v>1</v>
      </c>
    </row>
    <row r="6" spans="1:12" x14ac:dyDescent="0.25">
      <c r="E6">
        <f>IF(Лист6!E6="м",1,0)</f>
        <v>1</v>
      </c>
      <c r="F6">
        <f>IF(Лист6!F6="о",1,0)</f>
        <v>1</v>
      </c>
      <c r="G6">
        <f>IF(Лист6!G6="н",1,0)</f>
        <v>1</v>
      </c>
      <c r="H6">
        <f>IF(Лист6!H6="и",1,0)</f>
        <v>1</v>
      </c>
      <c r="I6">
        <f>IF(Лист6!I6="т",1,0)</f>
        <v>1</v>
      </c>
      <c r="J6">
        <f>IF(Лист6!J6="о",1,0)</f>
        <v>1</v>
      </c>
      <c r="K6">
        <f>IF(Лист6!K6="р",1,0)</f>
        <v>1</v>
      </c>
    </row>
    <row r="7" spans="1:12" x14ac:dyDescent="0.25">
      <c r="E7">
        <f>IF(Лист6!E7="п",1,0)</f>
        <v>1</v>
      </c>
      <c r="J7">
        <f>IF(Лист6!J7="ц",1,0)</f>
        <v>1</v>
      </c>
    </row>
    <row r="8" spans="1:12" x14ac:dyDescent="0.25">
      <c r="B8">
        <f>IF(Лист6!B8="м",1,0)</f>
        <v>1</v>
      </c>
      <c r="C8">
        <f>IF(Лист6!C8="ы",1,0)</f>
        <v>1</v>
      </c>
      <c r="D8">
        <f>IF(Лист6!D8="ш",1,0)</f>
        <v>1</v>
      </c>
      <c r="E8">
        <f>IF(Лист6!E8="ь",1,0)</f>
        <v>1</v>
      </c>
      <c r="J8">
        <f>IF(Лист6!J8="е",1,0)</f>
        <v>1</v>
      </c>
    </row>
    <row r="9" spans="1:12" x14ac:dyDescent="0.25">
      <c r="E9">
        <f>IF(Лист6!E9="ю",1,0)</f>
        <v>1</v>
      </c>
      <c r="J9">
        <f>IF(Лист6!J9="с",1,0)</f>
        <v>1</v>
      </c>
    </row>
    <row r="10" spans="1:12" x14ac:dyDescent="0.25">
      <c r="E10">
        <f>IF(Лист6!E10="т",1,0)</f>
        <v>1</v>
      </c>
      <c r="H10">
        <f>IF(Лист6!H10="д",1,0)</f>
        <v>1</v>
      </c>
      <c r="I10">
        <f>IF(Лист6!I10="и",1,0)</f>
        <v>1</v>
      </c>
      <c r="J10">
        <f>IF(Лист6!J10="с",1,0)</f>
        <v>1</v>
      </c>
      <c r="K10">
        <f>IF(Лист6!K10="к",1,0)</f>
        <v>1</v>
      </c>
    </row>
    <row r="11" spans="1:12" x14ac:dyDescent="0.25">
      <c r="E11">
        <f>IF(Лист6!E11="е",1,0)</f>
        <v>1</v>
      </c>
      <c r="J11">
        <f>IF(Лист6!J11="о",1,0)</f>
        <v>1</v>
      </c>
    </row>
    <row r="12" spans="1:12" x14ac:dyDescent="0.25">
      <c r="D12">
        <f>IF(Лист6!D12="п",1,0)</f>
        <v>1</v>
      </c>
      <c r="E12">
        <f>IF(Лист6!E12="р",1,0)</f>
        <v>1</v>
      </c>
      <c r="F12">
        <f>IF(Лист6!F12="и",1,0)</f>
        <v>1</v>
      </c>
      <c r="G12">
        <f>IF(Лист6!G12="н",1,0)</f>
        <v>1</v>
      </c>
      <c r="H12">
        <f>IF(Лист6!H12="т",1,0)</f>
        <v>1</v>
      </c>
      <c r="I12">
        <f>IF(Лист6!I12="е",1,0)</f>
        <v>1</v>
      </c>
      <c r="J12">
        <f>IF(Лист6!J12="р",1,0)</f>
        <v>1</v>
      </c>
    </row>
    <row r="14" spans="1:12" x14ac:dyDescent="0.25">
      <c r="A14" t="s">
        <v>76</v>
      </c>
      <c r="L14">
        <f>SUM(B4:K12)</f>
        <v>40</v>
      </c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Присич Егор</cp:lastModifiedBy>
  <dcterms:created xsi:type="dcterms:W3CDTF">2024-02-16T09:34:37Z</dcterms:created>
  <dcterms:modified xsi:type="dcterms:W3CDTF">2024-02-29T22:41:22Z</dcterms:modified>
</cp:coreProperties>
</file>