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athcad_auto\distribution\"/>
    </mc:Choice>
  </mc:AlternateContent>
  <xr:revisionPtr revIDLastSave="0" documentId="8_{CEF62D67-848D-4A19-91FC-C1CAFA5C1832}" xr6:coauthVersionLast="46" xr6:coauthVersionMax="46" xr10:uidLastSave="{00000000-0000-0000-0000-000000000000}"/>
  <bookViews>
    <workbookView xWindow="1780" yWindow="1358" windowWidth="17606" windowHeight="14088" activeTab="1" xr2:uid="{9B97A033-A49C-4F03-8482-3DF783EAAC46}"/>
  </bookViews>
  <sheets>
    <sheet name="Seismic Parameters" sheetId="3" r:id="rId1"/>
    <sheet name="Calculation" sheetId="1" r:id="rId2"/>
    <sheet name="preview_images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26" i="1"/>
  <c r="U27" i="1"/>
  <c r="U28" i="1"/>
  <c r="U29" i="1"/>
  <c r="U26" i="1"/>
  <c r="T27" i="1"/>
  <c r="T28" i="1"/>
  <c r="T29" i="1"/>
  <c r="T26" i="1"/>
  <c r="S27" i="1"/>
  <c r="S28" i="1"/>
  <c r="S29" i="1"/>
  <c r="S26" i="1"/>
  <c r="N27" i="1"/>
  <c r="N28" i="1"/>
  <c r="N29" i="1"/>
  <c r="N26" i="1"/>
  <c r="M27" i="1"/>
  <c r="M28" i="1"/>
  <c r="M29" i="1"/>
  <c r="M26" i="1"/>
  <c r="L27" i="1"/>
  <c r="L28" i="1"/>
  <c r="L29" i="1"/>
  <c r="L26" i="1"/>
  <c r="K27" i="1"/>
  <c r="K28" i="1"/>
  <c r="K29" i="1"/>
  <c r="K26" i="1"/>
  <c r="J27" i="1"/>
  <c r="J28" i="1"/>
  <c r="J29" i="1"/>
  <c r="J26" i="1"/>
  <c r="I27" i="1"/>
  <c r="I28" i="1"/>
  <c r="I29" i="1"/>
  <c r="I26" i="1"/>
  <c r="G27" i="1"/>
  <c r="G28" i="1"/>
  <c r="G29" i="1"/>
  <c r="G26" i="1"/>
  <c r="B27" i="1"/>
  <c r="B28" i="1"/>
  <c r="B29" i="1"/>
  <c r="B26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2" i="1"/>
  <c r="I25" i="1"/>
  <c r="AF25" i="1" s="1"/>
  <c r="AF24" i="1"/>
  <c r="Q23" i="1"/>
  <c r="AF23" i="1" s="1"/>
  <c r="AF22" i="1"/>
  <c r="C13" i="3"/>
  <c r="C14" i="3" s="1"/>
  <c r="Y40" i="1" l="1"/>
  <c r="Y36" i="1"/>
  <c r="Y28" i="1"/>
  <c r="Z27" i="1"/>
  <c r="Z39" i="1"/>
  <c r="Y35" i="1"/>
  <c r="Z33" i="1"/>
  <c r="AA31" i="1"/>
  <c r="AA30" i="1"/>
  <c r="Z38" i="1"/>
  <c r="Z26" i="1"/>
  <c r="Y37" i="1"/>
  <c r="Y25" i="1"/>
  <c r="Z32" i="1"/>
  <c r="AA35" i="1"/>
  <c r="Y30" i="1"/>
  <c r="Z36" i="1"/>
  <c r="AA24" i="1"/>
  <c r="Y24" i="1"/>
  <c r="Z35" i="1"/>
  <c r="Z23" i="1"/>
  <c r="Y23" i="1"/>
  <c r="Z34" i="1"/>
  <c r="AA22" i="1"/>
  <c r="AA29" i="1"/>
  <c r="Z37" i="1"/>
  <c r="AA40" i="1"/>
  <c r="AA28" i="1"/>
  <c r="Z31" i="1"/>
  <c r="Y39" i="1"/>
  <c r="Y27" i="1"/>
  <c r="Z30" i="1"/>
  <c r="Y38" i="1"/>
  <c r="Y26" i="1"/>
  <c r="Z25" i="1"/>
  <c r="AA23" i="1"/>
  <c r="Y34" i="1"/>
  <c r="Z22" i="1"/>
  <c r="Z29" i="1"/>
  <c r="AA39" i="1"/>
  <c r="AA27" i="1"/>
  <c r="Y33" i="1"/>
  <c r="Z40" i="1"/>
  <c r="Z28" i="1"/>
  <c r="AA38" i="1"/>
  <c r="AA26" i="1"/>
  <c r="Y32" i="1"/>
  <c r="AA37" i="1"/>
  <c r="Y31" i="1"/>
  <c r="AA36" i="1"/>
  <c r="Y22" i="1"/>
  <c r="Y29" i="1"/>
  <c r="Z24" i="1"/>
  <c r="AA34" i="1"/>
  <c r="AA33" i="1"/>
  <c r="AA32" i="1"/>
  <c r="AA25" i="1"/>
  <c r="D27" i="3"/>
  <c r="D25" i="3"/>
  <c r="D23" i="3"/>
  <c r="AC26" i="1" l="1"/>
  <c r="AB25" i="1"/>
  <c r="AB22" i="1"/>
  <c r="AC25" i="1"/>
  <c r="AD25" i="1" s="1"/>
  <c r="AC24" i="1"/>
  <c r="AE24" i="1" s="1"/>
  <c r="AG24" i="1" s="1"/>
  <c r="AH24" i="1" s="1"/>
  <c r="AI24" i="1" s="1"/>
  <c r="AC23" i="1"/>
  <c r="AD23" i="1" s="1"/>
  <c r="AB23" i="1"/>
  <c r="AC22" i="1"/>
  <c r="AE22" i="1" s="1"/>
  <c r="AG22" i="1" s="1"/>
  <c r="AH22" i="1" s="1"/>
  <c r="AI22" i="1" s="1"/>
  <c r="AB24" i="1"/>
  <c r="AE25" i="1" l="1"/>
  <c r="AG25" i="1" s="1"/>
  <c r="AH25" i="1" s="1"/>
  <c r="AI25" i="1" s="1"/>
  <c r="AD24" i="1"/>
  <c r="AE23" i="1"/>
  <c r="AG23" i="1" s="1"/>
  <c r="AH23" i="1" s="1"/>
  <c r="AI23" i="1" s="1"/>
  <c r="AD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Kuo, Richard</author>
  </authors>
  <commentList>
    <comment ref="F5" authorId="0" shapeId="0" xr:uid="{935CADE2-A4D0-44AD-90AB-4CB84DE6C47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Information attributed to the specific equipment. This will be stored in the database if indicated using the software</t>
        </r>
      </text>
    </comment>
    <comment ref="K5" authorId="0" shapeId="0" xr:uid="{18C93F17-0EE1-4A10-A2B1-011D600E43B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Importance factor.</t>
        </r>
      </text>
    </comment>
    <comment ref="N5" authorId="0" shapeId="0" xr:uid="{1657B73E-86C9-4460-A503-73112F92674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width per diagram.</t>
        </r>
      </text>
    </comment>
    <comment ref="O5" authorId="0" shapeId="0" xr:uid="{473D82A4-56D2-4FA8-B197-B7057D97EBD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depth per diagram.</t>
        </r>
      </text>
    </comment>
    <comment ref="P5" authorId="0" shapeId="0" xr:uid="{996B8941-0C39-4D2A-A1AC-C6E80FDC87D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Distance from edge of equipment to mounting location along width axis per diagram.</t>
        </r>
      </text>
    </comment>
    <comment ref="Q5" authorId="0" shapeId="0" xr:uid="{F704820F-8CD1-4DA9-8C69-DF64CBC7931D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Distance from edge of equipment to mounting location along depth axis per diagram.</t>
        </r>
      </text>
    </comment>
    <comment ref="R15" authorId="0" shapeId="0" xr:uid="{0DB754FF-DA8F-4395-841A-7F0DD3AEE43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width per diagram.</t>
        </r>
      </text>
    </comment>
    <comment ref="S15" authorId="0" shapeId="0" xr:uid="{1E678D24-F6C3-4C8B-A9C5-DA97877D8F3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depth per diagram.</t>
        </r>
      </text>
    </comment>
    <comment ref="I18" authorId="1" shapeId="0" xr:uid="{A9F65D56-25AA-4F21-8740-547D88816C43}">
      <text>
        <r>
          <rPr>
            <b/>
            <sz val="9"/>
            <color indexed="81"/>
            <rFont val="Tahoma"/>
            <family val="2"/>
          </rPr>
          <t>Kuo, Richard:</t>
        </r>
        <r>
          <rPr>
            <sz val="9"/>
            <color indexed="81"/>
            <rFont val="Tahoma"/>
            <family val="2"/>
          </rPr>
          <t xml:space="preserve">
ASCE 7-10, 13.1.4
Exempt from Anchorage calc: 
- Floor mounted Wp &lt;400lb and CG &lt;4'
- Wall-mounted or suspended &lt;20 lb (or 5 lb/ft)</t>
        </r>
      </text>
    </comment>
    <comment ref="N19" authorId="1" shapeId="0" xr:uid="{5FFC877D-75AE-4C94-B619-F13A17ED94F4}">
      <text>
        <r>
          <rPr>
            <b/>
            <sz val="9"/>
            <color indexed="81"/>
            <rFont val="Tahoma"/>
            <family val="2"/>
          </rPr>
          <t>Kuo, Richard:</t>
        </r>
        <r>
          <rPr>
            <sz val="9"/>
            <color indexed="81"/>
            <rFont val="Tahoma"/>
            <family val="2"/>
          </rPr>
          <t xml:space="preserve">
Ωo = 1 for all non concrete anchorage; Ωo &lt;&gt; 1 for concrete anchorage per ASCE7-10 Table 13.6-1 </t>
        </r>
      </text>
    </comment>
  </commentList>
</comments>
</file>

<file path=xl/sharedStrings.xml><?xml version="1.0" encoding="utf-8"?>
<sst xmlns="http://schemas.openxmlformats.org/spreadsheetml/2006/main" count="160" uniqueCount="130">
  <si>
    <t xml:space="preserve">Anesthesia Machine </t>
  </si>
  <si>
    <t>Warming Cabinet</t>
  </si>
  <si>
    <t>Floor</t>
  </si>
  <si>
    <t>Surgical Scrub Sink</t>
  </si>
  <si>
    <t>Wall</t>
  </si>
  <si>
    <t>Retractable Ceiling Column</t>
  </si>
  <si>
    <t>Ceiling</t>
  </si>
  <si>
    <t>Medical</t>
  </si>
  <si>
    <t>Wall, Floor</t>
  </si>
  <si>
    <t>eqpt_name</t>
  </si>
  <si>
    <t>mounting_location</t>
  </si>
  <si>
    <t>tags</t>
  </si>
  <si>
    <t>s_ds_input</t>
  </si>
  <si>
    <t>a_p_input</t>
  </si>
  <si>
    <t>r_p_input</t>
  </si>
  <si>
    <t>i_p_input</t>
  </si>
  <si>
    <t>z_input</t>
  </si>
  <si>
    <t>h_input</t>
  </si>
  <si>
    <t>omega_input</t>
  </si>
  <si>
    <t>w_p_input(lb)</t>
  </si>
  <si>
    <t>capital_a_input(in)</t>
  </si>
  <si>
    <t>capital_b_input(in)</t>
  </si>
  <si>
    <t>a_input(in)</t>
  </si>
  <si>
    <t>b_input(in)</t>
  </si>
  <si>
    <t>capital_h_input(ft)</t>
  </si>
  <si>
    <t>floor</t>
  </si>
  <si>
    <t>wall,floor</t>
  </si>
  <si>
    <t>Mounting Location</t>
  </si>
  <si>
    <t>Preview image</t>
  </si>
  <si>
    <t>ceiling</t>
  </si>
  <si>
    <t>Medical, ICU, something</t>
  </si>
  <si>
    <t xml:space="preserve">Mathcad Automation Template </t>
  </si>
  <si>
    <r>
      <t xml:space="preserve">Headers highlighted in </t>
    </r>
    <r>
      <rPr>
        <sz val="11"/>
        <color theme="7" tint="-0.249977111117893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are mandatory. Cells highlighted in </t>
    </r>
    <r>
      <rPr>
        <sz val="11"/>
        <color theme="5" tint="-0.249977111117893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are input cells, and can be customized per specific needs.</t>
    </r>
  </si>
  <si>
    <r>
      <t xml:space="preserve">Text in </t>
    </r>
    <r>
      <rPr>
        <sz val="11"/>
        <color theme="4" tint="-0.249977111117893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 user input information. Fill out each row with the proper info.</t>
    </r>
  </si>
  <si>
    <t>factor_input</t>
  </si>
  <si>
    <t>wall</t>
  </si>
  <si>
    <t>project_number</t>
  </si>
  <si>
    <t>eqpt_number</t>
  </si>
  <si>
    <r>
      <t xml:space="preserve">Inputs must follow the syntax: </t>
    </r>
    <r>
      <rPr>
        <i/>
        <sz val="11"/>
        <color theme="1"/>
        <rFont val="Calibri"/>
        <family val="2"/>
        <scheme val="minor"/>
      </rPr>
      <t>&lt;input_name&gt;</t>
    </r>
    <r>
      <rPr>
        <sz val="11"/>
        <color theme="1"/>
        <rFont val="Calibri"/>
        <family val="2"/>
        <scheme val="minor"/>
      </rPr>
      <t>_input(</t>
    </r>
    <r>
      <rPr>
        <i/>
        <sz val="11"/>
        <color theme="1"/>
        <rFont val="Calibri"/>
        <family val="2"/>
        <scheme val="minor"/>
      </rPr>
      <t>&lt;unit&gt;</t>
    </r>
    <r>
      <rPr>
        <sz val="11"/>
        <color theme="1"/>
        <rFont val="Calibri"/>
        <family val="2"/>
        <scheme val="minor"/>
      </rPr>
      <t>)</t>
    </r>
  </si>
  <si>
    <t>Note: use underscores instead of spaces. Headers without units will be processed as unitless.</t>
  </si>
  <si>
    <t>657/667 Mission Street</t>
  </si>
  <si>
    <t>Project:</t>
  </si>
  <si>
    <t>By:</t>
  </si>
  <si>
    <t>RK</t>
  </si>
  <si>
    <t>Date:</t>
  </si>
  <si>
    <t>2021.02.17</t>
  </si>
  <si>
    <t>Mechanical Equipment Anchorage</t>
  </si>
  <si>
    <t>Seismic Demand on Non-structural Components</t>
  </si>
  <si>
    <t>Overturning Calculations - (LRFD Procedure)</t>
  </si>
  <si>
    <t>ref: CBC, ASCE7</t>
  </si>
  <si>
    <r>
      <t>M</t>
    </r>
    <r>
      <rPr>
        <vertAlign val="subscript"/>
        <sz val="10"/>
        <rFont val="Arial"/>
        <family val="2"/>
      </rPr>
      <t>OT</t>
    </r>
    <r>
      <rPr>
        <sz val="10"/>
        <rFont val="Arial"/>
        <family val="2"/>
      </rPr>
      <t xml:space="preserve"> = Ω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*H</t>
    </r>
    <r>
      <rPr>
        <vertAlign val="subscript"/>
        <sz val="10"/>
        <rFont val="Arial"/>
        <family val="2"/>
      </rPr>
      <t>cg</t>
    </r>
  </si>
  <si>
    <t xml:space="preserve">Site Class: </t>
  </si>
  <si>
    <t>D</t>
  </si>
  <si>
    <r>
      <t>M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(0.9-0.2S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>)W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*D/2</t>
    </r>
    <r>
      <rPr>
        <sz val="10"/>
        <rFont val="Arial"/>
        <family val="2"/>
      </rPr>
      <t/>
    </r>
  </si>
  <si>
    <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</si>
  <si>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 xml:space="preserve"> g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</si>
  <si>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</t>
    </r>
  </si>
  <si>
    <t xml:space="preserve"> ASCE7 Table 11.4-1</t>
  </si>
  <si>
    <r>
      <t>S</t>
    </r>
    <r>
      <rPr>
        <vertAlign val="subscript"/>
        <sz val="10"/>
        <rFont val="Arial"/>
        <family val="2"/>
      </rPr>
      <t>MS</t>
    </r>
    <r>
      <rPr>
        <sz val="10"/>
        <rFont val="Arial"/>
        <family val="2"/>
      </rPr>
      <t xml:space="preserve"> =</t>
    </r>
  </si>
  <si>
    <r>
      <t xml:space="preserve"> g =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s</t>
    </r>
  </si>
  <si>
    <r>
      <t>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=</t>
    </r>
  </si>
  <si>
    <r>
      <t xml:space="preserve"> g = 2/3 S</t>
    </r>
    <r>
      <rPr>
        <vertAlign val="subscript"/>
        <sz val="10"/>
        <rFont val="Arial"/>
        <family val="2"/>
      </rPr>
      <t>MS</t>
    </r>
  </si>
  <si>
    <r>
      <t>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</si>
  <si>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 xml:space="preserve"> importance factor (ASCE7 13.1.3)</t>
  </si>
  <si>
    <t>Equation ASCE7 13.3-1</t>
  </si>
  <si>
    <t>Legend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</si>
  <si>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</si>
  <si>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Equipment &gt; 400 lb base mount that needs to conform to ASCE 7 Chapter 13</t>
  </si>
  <si>
    <t>Equation ASCE7 13.3-2, upper bound</t>
  </si>
  <si>
    <t>Equipment &lt; 400 lb for base mount with c.g.c &gt; 4 ft above floor, or &gt; 20 lb with c.g.c &gt; 4 ft above floor, that needs to conform to ASCE 7 Chapter 13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</si>
  <si>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1.6 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W</t>
    </r>
    <r>
      <rPr>
        <vertAlign val="subscript"/>
        <sz val="10"/>
        <rFont val="Arial"/>
        <family val="2"/>
      </rPr>
      <t xml:space="preserve">p </t>
    </r>
    <r>
      <rPr>
        <sz val="10"/>
        <rFont val="Arial"/>
        <family val="2"/>
      </rPr>
      <t>=</t>
    </r>
  </si>
  <si>
    <t>Wp</t>
  </si>
  <si>
    <t>Equation ASCE7 13.3-3, lower bound</t>
  </si>
  <si>
    <t>Equipment &lt; 400 lb for base mount with c.g.c &lt; 4 ft above floor, or &lt; 20 lb with c.g.c &gt; 4ft above floor, are exempt per CBC 1616.10.15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</si>
  <si>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0.3 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</si>
  <si>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Seismic Vertical Force</t>
  </si>
  <si>
    <r>
      <t>Fpv = 0.2 S</t>
    </r>
    <r>
      <rPr>
        <vertAlign val="subscript"/>
        <sz val="10"/>
        <rFont val="Arial"/>
        <family val="2"/>
      </rPr>
      <t xml:space="preserve">DS </t>
    </r>
    <r>
      <rPr>
        <sz val="10"/>
        <rFont val="Arial"/>
        <family val="2"/>
      </rPr>
      <t xml:space="preserve"> =</t>
    </r>
  </si>
  <si>
    <t>LRFD</t>
  </si>
  <si>
    <t>ASD</t>
  </si>
  <si>
    <t>FS</t>
  </si>
  <si>
    <t>Equipment</t>
  </si>
  <si>
    <t>Mount</t>
  </si>
  <si>
    <t xml:space="preserve">Base </t>
  </si>
  <si>
    <t>z</t>
  </si>
  <si>
    <t>h</t>
  </si>
  <si>
    <t>ASCE 7-10, Table 13.5 or 13.6</t>
  </si>
  <si>
    <t>H</t>
  </si>
  <si>
    <t>ASCE 7, 13.3.1.1</t>
  </si>
  <si>
    <t>Force per Support</t>
  </si>
  <si>
    <t>Item</t>
  </si>
  <si>
    <t>Description</t>
  </si>
  <si>
    <t>Type</t>
  </si>
  <si>
    <t>Material</t>
  </si>
  <si>
    <t>(lb)</t>
  </si>
  <si>
    <t>(ft)</t>
  </si>
  <si>
    <t>(in)</t>
  </si>
  <si>
    <t>(lb*in)</t>
  </si>
  <si>
    <t>Base</t>
  </si>
  <si>
    <t>EQ1</t>
  </si>
  <si>
    <t>AMSCO 400 Sterilizer</t>
  </si>
  <si>
    <t>EQ2</t>
  </si>
  <si>
    <t>AMSCO 7053HP Washer</t>
  </si>
  <si>
    <t>EQ3</t>
  </si>
  <si>
    <t>AMSCO 50 3-Bay Sink (empty)</t>
  </si>
  <si>
    <t>AMSCO 50 3-Bay Sink (filled)</t>
  </si>
  <si>
    <t>CG_Y OUTPUT</t>
  </si>
  <si>
    <t>a</t>
  </si>
  <si>
    <t>b</t>
  </si>
  <si>
    <t>Ω0MOT</t>
  </si>
  <si>
    <t>MR</t>
  </si>
  <si>
    <t>MOT/</t>
  </si>
  <si>
    <t>Fp / Wp</t>
  </si>
  <si>
    <t>Fp_max / Wp</t>
  </si>
  <si>
    <t>Fp_min / Wp</t>
  </si>
  <si>
    <t>Fp (lb)</t>
  </si>
  <si>
    <t>Ω0Fp (lb)</t>
  </si>
  <si>
    <t>Ω0T (lb)</t>
  </si>
  <si>
    <t>NO INPUT HERE</t>
  </si>
  <si>
    <r>
      <t>W</t>
    </r>
    <r>
      <rPr>
        <b/>
        <vertAlign val="subscript"/>
        <sz val="10"/>
        <rFont val="Arial"/>
        <family val="2"/>
      </rPr>
      <t>p</t>
    </r>
  </si>
  <si>
    <r>
      <t>H</t>
    </r>
    <r>
      <rPr>
        <b/>
        <vertAlign val="subscript"/>
        <sz val="10"/>
        <rFont val="Arial"/>
        <family val="2"/>
      </rPr>
      <t>cg</t>
    </r>
  </si>
  <si>
    <r>
      <t>a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</si>
  <si>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</si>
  <si>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rPr>
        <b/>
        <sz val="10"/>
        <rFont val="Calibri"/>
        <family val="2"/>
      </rPr>
      <t>Ω</t>
    </r>
    <r>
      <rPr>
        <b/>
        <vertAlign val="subscript"/>
        <sz val="10"/>
        <rFont val="Arial"/>
        <family val="2"/>
      </rPr>
      <t>0</t>
    </r>
  </si>
  <si>
    <r>
      <t>S</t>
    </r>
    <r>
      <rPr>
        <b/>
        <vertAlign val="subscript"/>
        <sz val="12"/>
        <rFont val="Calibri"/>
        <family val="2"/>
        <scheme val="minor"/>
      </rPr>
      <t>DS</t>
    </r>
  </si>
  <si>
    <r>
      <t>I</t>
    </r>
    <r>
      <rPr>
        <b/>
        <vertAlign val="subscript"/>
        <sz val="12"/>
        <rFont val="Calibri"/>
        <family val="2"/>
        <scheme val="minor"/>
      </rPr>
      <t>P</t>
    </r>
  </si>
  <si>
    <t>D ("A")</t>
  </si>
  <si>
    <t>L ("B")</t>
  </si>
  <si>
    <t>h1</t>
  </si>
  <si>
    <t>eqpt_tags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</si>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</sst>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b/>
      <sz val="10"/>
      <color rgb="FF0070C0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sz val="10"/>
      <color theme="5" tint="0.79998168889431442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vertAlign val="subscript"/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3" borderId="1" applyNumberFormat="0" applyAlignment="0" applyProtection="0"/>
    <xf numFmtId="0" fontId="11" fillId="4" borderId="1" applyNumberFormat="0" applyAlignment="0" applyProtection="0"/>
    <xf numFmtId="0" fontId="13" fillId="0" borderId="0"/>
    <xf numFmtId="0" fontId="24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164" fontId="14" fillId="0" borderId="0" xfId="3" applyNumberFormat="1" applyFont="1"/>
    <xf numFmtId="0" fontId="15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3" applyAlignment="1">
      <alignment horizontal="right"/>
    </xf>
    <xf numFmtId="0" fontId="17" fillId="0" borderId="0" xfId="3" applyFont="1" applyAlignment="1">
      <alignment horizontal="center"/>
    </xf>
    <xf numFmtId="0" fontId="13" fillId="0" borderId="0" xfId="3"/>
    <xf numFmtId="0" fontId="13" fillId="0" borderId="0" xfId="0" applyFont="1" applyAlignment="1">
      <alignment horizontal="right"/>
    </xf>
    <xf numFmtId="2" fontId="13" fillId="0" borderId="0" xfId="3" applyNumberFormat="1" applyAlignment="1">
      <alignment horizontal="left"/>
    </xf>
    <xf numFmtId="164" fontId="0" fillId="0" borderId="0" xfId="0" applyNumberFormat="1"/>
    <xf numFmtId="0" fontId="0" fillId="5" borderId="0" xfId="0" applyFill="1"/>
    <xf numFmtId="164" fontId="13" fillId="0" borderId="0" xfId="0" applyNumberFormat="1" applyFont="1"/>
    <xf numFmtId="164" fontId="0" fillId="0" borderId="0" xfId="0" applyNumberFormat="1" applyAlignment="1">
      <alignment horizontal="right"/>
    </xf>
    <xf numFmtId="164" fontId="13" fillId="0" borderId="0" xfId="3" applyNumberFormat="1"/>
    <xf numFmtId="0" fontId="0" fillId="0" borderId="0" xfId="0" applyAlignment="1">
      <alignment horizontal="left"/>
    </xf>
    <xf numFmtId="165" fontId="14" fillId="0" borderId="0" xfId="3" applyNumberFormat="1" applyFont="1"/>
    <xf numFmtId="0" fontId="13" fillId="0" borderId="0" xfId="3" applyAlignment="1">
      <alignment horizontal="left"/>
    </xf>
    <xf numFmtId="0" fontId="18" fillId="0" borderId="0" xfId="3" applyFont="1"/>
    <xf numFmtId="0" fontId="19" fillId="0" borderId="0" xfId="3" applyFont="1"/>
    <xf numFmtId="164" fontId="12" fillId="0" borderId="0" xfId="3" applyNumberFormat="1" applyFont="1" applyAlignment="1">
      <alignment horizontal="right"/>
    </xf>
    <xf numFmtId="0" fontId="13" fillId="0" borderId="0" xfId="3" quotePrefix="1"/>
    <xf numFmtId="164" fontId="13" fillId="0" borderId="0" xfId="3" applyNumberFormat="1" applyAlignment="1">
      <alignment horizontal="right"/>
    </xf>
    <xf numFmtId="0" fontId="13" fillId="0" borderId="0" xfId="0" applyFont="1" applyAlignment="1">
      <alignment horizontal="center"/>
    </xf>
    <xf numFmtId="164" fontId="13" fillId="0" borderId="0" xfId="3" applyNumberFormat="1" applyAlignment="1">
      <alignment horizontal="left"/>
    </xf>
    <xf numFmtId="0" fontId="20" fillId="6" borderId="0" xfId="0" applyFont="1" applyFill="1"/>
    <xf numFmtId="0" fontId="0" fillId="7" borderId="0" xfId="0" applyFill="1"/>
    <xf numFmtId="2" fontId="13" fillId="0" borderId="0" xfId="3" applyNumberFormat="1"/>
    <xf numFmtId="0" fontId="0" fillId="8" borderId="0" xfId="0" applyFill="1"/>
    <xf numFmtId="2" fontId="0" fillId="0" borderId="0" xfId="0" applyNumberFormat="1"/>
    <xf numFmtId="0" fontId="2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3" fillId="0" borderId="0" xfId="0" applyFont="1" applyBorder="1"/>
    <xf numFmtId="0" fontId="23" fillId="0" borderId="0" xfId="0" applyFont="1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wrapText="1"/>
    </xf>
    <xf numFmtId="0" fontId="3" fillId="3" borderId="3" xfId="1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0" fontId="11" fillId="4" borderId="1" xfId="2" applyAlignment="1">
      <alignment wrapText="1"/>
    </xf>
    <xf numFmtId="0" fontId="13" fillId="0" borderId="0" xfId="0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4" fillId="0" borderId="7" xfId="4" applyNumberFormat="1" applyBorder="1" applyAlignment="1">
      <alignment horizontal="center"/>
    </xf>
    <xf numFmtId="2" fontId="24" fillId="0" borderId="6" xfId="4" applyNumberForma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7" fillId="0" borderId="7" xfId="4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7" fillId="0" borderId="4" xfId="4" applyFont="1" applyBorder="1" applyAlignment="1">
      <alignment horizontal="center"/>
    </xf>
    <xf numFmtId="0" fontId="27" fillId="0" borderId="5" xfId="4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7" fillId="0" borderId="10" xfId="4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5" xfId="4" applyFont="1" applyBorder="1" applyAlignment="1">
      <alignment horizontal="center"/>
    </xf>
    <xf numFmtId="2" fontId="14" fillId="9" borderId="9" xfId="0" applyNumberFormat="1" applyFont="1" applyFill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24" fillId="0" borderId="10" xfId="4" applyNumberForma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24" fillId="0" borderId="12" xfId="4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7" fillId="8" borderId="7" xfId="0" applyFont="1" applyFill="1" applyBorder="1" applyAlignment="1">
      <alignment vertical="center"/>
    </xf>
    <xf numFmtId="0" fontId="17" fillId="8" borderId="9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  <xf numFmtId="1" fontId="6" fillId="0" borderId="0" xfId="0" applyNumberFormat="1" applyFont="1" applyAlignment="1">
      <alignment wrapText="1"/>
    </xf>
    <xf numFmtId="1" fontId="14" fillId="0" borderId="9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14" fillId="0" borderId="7" xfId="0" applyNumberFormat="1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2" fontId="14" fillId="0" borderId="6" xfId="0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5">
    <cellStyle name="Calculation" xfId="2" builtinId="22"/>
    <cellStyle name="Explanatory Text" xfId="4" builtinId="53"/>
    <cellStyle name="Input" xfId="1" builtinId="20"/>
    <cellStyle name="Normal" xfId="0" builtinId="0"/>
    <cellStyle name="Normal_SMCOETAB" xfId="3" xr:uid="{30BD601D-5724-4CE5-8AF6-8A7B98D92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5</xdr:row>
      <xdr:rowOff>152400</xdr:rowOff>
    </xdr:from>
    <xdr:to>
      <xdr:col>16</xdr:col>
      <xdr:colOff>257175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344025" y="971550"/>
          <a:ext cx="1347788" cy="149066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426983</xdr:colOff>
      <xdr:row>9</xdr:row>
      <xdr:rowOff>200899</xdr:rowOff>
    </xdr:from>
    <xdr:to>
      <xdr:col>15</xdr:col>
      <xdr:colOff>123825</xdr:colOff>
      <xdr:row>10</xdr:row>
      <xdr:rowOff>45799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9561458" y="1701087"/>
          <a:ext cx="349305" cy="44925"/>
        </a:xfrm>
        <a:prstGeom prst="rightArrow">
          <a:avLst>
            <a:gd name="adj1" fmla="val 0"/>
            <a:gd name="adj2" fmla="val 188881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196708</xdr:colOff>
      <xdr:row>10</xdr:row>
      <xdr:rowOff>191302</xdr:rowOff>
    </xdr:from>
    <xdr:to>
      <xdr:col>15</xdr:col>
      <xdr:colOff>242427</xdr:colOff>
      <xdr:row>12</xdr:row>
      <xdr:rowOff>118714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5400000" flipV="1">
          <a:off x="9852300" y="2022861"/>
          <a:ext cx="308412" cy="45719"/>
        </a:xfrm>
        <a:prstGeom prst="rightArrow">
          <a:avLst>
            <a:gd name="adj1" fmla="val 0"/>
            <a:gd name="adj2" fmla="val 212128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9</xdr:row>
      <xdr:rowOff>0</xdr:rowOff>
    </xdr:from>
    <xdr:to>
      <xdr:col>15</xdr:col>
      <xdr:colOff>0</xdr:colOff>
      <xdr:row>9</xdr:row>
      <xdr:rowOff>174171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515475" y="1509713"/>
          <a:ext cx="271463" cy="1741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F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15</xdr:col>
      <xdr:colOff>300578</xdr:colOff>
      <xdr:row>11</xdr:row>
      <xdr:rowOff>176209</xdr:rowOff>
    </xdr:from>
    <xdr:to>
      <xdr:col>16</xdr:col>
      <xdr:colOff>98855</xdr:colOff>
      <xdr:row>12</xdr:row>
      <xdr:rowOff>185734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087516" y="2066922"/>
          <a:ext cx="445977" cy="20002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0.9W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14</xdr:col>
      <xdr:colOff>9525</xdr:colOff>
      <xdr:row>6</xdr:row>
      <xdr:rowOff>9525</xdr:rowOff>
    </xdr:from>
    <xdr:to>
      <xdr:col>14</xdr:col>
      <xdr:colOff>9525</xdr:colOff>
      <xdr:row>14</xdr:row>
      <xdr:rowOff>0</xdr:rowOff>
    </xdr:to>
    <xdr:sp macro="" textlink="">
      <xdr:nvSpPr>
        <xdr:cNvPr id="7" name="Lin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9144000" y="995363"/>
          <a:ext cx="0" cy="146685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103414</xdr:colOff>
      <xdr:row>15</xdr:row>
      <xdr:rowOff>149680</xdr:rowOff>
    </xdr:from>
    <xdr:to>
      <xdr:col>16</xdr:col>
      <xdr:colOff>321129</xdr:colOff>
      <xdr:row>15</xdr:row>
      <xdr:rowOff>149680</xdr:rowOff>
    </xdr:to>
    <xdr:sp macro="" textlink="">
      <xdr:nvSpPr>
        <xdr:cNvPr id="8" name="Lin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9237889" y="2802393"/>
          <a:ext cx="151787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14</xdr:row>
      <xdr:rowOff>0</xdr:rowOff>
    </xdr:from>
    <xdr:to>
      <xdr:col>14</xdr:col>
      <xdr:colOff>95250</xdr:colOff>
      <xdr:row>14</xdr:row>
      <xdr:rowOff>0</xdr:rowOff>
    </xdr:to>
    <xdr:sp macro="" textlink="">
      <xdr:nvSpPr>
        <xdr:cNvPr id="9" name="Line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901113" y="2462213"/>
          <a:ext cx="328612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6</xdr:row>
      <xdr:rowOff>0</xdr:rowOff>
    </xdr:from>
    <xdr:to>
      <xdr:col>14</xdr:col>
      <xdr:colOff>95250</xdr:colOff>
      <xdr:row>6</xdr:row>
      <xdr:rowOff>0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901113" y="985838"/>
          <a:ext cx="328612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152399</xdr:colOff>
      <xdr:row>10</xdr:row>
      <xdr:rowOff>26459</xdr:rowOff>
    </xdr:from>
    <xdr:to>
      <xdr:col>15</xdr:col>
      <xdr:colOff>295274</xdr:colOff>
      <xdr:row>10</xdr:row>
      <xdr:rowOff>26459</xdr:rowOff>
    </xdr:to>
    <xdr:sp macro="" textlink="">
      <xdr:nvSpPr>
        <xdr:cNvPr id="11" name="Line 1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9939337" y="1726672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423331</xdr:colOff>
      <xdr:row>9</xdr:row>
      <xdr:rowOff>104775</xdr:rowOff>
    </xdr:from>
    <xdr:to>
      <xdr:col>13</xdr:col>
      <xdr:colOff>566206</xdr:colOff>
      <xdr:row>10</xdr:row>
      <xdr:rowOff>114300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905344" y="1614488"/>
          <a:ext cx="142875" cy="20002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H</a:t>
          </a:r>
        </a:p>
      </xdr:txBody>
    </xdr:sp>
    <xdr:clientData/>
  </xdr:twoCellAnchor>
  <xdr:twoCellAnchor>
    <xdr:from>
      <xdr:col>14</xdr:col>
      <xdr:colOff>447677</xdr:colOff>
      <xdr:row>16</xdr:row>
      <xdr:rowOff>19283</xdr:rowOff>
    </xdr:from>
    <xdr:to>
      <xdr:col>16</xdr:col>
      <xdr:colOff>38101</xdr:colOff>
      <xdr:row>18</xdr:row>
      <xdr:rowOff>159205</xdr:rowOff>
    </xdr:to>
    <xdr:sp macro="" textlink="">
      <xdr:nvSpPr>
        <xdr:cNvPr id="13" name="Text Box 2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9582152" y="2833921"/>
          <a:ext cx="890587" cy="468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D, distance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btwn anchors</a:t>
          </a:r>
        </a:p>
      </xdr:txBody>
    </xdr:sp>
    <xdr:clientData/>
  </xdr:twoCellAnchor>
  <xdr:twoCellAnchor>
    <xdr:from>
      <xdr:col>16</xdr:col>
      <xdr:colOff>322489</xdr:colOff>
      <xdr:row>15</xdr:row>
      <xdr:rowOff>73481</xdr:rowOff>
    </xdr:from>
    <xdr:to>
      <xdr:col>16</xdr:col>
      <xdr:colOff>322489</xdr:colOff>
      <xdr:row>16</xdr:row>
      <xdr:rowOff>73480</xdr:rowOff>
    </xdr:to>
    <xdr:sp macro="" textlink="">
      <xdr:nvSpPr>
        <xdr:cNvPr id="14" name="Line 2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rot="5400000">
          <a:off x="10676165" y="2807156"/>
          <a:ext cx="161924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544286</xdr:colOff>
      <xdr:row>16</xdr:row>
      <xdr:rowOff>4082</xdr:rowOff>
    </xdr:from>
    <xdr:to>
      <xdr:col>14</xdr:col>
      <xdr:colOff>77561</xdr:colOff>
      <xdr:row>16</xdr:row>
      <xdr:rowOff>176893</xdr:rowOff>
    </xdr:to>
    <xdr:sp macro="" textlink="">
      <xdr:nvSpPr>
        <xdr:cNvPr id="15" name="Text Box 2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9026299" y="2818720"/>
          <a:ext cx="185737" cy="158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T</a:t>
          </a:r>
        </a:p>
      </xdr:txBody>
    </xdr:sp>
    <xdr:clientData/>
  </xdr:twoCellAnchor>
  <xdr:twoCellAnchor>
    <xdr:from>
      <xdr:col>15</xdr:col>
      <xdr:colOff>299914</xdr:colOff>
      <xdr:row>9</xdr:row>
      <xdr:rowOff>118618</xdr:rowOff>
    </xdr:from>
    <xdr:to>
      <xdr:col>16</xdr:col>
      <xdr:colOff>277587</xdr:colOff>
      <xdr:row>11</xdr:row>
      <xdr:rowOff>108858</xdr:rowOff>
    </xdr:to>
    <xdr:sp macro="" textlink="">
      <xdr:nvSpPr>
        <xdr:cNvPr id="16" name="Text Box 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086852" y="1628331"/>
          <a:ext cx="625373" cy="371240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W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</a:rPr>
            <a:t>p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, equipment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weight</a:t>
          </a:r>
          <a:endParaRPr lang="en-US" sz="800" b="0" i="0" u="none" strike="noStrike" baseline="-250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15</xdr:col>
      <xdr:colOff>223025</xdr:colOff>
      <xdr:row>9</xdr:row>
      <xdr:rowOff>130098</xdr:rowOff>
    </xdr:from>
    <xdr:to>
      <xdr:col>15</xdr:col>
      <xdr:colOff>223025</xdr:colOff>
      <xdr:row>10</xdr:row>
      <xdr:rowOff>130097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H="1">
          <a:off x="10009963" y="1639811"/>
          <a:ext cx="0" cy="1904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205071</xdr:colOff>
      <xdr:row>7</xdr:row>
      <xdr:rowOff>64922</xdr:rowOff>
    </xdr:from>
    <xdr:to>
      <xdr:col>15</xdr:col>
      <xdr:colOff>250790</xdr:colOff>
      <xdr:row>9</xdr:row>
      <xdr:rowOff>66675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rot="16200000" flipV="1">
          <a:off x="9835398" y="1374058"/>
          <a:ext cx="358941" cy="45719"/>
        </a:xfrm>
        <a:prstGeom prst="rightArrow">
          <a:avLst>
            <a:gd name="adj1" fmla="val 0"/>
            <a:gd name="adj2" fmla="val 212128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290356</xdr:colOff>
      <xdr:row>8</xdr:row>
      <xdr:rowOff>49829</xdr:rowOff>
    </xdr:from>
    <xdr:to>
      <xdr:col>16</xdr:col>
      <xdr:colOff>266700</xdr:colOff>
      <xdr:row>9</xdr:row>
      <xdr:rowOff>85726</xdr:rowOff>
    </xdr:to>
    <xdr:sp macro="" textlink="">
      <xdr:nvSpPr>
        <xdr:cNvPr id="19" name="Text Box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10077294" y="1369042"/>
          <a:ext cx="624044" cy="226397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0.2S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DS</a:t>
          </a: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W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16</xdr:col>
      <xdr:colOff>510270</xdr:colOff>
      <xdr:row>10</xdr:row>
      <xdr:rowOff>285</xdr:rowOff>
    </xdr:from>
    <xdr:to>
      <xdr:col>16</xdr:col>
      <xdr:colOff>510270</xdr:colOff>
      <xdr:row>14</xdr:row>
      <xdr:rowOff>1314</xdr:rowOff>
    </xdr:to>
    <xdr:sp macro="" textlink="">
      <xdr:nvSpPr>
        <xdr:cNvPr id="20" name="Line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10944908" y="1700498"/>
          <a:ext cx="0" cy="763029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381654</xdr:colOff>
      <xdr:row>13</xdr:row>
      <xdr:rowOff>196857</xdr:rowOff>
    </xdr:from>
    <xdr:to>
      <xdr:col>17</xdr:col>
      <xdr:colOff>63600</xdr:colOff>
      <xdr:row>13</xdr:row>
      <xdr:rowOff>196857</xdr:rowOff>
    </xdr:to>
    <xdr:sp macro="" textlink="">
      <xdr:nvSpPr>
        <xdr:cNvPr id="21" name="Line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10816292" y="2463807"/>
          <a:ext cx="33440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402675</xdr:colOff>
      <xdr:row>10</xdr:row>
      <xdr:rowOff>1387</xdr:rowOff>
    </xdr:from>
    <xdr:to>
      <xdr:col>17</xdr:col>
      <xdr:colOff>84621</xdr:colOff>
      <xdr:row>10</xdr:row>
      <xdr:rowOff>1387</xdr:rowOff>
    </xdr:to>
    <xdr:sp macro="" textlink="">
      <xdr:nvSpPr>
        <xdr:cNvPr id="22" name="Line 1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10837313" y="1701600"/>
          <a:ext cx="33440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562635</xdr:colOff>
      <xdr:row>11</xdr:row>
      <xdr:rowOff>69816</xdr:rowOff>
    </xdr:from>
    <xdr:to>
      <xdr:col>17</xdr:col>
      <xdr:colOff>131340</xdr:colOff>
      <xdr:row>12</xdr:row>
      <xdr:rowOff>66261</xdr:rowOff>
    </xdr:to>
    <xdr:sp macro="" textlink="">
      <xdr:nvSpPr>
        <xdr:cNvPr id="23" name="Text Box 2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0997273" y="1960529"/>
          <a:ext cx="221167" cy="18694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H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</a:rPr>
            <a:t>cg</a:t>
          </a:r>
        </a:p>
      </xdr:txBody>
    </xdr:sp>
    <xdr:clientData/>
  </xdr:twoCellAnchor>
  <xdr:twoCellAnchor>
    <xdr:from>
      <xdr:col>15</xdr:col>
      <xdr:colOff>174625</xdr:colOff>
      <xdr:row>9</xdr:row>
      <xdr:rowOff>174625</xdr:rowOff>
    </xdr:from>
    <xdr:to>
      <xdr:col>15</xdr:col>
      <xdr:colOff>275167</xdr:colOff>
      <xdr:row>10</xdr:row>
      <xdr:rowOff>74084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9961563" y="1684338"/>
          <a:ext cx="100542" cy="8995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402772</xdr:colOff>
      <xdr:row>14</xdr:row>
      <xdr:rowOff>5443</xdr:rowOff>
    </xdr:from>
    <xdr:to>
      <xdr:col>17</xdr:col>
      <xdr:colOff>38101</xdr:colOff>
      <xdr:row>15</xdr:row>
      <xdr:rowOff>5443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8884785" y="2467656"/>
          <a:ext cx="2240416" cy="190500"/>
        </a:xfrm>
        <a:prstGeom prst="rect">
          <a:avLst/>
        </a:prstGeom>
        <a:solidFill>
          <a:schemeClr val="bg1">
            <a:lumMod val="85000"/>
          </a:schemeClr>
        </a:solidFill>
        <a:ln w="12700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440871</xdr:colOff>
      <xdr:row>11</xdr:row>
      <xdr:rowOff>87085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575346" y="19777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506185</xdr:colOff>
      <xdr:row>8</xdr:row>
      <xdr:rowOff>206828</xdr:rowOff>
    </xdr:from>
    <xdr:to>
      <xdr:col>15</xdr:col>
      <xdr:colOff>125185</xdr:colOff>
      <xdr:row>9</xdr:row>
      <xdr:rowOff>168728</xdr:rowOff>
    </xdr:to>
    <xdr:sp macro="" textlink="">
      <xdr:nvSpPr>
        <xdr:cNvPr id="27" name="Text Box 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9640660" y="1511753"/>
          <a:ext cx="271463" cy="1666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800" b="0" i="0" u="none" strike="noStrike" baseline="0">
              <a:solidFill>
                <a:srgbClr val="0070C0"/>
              </a:solidFill>
              <a:latin typeface="Arial"/>
            </a:rPr>
            <a:t>Ω</a:t>
          </a:r>
          <a:r>
            <a:rPr lang="en-US" sz="800" b="0" i="0" u="none" strike="noStrike" baseline="0">
              <a:solidFill>
                <a:srgbClr val="0070C0"/>
              </a:solidFill>
              <a:latin typeface="Arial"/>
            </a:rPr>
            <a:t>o</a:t>
          </a:r>
          <a:endParaRPr lang="en-US" sz="800" b="0" i="0" u="none" strike="noStrike" baseline="-25000">
            <a:solidFill>
              <a:srgbClr val="0070C0"/>
            </a:solidFill>
            <a:latin typeface="Arial"/>
          </a:endParaRPr>
        </a:p>
      </xdr:txBody>
    </xdr:sp>
    <xdr:clientData/>
  </xdr:twoCellAnchor>
  <xdr:twoCellAnchor>
    <xdr:from>
      <xdr:col>16</xdr:col>
      <xdr:colOff>272143</xdr:colOff>
      <xdr:row>13</xdr:row>
      <xdr:rowOff>54429</xdr:rowOff>
    </xdr:from>
    <xdr:to>
      <xdr:col>16</xdr:col>
      <xdr:colOff>272143</xdr:colOff>
      <xdr:row>13</xdr:row>
      <xdr:rowOff>191589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 bwMode="auto">
        <a:xfrm>
          <a:off x="10706781" y="2326142"/>
          <a:ext cx="0" cy="13716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266700</xdr:colOff>
      <xdr:row>13</xdr:row>
      <xdr:rowOff>186855</xdr:rowOff>
    </xdr:from>
    <xdr:to>
      <xdr:col>16</xdr:col>
      <xdr:colOff>403860</xdr:colOff>
      <xdr:row>13</xdr:row>
      <xdr:rowOff>186855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 bwMode="auto">
        <a:xfrm>
          <a:off x="10701338" y="2458568"/>
          <a:ext cx="137160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185057</xdr:colOff>
      <xdr:row>13</xdr:row>
      <xdr:rowOff>54429</xdr:rowOff>
    </xdr:from>
    <xdr:to>
      <xdr:col>14</xdr:col>
      <xdr:colOff>185057</xdr:colOff>
      <xdr:row>13</xdr:row>
      <xdr:rowOff>191589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 bwMode="auto">
        <a:xfrm>
          <a:off x="9319532" y="2326142"/>
          <a:ext cx="0" cy="13716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54429</xdr:colOff>
      <xdr:row>13</xdr:row>
      <xdr:rowOff>186855</xdr:rowOff>
    </xdr:from>
    <xdr:to>
      <xdr:col>14</xdr:col>
      <xdr:colOff>191589</xdr:colOff>
      <xdr:row>13</xdr:row>
      <xdr:rowOff>186855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 bwMode="auto">
        <a:xfrm>
          <a:off x="9188904" y="2458568"/>
          <a:ext cx="137160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104775</xdr:colOff>
      <xdr:row>15</xdr:row>
      <xdr:rowOff>89811</xdr:rowOff>
    </xdr:from>
    <xdr:to>
      <xdr:col>14</xdr:col>
      <xdr:colOff>104775</xdr:colOff>
      <xdr:row>16</xdr:row>
      <xdr:rowOff>89810</xdr:rowOff>
    </xdr:to>
    <xdr:sp macro="" textlink="">
      <xdr:nvSpPr>
        <xdr:cNvPr id="32" name="Line 2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 rot="5400000">
          <a:off x="9158288" y="2823486"/>
          <a:ext cx="161924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332014</xdr:colOff>
      <xdr:row>13</xdr:row>
      <xdr:rowOff>146957</xdr:rowOff>
    </xdr:from>
    <xdr:to>
      <xdr:col>16</xdr:col>
      <xdr:colOff>332014</xdr:colOff>
      <xdr:row>14</xdr:row>
      <xdr:rowOff>146957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 bwMode="auto">
        <a:xfrm>
          <a:off x="10766652" y="2418670"/>
          <a:ext cx="0" cy="190500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134945</xdr:colOff>
      <xdr:row>13</xdr:row>
      <xdr:rowOff>146957</xdr:rowOff>
    </xdr:from>
    <xdr:to>
      <xdr:col>14</xdr:col>
      <xdr:colOff>134945</xdr:colOff>
      <xdr:row>14</xdr:row>
      <xdr:rowOff>146957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 bwMode="auto">
        <a:xfrm>
          <a:off x="9269420" y="2418670"/>
          <a:ext cx="0" cy="190500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157844</xdr:colOff>
      <xdr:row>13</xdr:row>
      <xdr:rowOff>102288</xdr:rowOff>
    </xdr:from>
    <xdr:to>
      <xdr:col>14</xdr:col>
      <xdr:colOff>304800</xdr:colOff>
      <xdr:row>13</xdr:row>
      <xdr:rowOff>102289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 bwMode="auto">
        <a:xfrm flipH="1">
          <a:off x="9292319" y="2374001"/>
          <a:ext cx="146956" cy="1"/>
        </a:xfrm>
        <a:prstGeom prst="line">
          <a:avLst/>
        </a:prstGeom>
        <a:solidFill>
          <a:srgbClr val="FFFFFF"/>
        </a:solidFill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157844</xdr:colOff>
      <xdr:row>13</xdr:row>
      <xdr:rowOff>103415</xdr:rowOff>
    </xdr:from>
    <xdr:to>
      <xdr:col>16</xdr:col>
      <xdr:colOff>304800</xdr:colOff>
      <xdr:row>13</xdr:row>
      <xdr:rowOff>103416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 bwMode="auto">
        <a:xfrm flipH="1">
          <a:off x="10592482" y="2375128"/>
          <a:ext cx="146956" cy="1"/>
        </a:xfrm>
        <a:prstGeom prst="line">
          <a:avLst/>
        </a:prstGeom>
        <a:solidFill>
          <a:srgbClr val="FFFFFF"/>
        </a:solidFill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79582</xdr:colOff>
      <xdr:row>15</xdr:row>
      <xdr:rowOff>157382</xdr:rowOff>
    </xdr:from>
    <xdr:to>
      <xdr:col>14</xdr:col>
      <xdr:colOff>125301</xdr:colOff>
      <xdr:row>17</xdr:row>
      <xdr:rowOff>158461</xdr:rowOff>
    </xdr:to>
    <xdr:sp macro="" textlink="">
      <xdr:nvSpPr>
        <xdr:cNvPr id="37" name="AutoShape 2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 rot="5400000">
          <a:off x="9074452" y="2949700"/>
          <a:ext cx="324929" cy="45719"/>
        </a:xfrm>
        <a:prstGeom prst="rightArrow">
          <a:avLst>
            <a:gd name="adj1" fmla="val 0"/>
            <a:gd name="adj2" fmla="val 24338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34506</xdr:colOff>
          <xdr:row>17</xdr:row>
          <xdr:rowOff>8626</xdr:rowOff>
        </xdr:from>
        <xdr:to>
          <xdr:col>4</xdr:col>
          <xdr:colOff>241540</xdr:colOff>
          <xdr:row>19</xdr:row>
          <xdr:rowOff>112143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4</xdr:col>
      <xdr:colOff>314325</xdr:colOff>
      <xdr:row>2</xdr:row>
      <xdr:rowOff>47345</xdr:rowOff>
    </xdr:to>
    <xdr:pic>
      <xdr:nvPicPr>
        <xdr:cNvPr id="39" name="Picture 38" descr="TT logo.bmp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2905125" cy="22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13</xdr:row>
      <xdr:rowOff>104775</xdr:rowOff>
    </xdr:from>
    <xdr:to>
      <xdr:col>4</xdr:col>
      <xdr:colOff>109308</xdr:colOff>
      <xdr:row>14</xdr:row>
      <xdr:rowOff>380942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638550"/>
          <a:ext cx="3990476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586596</xdr:colOff>
      <xdr:row>1</xdr:row>
      <xdr:rowOff>396815</xdr:rowOff>
    </xdr:from>
    <xdr:to>
      <xdr:col>1</xdr:col>
      <xdr:colOff>3028455</xdr:colOff>
      <xdr:row>1</xdr:row>
      <xdr:rowOff>3985403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373" y="577970"/>
          <a:ext cx="2441859" cy="3588588"/>
        </a:xfrm>
        <a:prstGeom prst="rect">
          <a:avLst/>
        </a:prstGeom>
      </xdr:spPr>
    </xdr:pic>
    <xdr:clientData/>
  </xdr:twoCellAnchor>
  <xdr:twoCellAnchor editAs="oneCell">
    <xdr:from>
      <xdr:col>1</xdr:col>
      <xdr:colOff>284672</xdr:colOff>
      <xdr:row>2</xdr:row>
      <xdr:rowOff>25879</xdr:rowOff>
    </xdr:from>
    <xdr:to>
      <xdr:col>1</xdr:col>
      <xdr:colOff>2872738</xdr:colOff>
      <xdr:row>2</xdr:row>
      <xdr:rowOff>4589502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5449" y="4442604"/>
          <a:ext cx="2588066" cy="4563623"/>
        </a:xfrm>
        <a:prstGeom prst="rect">
          <a:avLst/>
        </a:prstGeom>
      </xdr:spPr>
    </xdr:pic>
    <xdr:clientData/>
  </xdr:twoCellAnchor>
  <xdr:twoCellAnchor editAs="oneCell">
    <xdr:from>
      <xdr:col>1</xdr:col>
      <xdr:colOff>215661</xdr:colOff>
      <xdr:row>3</xdr:row>
      <xdr:rowOff>43132</xdr:rowOff>
    </xdr:from>
    <xdr:to>
      <xdr:col>1</xdr:col>
      <xdr:colOff>2959011</xdr:colOff>
      <xdr:row>3</xdr:row>
      <xdr:rowOff>4882816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438" y="9109494"/>
          <a:ext cx="2743350" cy="4839684"/>
        </a:xfrm>
        <a:prstGeom prst="rect">
          <a:avLst/>
        </a:prstGeom>
      </xdr:spPr>
    </xdr:pic>
    <xdr:clientData/>
  </xdr:twoCellAnchor>
  <xdr:twoCellAnchor editAs="oneCell">
    <xdr:from>
      <xdr:col>1</xdr:col>
      <xdr:colOff>465826</xdr:colOff>
      <xdr:row>4</xdr:row>
      <xdr:rowOff>319178</xdr:rowOff>
    </xdr:from>
    <xdr:to>
      <xdr:col>1</xdr:col>
      <xdr:colOff>2337860</xdr:colOff>
      <xdr:row>4</xdr:row>
      <xdr:rowOff>4606741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603" y="14587269"/>
          <a:ext cx="1872034" cy="428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8CA1-9F06-46A0-98BA-0EE72E0D006B}">
  <dimension ref="A1:W30"/>
  <sheetViews>
    <sheetView workbookViewId="0">
      <selection activeCell="C15" sqref="C15"/>
    </sheetView>
  </sheetViews>
  <sheetFormatPr defaultRowHeight="14.3" x14ac:dyDescent="0.25"/>
  <sheetData>
    <row r="1" spans="1:23" x14ac:dyDescent="0.25">
      <c r="O1" s="4"/>
      <c r="P1" s="4"/>
    </row>
    <row r="2" spans="1:23" x14ac:dyDescent="0.25">
      <c r="H2" s="5" t="s">
        <v>40</v>
      </c>
      <c r="I2" s="5"/>
      <c r="J2" s="5"/>
      <c r="K2" s="5"/>
      <c r="O2" s="4"/>
      <c r="P2" s="4"/>
    </row>
    <row r="3" spans="1:23" x14ac:dyDescent="0.25">
      <c r="H3" s="4" t="s">
        <v>41</v>
      </c>
      <c r="I3" s="6"/>
      <c r="J3" s="4"/>
      <c r="O3" s="4"/>
      <c r="P3" s="4"/>
    </row>
    <row r="4" spans="1:23" x14ac:dyDescent="0.25">
      <c r="H4" s="4" t="s">
        <v>42</v>
      </c>
      <c r="I4" s="6" t="s">
        <v>43</v>
      </c>
      <c r="J4" s="4" t="s">
        <v>44</v>
      </c>
      <c r="K4" s="6" t="s">
        <v>45</v>
      </c>
      <c r="O4" s="4"/>
      <c r="P4" s="4"/>
    </row>
    <row r="5" spans="1:23" x14ac:dyDescent="0.25">
      <c r="A5" s="5" t="s">
        <v>46</v>
      </c>
      <c r="S5" s="4"/>
      <c r="T5" s="4"/>
      <c r="U5" s="4"/>
      <c r="V5" s="4"/>
      <c r="W5" s="4"/>
    </row>
    <row r="6" spans="1:23" x14ac:dyDescent="0.25">
      <c r="A6" s="5"/>
      <c r="B6" s="5"/>
      <c r="C6" s="5"/>
      <c r="D6" s="7"/>
      <c r="E6" s="7"/>
      <c r="F6" s="7"/>
      <c r="G6" s="7"/>
      <c r="H6" s="7"/>
      <c r="I6" s="7"/>
      <c r="J6" s="4"/>
      <c r="K6" s="4"/>
      <c r="L6" s="4"/>
      <c r="M6" s="4"/>
      <c r="O6" s="4"/>
      <c r="P6" s="4"/>
      <c r="Q6" s="4"/>
      <c r="R6" s="4"/>
    </row>
    <row r="7" spans="1:23" x14ac:dyDescent="0.25">
      <c r="B7" s="5" t="s">
        <v>47</v>
      </c>
      <c r="C7" s="5"/>
      <c r="H7" s="5" t="s">
        <v>48</v>
      </c>
      <c r="N7" s="4"/>
    </row>
    <row r="8" spans="1:23" x14ac:dyDescent="0.25">
      <c r="B8" s="8" t="s">
        <v>49</v>
      </c>
      <c r="D8" s="5"/>
      <c r="E8" s="5"/>
    </row>
    <row r="9" spans="1:23" ht="17" x14ac:dyDescent="0.35">
      <c r="H9" s="9" t="s">
        <v>50</v>
      </c>
      <c r="J9" s="8"/>
    </row>
    <row r="10" spans="1:23" ht="17" x14ac:dyDescent="0.35">
      <c r="B10" s="10" t="s">
        <v>51</v>
      </c>
      <c r="C10" s="11" t="s">
        <v>52</v>
      </c>
      <c r="D10" s="12"/>
      <c r="E10" s="12"/>
      <c r="F10" s="12"/>
      <c r="G10" s="12"/>
      <c r="H10" s="9" t="s">
        <v>53</v>
      </c>
      <c r="J10" s="8"/>
      <c r="L10" s="13"/>
    </row>
    <row r="11" spans="1:23" ht="17" x14ac:dyDescent="0.35">
      <c r="B11" s="10" t="s">
        <v>54</v>
      </c>
      <c r="C11" s="6">
        <v>1.3180000000000001</v>
      </c>
      <c r="D11" s="14" t="s">
        <v>55</v>
      </c>
      <c r="E11" s="14"/>
      <c r="F11" s="12"/>
      <c r="G11" s="12"/>
      <c r="K11" s="9"/>
      <c r="L11" s="15"/>
      <c r="M11" s="9"/>
      <c r="P11" s="16"/>
    </row>
    <row r="12" spans="1:23" ht="17" x14ac:dyDescent="0.35">
      <c r="B12" s="10" t="s">
        <v>56</v>
      </c>
      <c r="C12" s="6">
        <v>1.2</v>
      </c>
      <c r="D12" s="12" t="s">
        <v>57</v>
      </c>
      <c r="E12" s="12"/>
      <c r="G12" s="12"/>
      <c r="H12" s="9"/>
      <c r="J12" s="17"/>
      <c r="K12" s="9"/>
      <c r="L12" s="18"/>
      <c r="M12" s="9"/>
    </row>
    <row r="13" spans="1:23" ht="17" x14ac:dyDescent="0.35">
      <c r="B13" s="10" t="s">
        <v>58</v>
      </c>
      <c r="C13" s="19">
        <f>C11*C12</f>
        <v>1.5816000000000001</v>
      </c>
      <c r="D13" s="14" t="s">
        <v>59</v>
      </c>
      <c r="E13" s="14"/>
      <c r="F13" s="12"/>
      <c r="G13" s="12"/>
      <c r="H13" s="5"/>
      <c r="J13" s="9"/>
      <c r="K13" s="20"/>
      <c r="L13" s="20"/>
    </row>
    <row r="14" spans="1:23" ht="17" x14ac:dyDescent="0.35">
      <c r="B14" s="10" t="s">
        <v>60</v>
      </c>
      <c r="C14" s="19">
        <f>2/3 * C13</f>
        <v>1.0544</v>
      </c>
      <c r="D14" s="14" t="s">
        <v>61</v>
      </c>
      <c r="E14" s="14"/>
      <c r="F14" s="12"/>
      <c r="G14" s="12"/>
      <c r="H14" s="8"/>
    </row>
    <row r="15" spans="1:23" ht="17" x14ac:dyDescent="0.35">
      <c r="B15" s="10" t="s">
        <v>62</v>
      </c>
      <c r="C15" s="21">
        <v>1.5</v>
      </c>
      <c r="D15" s="12" t="s">
        <v>63</v>
      </c>
      <c r="E15" s="12"/>
      <c r="F15" s="12"/>
      <c r="G15" s="12"/>
      <c r="H15" s="9"/>
      <c r="L15" s="20"/>
    </row>
    <row r="16" spans="1:23" x14ac:dyDescent="0.25">
      <c r="B16" s="10"/>
      <c r="C16" s="21"/>
      <c r="D16" s="12"/>
      <c r="E16" s="12"/>
      <c r="F16" s="22"/>
      <c r="G16" s="12"/>
      <c r="H16" s="9"/>
    </row>
    <row r="17" spans="1:23" x14ac:dyDescent="0.25">
      <c r="B17" s="23" t="s">
        <v>64</v>
      </c>
      <c r="C17" s="12"/>
      <c r="D17" s="12"/>
      <c r="E17" s="12"/>
      <c r="H17" s="9"/>
    </row>
    <row r="18" spans="1:23" x14ac:dyDescent="0.25">
      <c r="B18" s="12"/>
      <c r="C18" s="24"/>
      <c r="D18" s="25"/>
      <c r="E18" s="25"/>
      <c r="F18" s="26"/>
      <c r="G18" s="23" t="s">
        <v>65</v>
      </c>
      <c r="H18" s="9"/>
      <c r="M18" s="4"/>
    </row>
    <row r="19" spans="1:23" ht="17" x14ac:dyDescent="0.35">
      <c r="B19" s="12" t="s">
        <v>66</v>
      </c>
      <c r="C19" s="12"/>
      <c r="D19" s="27"/>
      <c r="E19" s="27"/>
      <c r="F19" s="26"/>
      <c r="H19" s="28"/>
      <c r="I19" s="8"/>
      <c r="K19" s="8"/>
    </row>
    <row r="20" spans="1:23" x14ac:dyDescent="0.25">
      <c r="B20" s="12"/>
      <c r="C20" s="10"/>
      <c r="D20" s="29"/>
      <c r="E20" s="29"/>
      <c r="F20" s="12"/>
      <c r="G20" s="30"/>
      <c r="H20" s="9" t="s">
        <v>67</v>
      </c>
      <c r="I20" s="8"/>
      <c r="K20" s="8"/>
    </row>
    <row r="21" spans="1:23" x14ac:dyDescent="0.25">
      <c r="F21" s="12"/>
    </row>
    <row r="22" spans="1:23" x14ac:dyDescent="0.25">
      <c r="B22" s="23" t="s">
        <v>68</v>
      </c>
      <c r="C22" s="19"/>
      <c r="D22" s="19"/>
      <c r="E22" s="19"/>
      <c r="G22" s="31"/>
      <c r="H22" s="8" t="s">
        <v>69</v>
      </c>
    </row>
    <row r="23" spans="1:23" ht="17" x14ac:dyDescent="0.35">
      <c r="B23" s="12" t="s">
        <v>70</v>
      </c>
      <c r="C23" s="19"/>
      <c r="D23" s="32">
        <f>1.6*$C$14*$C$15</f>
        <v>2.5305600000000004</v>
      </c>
      <c r="E23" s="12" t="s">
        <v>71</v>
      </c>
      <c r="F23" s="12"/>
    </row>
    <row r="24" spans="1:23" x14ac:dyDescent="0.25">
      <c r="B24" s="23" t="s">
        <v>72</v>
      </c>
      <c r="C24" s="19"/>
      <c r="D24" s="12"/>
      <c r="E24" s="12"/>
      <c r="G24" s="33"/>
      <c r="H24" t="s">
        <v>73</v>
      </c>
    </row>
    <row r="25" spans="1:23" ht="17" x14ac:dyDescent="0.35">
      <c r="B25" s="12" t="s">
        <v>74</v>
      </c>
      <c r="C25" s="19"/>
      <c r="D25" s="32">
        <f>0.3*$C$14*$C$15</f>
        <v>0.47448000000000001</v>
      </c>
      <c r="E25" s="12" t="s">
        <v>71</v>
      </c>
    </row>
    <row r="26" spans="1:23" x14ac:dyDescent="0.25">
      <c r="B26" s="23" t="s">
        <v>75</v>
      </c>
    </row>
    <row r="27" spans="1:23" ht="17" x14ac:dyDescent="0.35">
      <c r="B27" s="12" t="s">
        <v>76</v>
      </c>
      <c r="D27" s="34">
        <f>0.2*$C$14</f>
        <v>0.21088000000000001</v>
      </c>
    </row>
    <row r="28" spans="1:23" x14ac:dyDescent="0.25">
      <c r="H28" s="28"/>
      <c r="I28" s="35"/>
      <c r="J28" s="9"/>
      <c r="L28" s="9"/>
    </row>
    <row r="29" spans="1:23" x14ac:dyDescent="0.25">
      <c r="A29" s="4"/>
      <c r="B29" s="4"/>
      <c r="C29" s="4"/>
      <c r="F29" s="4"/>
      <c r="G29" s="36"/>
      <c r="H29" s="36"/>
      <c r="I29" s="36"/>
      <c r="J29" s="36"/>
      <c r="K29" s="37"/>
      <c r="L29" s="36"/>
      <c r="M29" s="36"/>
      <c r="N29" s="36"/>
      <c r="O29" s="38"/>
      <c r="P29" s="38"/>
      <c r="Q29" s="36"/>
      <c r="R29" s="91"/>
      <c r="S29" s="91"/>
      <c r="T29" s="91"/>
      <c r="U29" s="91"/>
      <c r="V29" s="91"/>
      <c r="W29" s="91"/>
    </row>
    <row r="30" spans="1:23" x14ac:dyDescent="0.25"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</sheetData>
  <mergeCells count="1">
    <mergeCell ref="R29:W29"/>
  </mergeCells>
  <dataValidations count="2">
    <dataValidation type="list" allowBlank="1" showInputMessage="1" showErrorMessage="1" sqref="C15" xr:uid="{06441AC9-73F7-4665-BFFF-96CCE81DF807}">
      <formula1>"1.0,1.5"</formula1>
    </dataValidation>
    <dataValidation type="list" allowBlank="1" showInputMessage="1" showErrorMessage="1" sqref="C10" xr:uid="{AEB69641-F66E-46F2-B311-1B81024960A0}">
      <formula1>"A,B,C,D,E"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>
              <from>
                <xdr:col>2</xdr:col>
                <xdr:colOff>34506</xdr:colOff>
                <xdr:row>17</xdr:row>
                <xdr:rowOff>8626</xdr:rowOff>
              </from>
              <to>
                <xdr:col>4</xdr:col>
                <xdr:colOff>241540</xdr:colOff>
                <xdr:row>19</xdr:row>
                <xdr:rowOff>112143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01D-60E5-4378-B586-84E02EFBE42E}">
  <dimension ref="A1:AR821"/>
  <sheetViews>
    <sheetView tabSelected="1" zoomScaleNormal="100" workbookViewId="0">
      <selection activeCell="C9" sqref="C9"/>
    </sheetView>
  </sheetViews>
  <sheetFormatPr defaultRowHeight="14.3" x14ac:dyDescent="0.25"/>
  <cols>
    <col min="1" max="1" width="12" style="1" customWidth="1"/>
    <col min="2" max="2" width="11.5" style="1" customWidth="1"/>
    <col min="3" max="3" width="16.5" style="1" customWidth="1"/>
    <col min="4" max="4" width="14.75" style="1" customWidth="1"/>
    <col min="5" max="5" width="9.125" style="1" customWidth="1"/>
    <col min="6" max="6" width="13.375" style="1" customWidth="1"/>
    <col min="7" max="7" width="14.5" style="1" customWidth="1"/>
    <col min="8" max="8" width="16" style="1" customWidth="1"/>
    <col min="9" max="9" width="9.25" style="1" bestFit="1" customWidth="1"/>
    <col min="10" max="10" width="8.875" style="1" bestFit="1" customWidth="1"/>
    <col min="11" max="11" width="8.75" style="1" bestFit="1" customWidth="1"/>
    <col min="12" max="12" width="5.875" style="1" customWidth="1"/>
    <col min="13" max="13" width="7.375" style="1" bestFit="1" customWidth="1"/>
    <col min="14" max="14" width="11.25" style="1" customWidth="1"/>
    <col min="15" max="15" width="8.125" style="1" customWidth="1"/>
    <col min="16" max="16" width="6.75" style="1" customWidth="1"/>
    <col min="17" max="17" width="7.5" style="1" customWidth="1"/>
    <col min="18" max="18" width="6.75" style="1" customWidth="1"/>
    <col min="19" max="19" width="7.5" style="1" customWidth="1"/>
    <col min="20" max="20" width="11" customWidth="1"/>
    <col min="21" max="21" width="9.25" bestFit="1" customWidth="1"/>
    <col min="22" max="22" width="6.75" bestFit="1" customWidth="1"/>
    <col min="23" max="24" width="6.75" customWidth="1"/>
    <col min="25" max="25" width="11.75" customWidth="1"/>
    <col min="26" max="26" width="9.5" customWidth="1"/>
    <col min="27" max="27" width="8.125" bestFit="1" customWidth="1"/>
    <col min="28" max="30" width="9.125" bestFit="1" customWidth="1"/>
    <col min="31" max="31" width="9.875" bestFit="1" customWidth="1"/>
    <col min="32" max="35" width="9.125" bestFit="1" customWidth="1"/>
  </cols>
  <sheetData>
    <row r="1" spans="1:24" ht="21.1" x14ac:dyDescent="0.35">
      <c r="A1" s="2" t="s">
        <v>31</v>
      </c>
      <c r="B1" s="2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24" x14ac:dyDescent="0.25">
      <c r="A2" s="96" t="s">
        <v>32</v>
      </c>
      <c r="B2" s="96"/>
      <c r="C2" s="96"/>
      <c r="D2" s="96"/>
      <c r="E2" s="96"/>
      <c r="F2" s="96"/>
      <c r="G2" s="96" t="s">
        <v>38</v>
      </c>
      <c r="H2" s="96"/>
      <c r="I2" s="96"/>
      <c r="J2" s="96"/>
      <c r="K2" s="20"/>
      <c r="L2"/>
      <c r="M2"/>
      <c r="N2"/>
      <c r="O2"/>
      <c r="P2"/>
      <c r="Q2"/>
      <c r="R2"/>
      <c r="S2"/>
    </row>
    <row r="3" spans="1:24" x14ac:dyDescent="0.25">
      <c r="A3" s="96" t="s">
        <v>33</v>
      </c>
      <c r="B3" s="96"/>
      <c r="C3" s="96"/>
      <c r="D3" s="96"/>
      <c r="E3" s="96"/>
      <c r="F3" s="96"/>
      <c r="G3" s="96" t="s">
        <v>39</v>
      </c>
      <c r="H3" s="96"/>
      <c r="I3" s="96"/>
      <c r="J3" s="96"/>
      <c r="K3" s="96"/>
      <c r="L3"/>
      <c r="M3"/>
      <c r="N3"/>
      <c r="O3"/>
      <c r="P3"/>
      <c r="Q3"/>
      <c r="R3"/>
      <c r="S3"/>
    </row>
    <row r="4" spans="1:24" x14ac:dyDescent="0.25">
      <c r="A4"/>
      <c r="B4"/>
      <c r="C4"/>
      <c r="D4"/>
      <c r="E4"/>
      <c r="F4"/>
      <c r="H4"/>
      <c r="I4"/>
      <c r="J4"/>
      <c r="K4"/>
      <c r="L4"/>
      <c r="M4"/>
      <c r="N4"/>
      <c r="O4"/>
      <c r="P4"/>
      <c r="Q4"/>
      <c r="R4"/>
      <c r="S4"/>
    </row>
    <row r="5" spans="1:24" s="43" customFormat="1" ht="43.5" thickBot="1" x14ac:dyDescent="0.3">
      <c r="A5" s="41" t="s">
        <v>9</v>
      </c>
      <c r="B5" s="41" t="s">
        <v>37</v>
      </c>
      <c r="C5" s="41" t="s">
        <v>10</v>
      </c>
      <c r="D5" s="41" t="s">
        <v>36</v>
      </c>
      <c r="E5" s="41" t="s">
        <v>128</v>
      </c>
      <c r="F5" s="41" t="s">
        <v>11</v>
      </c>
      <c r="G5" s="42" t="s">
        <v>19</v>
      </c>
      <c r="H5" s="42" t="s">
        <v>12</v>
      </c>
      <c r="I5" s="42" t="s">
        <v>13</v>
      </c>
      <c r="J5" s="42" t="s">
        <v>14</v>
      </c>
      <c r="K5" s="42" t="s">
        <v>15</v>
      </c>
      <c r="L5" s="42" t="s">
        <v>16</v>
      </c>
      <c r="M5" s="42" t="s">
        <v>17</v>
      </c>
      <c r="N5" s="42" t="s">
        <v>20</v>
      </c>
      <c r="O5" s="42" t="s">
        <v>21</v>
      </c>
      <c r="P5" s="42" t="s">
        <v>22</v>
      </c>
      <c r="Q5" s="42" t="s">
        <v>23</v>
      </c>
      <c r="R5" s="42" t="s">
        <v>24</v>
      </c>
      <c r="S5" s="42" t="s">
        <v>18</v>
      </c>
      <c r="T5" s="42" t="s">
        <v>34</v>
      </c>
    </row>
    <row r="6" spans="1:24" s="43" customFormat="1" ht="28.55" x14ac:dyDescent="0.25">
      <c r="A6" s="44" t="s">
        <v>0</v>
      </c>
      <c r="B6" s="89">
        <v>1234</v>
      </c>
      <c r="C6" s="44" t="s">
        <v>8</v>
      </c>
      <c r="D6" s="44">
        <v>1111</v>
      </c>
      <c r="E6" s="44" t="s">
        <v>129</v>
      </c>
      <c r="F6" s="44" t="s">
        <v>30</v>
      </c>
      <c r="G6" s="44">
        <v>335</v>
      </c>
      <c r="H6" s="44">
        <v>1.121</v>
      </c>
      <c r="I6" s="44">
        <v>1</v>
      </c>
      <c r="J6" s="44">
        <v>2.5</v>
      </c>
      <c r="K6" s="44">
        <v>1.5</v>
      </c>
      <c r="L6" s="44">
        <v>0</v>
      </c>
      <c r="M6" s="44">
        <v>75</v>
      </c>
      <c r="N6" s="44">
        <v>30</v>
      </c>
      <c r="O6" s="44">
        <v>20.5</v>
      </c>
      <c r="P6" s="44">
        <v>1.5</v>
      </c>
      <c r="Q6" s="44">
        <v>-1.5</v>
      </c>
      <c r="R6" s="44">
        <v>74.25</v>
      </c>
      <c r="S6" s="44">
        <v>2.5</v>
      </c>
      <c r="T6" s="45">
        <v>0.66666599999999998</v>
      </c>
    </row>
    <row r="7" spans="1:24" s="43" customFormat="1" ht="28.55" x14ac:dyDescent="0.25">
      <c r="A7" s="44" t="s">
        <v>1</v>
      </c>
      <c r="B7" s="89">
        <v>1234</v>
      </c>
      <c r="C7" s="44" t="s">
        <v>2</v>
      </c>
      <c r="D7" s="44">
        <v>1111</v>
      </c>
      <c r="E7" s="44" t="s">
        <v>129</v>
      </c>
      <c r="F7" s="44" t="s">
        <v>7</v>
      </c>
      <c r="G7" s="44">
        <v>137</v>
      </c>
      <c r="H7" s="44">
        <v>1.121</v>
      </c>
      <c r="I7" s="44">
        <v>1</v>
      </c>
      <c r="J7" s="44">
        <v>2.5</v>
      </c>
      <c r="K7" s="44">
        <v>1.5</v>
      </c>
      <c r="L7" s="44">
        <v>3</v>
      </c>
      <c r="M7" s="44">
        <v>75</v>
      </c>
      <c r="N7" s="44">
        <v>30</v>
      </c>
      <c r="O7" s="44">
        <v>21.5</v>
      </c>
      <c r="P7" s="44">
        <v>1.5</v>
      </c>
      <c r="Q7" s="44">
        <v>-3.5</v>
      </c>
      <c r="R7" s="44">
        <v>24.5</v>
      </c>
      <c r="S7" s="44">
        <v>2.5</v>
      </c>
      <c r="T7" s="45">
        <v>0.66666599999999998</v>
      </c>
    </row>
    <row r="8" spans="1:24" s="43" customFormat="1" ht="28.55" x14ac:dyDescent="0.25">
      <c r="A8" s="44" t="s">
        <v>3</v>
      </c>
      <c r="B8" s="89">
        <v>1234</v>
      </c>
      <c r="C8" s="44" t="s">
        <v>4</v>
      </c>
      <c r="D8" s="44">
        <v>1111</v>
      </c>
      <c r="E8" s="44" t="s">
        <v>129</v>
      </c>
      <c r="F8" s="44" t="s">
        <v>7</v>
      </c>
      <c r="G8" s="44">
        <v>295</v>
      </c>
      <c r="H8" s="44">
        <v>1.121</v>
      </c>
      <c r="I8" s="44">
        <v>1</v>
      </c>
      <c r="J8" s="44">
        <v>2.5</v>
      </c>
      <c r="K8" s="44">
        <v>1.5</v>
      </c>
      <c r="L8" s="44">
        <v>4</v>
      </c>
      <c r="M8" s="44">
        <v>75</v>
      </c>
      <c r="N8" s="44">
        <v>64</v>
      </c>
      <c r="O8" s="44">
        <v>28</v>
      </c>
      <c r="P8" s="44">
        <v>1.5</v>
      </c>
      <c r="Q8" s="44">
        <v>-3.5</v>
      </c>
      <c r="R8" s="44">
        <v>39.5</v>
      </c>
      <c r="S8" s="44">
        <v>2.5</v>
      </c>
      <c r="T8" s="45">
        <v>0.66666599999999998</v>
      </c>
    </row>
    <row r="9" spans="1:24" s="43" customFormat="1" ht="42.8" x14ac:dyDescent="0.25">
      <c r="A9" s="44" t="s">
        <v>5</v>
      </c>
      <c r="B9" s="89">
        <v>1234</v>
      </c>
      <c r="C9" s="44" t="s">
        <v>6</v>
      </c>
      <c r="D9" s="44">
        <v>1111</v>
      </c>
      <c r="E9" s="44" t="s">
        <v>129</v>
      </c>
      <c r="F9" s="44" t="s">
        <v>7</v>
      </c>
      <c r="G9" s="44">
        <v>800</v>
      </c>
      <c r="H9" s="44">
        <v>1.121</v>
      </c>
      <c r="I9" s="44">
        <v>1</v>
      </c>
      <c r="J9" s="44">
        <v>2.5</v>
      </c>
      <c r="K9" s="44">
        <v>1.5</v>
      </c>
      <c r="L9" s="44">
        <v>15</v>
      </c>
      <c r="M9" s="44">
        <v>75</v>
      </c>
      <c r="N9" s="44"/>
      <c r="O9" s="44"/>
      <c r="P9" s="44">
        <v>14</v>
      </c>
      <c r="Q9" s="44">
        <v>14</v>
      </c>
      <c r="R9" s="44">
        <v>45</v>
      </c>
      <c r="S9" s="44">
        <v>2.5</v>
      </c>
      <c r="T9" s="45">
        <v>0.66666599999999998</v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24" x14ac:dyDescent="0.25">
      <c r="A14"/>
      <c r="B14"/>
      <c r="C14"/>
      <c r="D14"/>
      <c r="E14"/>
      <c r="F14"/>
      <c r="G14"/>
      <c r="H14"/>
      <c r="J14"/>
      <c r="K14"/>
      <c r="L14"/>
      <c r="M14"/>
      <c r="N14"/>
      <c r="O14"/>
      <c r="P14"/>
      <c r="Q14"/>
      <c r="R14"/>
      <c r="S14"/>
    </row>
    <row r="15" spans="1:24" ht="43.5" thickBot="1" x14ac:dyDescent="0.3">
      <c r="A15"/>
      <c r="B15"/>
      <c r="C15"/>
      <c r="D15"/>
      <c r="E15"/>
      <c r="F15"/>
      <c r="G15"/>
      <c r="H15"/>
      <c r="I15" s="42" t="s">
        <v>19</v>
      </c>
      <c r="J15" s="42" t="s">
        <v>16</v>
      </c>
      <c r="K15" s="42" t="s">
        <v>17</v>
      </c>
      <c r="L15" s="42" t="s">
        <v>13</v>
      </c>
      <c r="M15" s="42" t="s">
        <v>14</v>
      </c>
      <c r="N15" s="42" t="s">
        <v>18</v>
      </c>
      <c r="Q15" s="42" t="s">
        <v>24</v>
      </c>
      <c r="R15" s="42" t="s">
        <v>20</v>
      </c>
      <c r="S15" s="42" t="s">
        <v>21</v>
      </c>
      <c r="W15" s="46" t="s">
        <v>105</v>
      </c>
      <c r="X15" s="46"/>
    </row>
    <row r="16" spans="1:24" ht="14.95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44" ht="14.95" thickBot="1" x14ac:dyDescent="0.3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1"/>
      <c r="M17" s="60"/>
      <c r="N17" s="60"/>
      <c r="O17" s="62"/>
      <c r="P17" s="62"/>
      <c r="Q17" s="63"/>
      <c r="R17" s="60"/>
      <c r="S17" s="62"/>
      <c r="T17" s="62"/>
      <c r="U17" s="60"/>
      <c r="V17" s="60"/>
      <c r="W17" s="63"/>
      <c r="X17" s="63"/>
      <c r="Y17" s="64"/>
      <c r="Z17" s="64"/>
      <c r="AA17" s="64"/>
      <c r="AB17" s="64"/>
      <c r="AC17" s="64"/>
      <c r="AD17" s="64"/>
      <c r="AE17" s="64"/>
      <c r="AF17" s="64"/>
      <c r="AG17" s="64"/>
      <c r="AH17" s="64" t="s">
        <v>77</v>
      </c>
      <c r="AI17" s="65" t="s">
        <v>78</v>
      </c>
      <c r="AK17" s="39"/>
      <c r="AL17" s="40"/>
      <c r="AM17" s="39"/>
      <c r="AN17" s="39"/>
      <c r="AO17" s="40"/>
      <c r="AP17" s="40"/>
      <c r="AQ17" s="40"/>
    </row>
    <row r="18" spans="1:44" ht="14.95" x14ac:dyDescent="0.3">
      <c r="A18" s="68" t="s">
        <v>79</v>
      </c>
      <c r="B18" s="94" t="s">
        <v>80</v>
      </c>
      <c r="C18" s="94"/>
      <c r="D18" s="94"/>
      <c r="E18" s="94"/>
      <c r="F18" s="94"/>
      <c r="G18" s="69" t="s">
        <v>81</v>
      </c>
      <c r="H18" s="69" t="s">
        <v>82</v>
      </c>
      <c r="I18" s="70" t="s">
        <v>118</v>
      </c>
      <c r="J18" s="69" t="s">
        <v>83</v>
      </c>
      <c r="K18" s="69" t="s">
        <v>84</v>
      </c>
      <c r="L18" s="69" t="s">
        <v>85</v>
      </c>
      <c r="M18" s="69"/>
      <c r="N18" s="69"/>
      <c r="O18" s="71"/>
      <c r="P18" s="71"/>
      <c r="Q18" s="69" t="s">
        <v>125</v>
      </c>
      <c r="R18" s="69" t="s">
        <v>126</v>
      </c>
      <c r="S18" s="72" t="s">
        <v>106</v>
      </c>
      <c r="T18" s="72" t="s">
        <v>107</v>
      </c>
      <c r="U18" s="70" t="s">
        <v>86</v>
      </c>
      <c r="V18" s="70" t="s">
        <v>127</v>
      </c>
      <c r="W18" s="69" t="s">
        <v>119</v>
      </c>
      <c r="X18" s="69"/>
      <c r="Y18" s="73" t="s">
        <v>87</v>
      </c>
      <c r="Z18" s="73"/>
      <c r="AA18" s="73"/>
      <c r="AB18" s="73"/>
      <c r="AC18" s="73"/>
      <c r="AD18" s="73"/>
      <c r="AE18" s="73" t="s">
        <v>108</v>
      </c>
      <c r="AF18" s="73" t="s">
        <v>109</v>
      </c>
      <c r="AG18" s="73" t="s">
        <v>110</v>
      </c>
      <c r="AH18" s="73" t="s">
        <v>88</v>
      </c>
      <c r="AI18" s="74"/>
      <c r="AJ18" s="38"/>
      <c r="AL18" s="38"/>
      <c r="AM18" s="38"/>
      <c r="AN18" s="38"/>
      <c r="AO18" s="38"/>
      <c r="AP18" s="47"/>
      <c r="AQ18" s="47"/>
      <c r="AR18" s="40"/>
    </row>
    <row r="19" spans="1:44" ht="17.7" x14ac:dyDescent="0.35">
      <c r="A19" s="66" t="s">
        <v>89</v>
      </c>
      <c r="B19" s="92" t="s">
        <v>90</v>
      </c>
      <c r="C19" s="92"/>
      <c r="D19" s="92"/>
      <c r="E19" s="92"/>
      <c r="F19" s="92"/>
      <c r="G19" s="55" t="s">
        <v>91</v>
      </c>
      <c r="H19" s="55" t="s">
        <v>92</v>
      </c>
      <c r="I19" s="55" t="s">
        <v>93</v>
      </c>
      <c r="J19" s="55" t="s">
        <v>94</v>
      </c>
      <c r="K19" s="55" t="s">
        <v>94</v>
      </c>
      <c r="L19" s="55" t="s">
        <v>120</v>
      </c>
      <c r="M19" s="55" t="s">
        <v>121</v>
      </c>
      <c r="N19" s="55" t="s">
        <v>122</v>
      </c>
      <c r="O19" s="57" t="s">
        <v>123</v>
      </c>
      <c r="P19" s="57" t="s">
        <v>124</v>
      </c>
      <c r="Q19" s="54" t="s">
        <v>95</v>
      </c>
      <c r="R19" s="54" t="s">
        <v>95</v>
      </c>
      <c r="S19" s="58" t="s">
        <v>95</v>
      </c>
      <c r="T19" s="58" t="s">
        <v>95</v>
      </c>
      <c r="U19" s="54" t="s">
        <v>95</v>
      </c>
      <c r="V19" s="54" t="s">
        <v>95</v>
      </c>
      <c r="W19" s="55" t="s">
        <v>95</v>
      </c>
      <c r="X19" s="55"/>
      <c r="Y19" s="56" t="s">
        <v>111</v>
      </c>
      <c r="Z19" s="56" t="s">
        <v>112</v>
      </c>
      <c r="AA19" s="56" t="s">
        <v>113</v>
      </c>
      <c r="AB19" s="56" t="s">
        <v>111</v>
      </c>
      <c r="AC19" s="56" t="s">
        <v>114</v>
      </c>
      <c r="AD19" s="56" t="s">
        <v>115</v>
      </c>
      <c r="AE19" s="56" t="s">
        <v>96</v>
      </c>
      <c r="AF19" s="56" t="s">
        <v>96</v>
      </c>
      <c r="AG19" s="56" t="s">
        <v>109</v>
      </c>
      <c r="AH19" s="56" t="s">
        <v>116</v>
      </c>
      <c r="AI19" s="67" t="s">
        <v>116</v>
      </c>
      <c r="AJ19" s="47"/>
      <c r="AL19" s="47"/>
      <c r="AM19" s="47"/>
      <c r="AN19" s="47"/>
      <c r="AO19" s="47"/>
      <c r="AP19" s="47"/>
      <c r="AQ19" s="47"/>
      <c r="AR19" s="40"/>
    </row>
    <row r="20" spans="1:44" x14ac:dyDescent="0.25">
      <c r="A20" s="87" t="s">
        <v>117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8"/>
      <c r="AJ20" s="48"/>
      <c r="AL20" s="49"/>
      <c r="AM20" s="49"/>
      <c r="AN20" s="50"/>
      <c r="AO20" s="50"/>
      <c r="AP20" s="51"/>
      <c r="AQ20" s="36"/>
      <c r="AR20" s="40"/>
    </row>
    <row r="21" spans="1:44" x14ac:dyDescent="0.25">
      <c r="A21" s="87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8"/>
      <c r="AJ21" s="48"/>
      <c r="AL21" s="49"/>
      <c r="AM21" s="49"/>
      <c r="AN21" s="50"/>
      <c r="AO21" s="50"/>
      <c r="AP21" s="51"/>
      <c r="AQ21" s="36"/>
      <c r="AR21" s="40"/>
    </row>
    <row r="22" spans="1:44" x14ac:dyDescent="0.25">
      <c r="A22" s="75" t="s">
        <v>98</v>
      </c>
      <c r="B22" s="93" t="s">
        <v>99</v>
      </c>
      <c r="C22" s="93"/>
      <c r="D22" s="93"/>
      <c r="E22" s="93"/>
      <c r="F22" s="93"/>
      <c r="G22" s="76" t="s">
        <v>6</v>
      </c>
      <c r="H22" s="76"/>
      <c r="I22" s="76">
        <v>4700</v>
      </c>
      <c r="J22" s="76">
        <v>1</v>
      </c>
      <c r="K22" s="76">
        <v>2</v>
      </c>
      <c r="L22" s="76">
        <v>1</v>
      </c>
      <c r="M22" s="76">
        <v>2.5</v>
      </c>
      <c r="N22" s="76">
        <v>2</v>
      </c>
      <c r="O22" s="84">
        <f>'Seismic Parameters'!$C$14</f>
        <v>1.0544</v>
      </c>
      <c r="P22" s="84">
        <f>'Seismic Parameters'!$C$15</f>
        <v>1.5</v>
      </c>
      <c r="Q22" s="76">
        <v>32.25</v>
      </c>
      <c r="R22" s="76">
        <v>50</v>
      </c>
      <c r="S22" s="84">
        <v>2</v>
      </c>
      <c r="T22" s="84">
        <v>2</v>
      </c>
      <c r="U22" s="76">
        <v>60</v>
      </c>
      <c r="V22" s="76"/>
      <c r="W22" s="76">
        <f xml:space="preserve"> 2/3 * 77+V22</f>
        <v>51.333333333333329</v>
      </c>
      <c r="X22" s="76"/>
      <c r="Y22" s="52">
        <f t="shared" ref="Y22:Y40" si="0">IFERROR(0.4*L22*O22/(M22/P22) * (1+2*J22/K22),   )</f>
        <v>0.50611200000000001</v>
      </c>
      <c r="Z22" s="52">
        <f t="shared" ref="Z22:Z40" si="1">1.6*O22*P22</f>
        <v>2.5305600000000004</v>
      </c>
      <c r="AA22" s="52">
        <f t="shared" ref="AA22:AA40" si="2">0.3*O22*P22</f>
        <v>0.47448000000000001</v>
      </c>
      <c r="AB22" s="52">
        <f>(MAX(Y22,MIN(Z22:AA22)))</f>
        <v>0.50611200000000001</v>
      </c>
      <c r="AC22" s="52">
        <f>(MAX(Y22,MIN(Z22:AA22)))   * I22</f>
        <v>2378.7264</v>
      </c>
      <c r="AD22" s="52">
        <f>N22*AC22</f>
        <v>4757.4528</v>
      </c>
      <c r="AE22" s="52">
        <f>AC22*(W22) * N22</f>
        <v>244215.91039999996</v>
      </c>
      <c r="AF22" s="52">
        <f>(0.9-0.2*$C$12)*I22*(Q22)/2</f>
        <v>68208.75</v>
      </c>
      <c r="AG22" s="52">
        <f>IFERROR(AE22/AF22, )</f>
        <v>3.5804190869939703</v>
      </c>
      <c r="AH22" s="52">
        <f>IF(AG22&gt;1,(AE22-AF22)/(Q22),"No Uplift")</f>
        <v>5457.5863689922471</v>
      </c>
      <c r="AI22" s="77">
        <f>IFERROR(AH22 * 0.7,  )</f>
        <v>3820.3104582945725</v>
      </c>
      <c r="AJ22" s="48"/>
      <c r="AL22" s="49"/>
      <c r="AM22" s="49"/>
      <c r="AN22" s="50"/>
      <c r="AO22" s="50"/>
      <c r="AP22" s="51"/>
      <c r="AQ22" s="36"/>
      <c r="AR22" s="40"/>
    </row>
    <row r="23" spans="1:44" x14ac:dyDescent="0.25">
      <c r="A23" s="75" t="s">
        <v>100</v>
      </c>
      <c r="B23" s="93" t="s">
        <v>101</v>
      </c>
      <c r="C23" s="93"/>
      <c r="D23" s="93"/>
      <c r="E23" s="93"/>
      <c r="F23" s="93"/>
      <c r="G23" s="76" t="s">
        <v>97</v>
      </c>
      <c r="H23" s="76"/>
      <c r="I23" s="76">
        <v>1336</v>
      </c>
      <c r="J23" s="76">
        <v>1</v>
      </c>
      <c r="K23" s="76">
        <v>2</v>
      </c>
      <c r="L23" s="76">
        <v>1</v>
      </c>
      <c r="M23" s="76">
        <v>2.5</v>
      </c>
      <c r="N23" s="76">
        <v>2</v>
      </c>
      <c r="O23" s="84">
        <f>'Seismic Parameters'!$C$14</f>
        <v>1.0544</v>
      </c>
      <c r="P23" s="84">
        <f>'Seismic Parameters'!$C$15</f>
        <v>1.5</v>
      </c>
      <c r="Q23" s="76">
        <f>2*12.13</f>
        <v>24.26</v>
      </c>
      <c r="R23" s="76">
        <v>45</v>
      </c>
      <c r="S23" s="84">
        <v>2</v>
      </c>
      <c r="T23" s="84">
        <v>2</v>
      </c>
      <c r="U23" s="76">
        <v>60</v>
      </c>
      <c r="V23" s="76"/>
      <c r="W23" s="76">
        <f t="shared" ref="W23:W40" si="3" xml:space="preserve"> 2/3 * 77+V23</f>
        <v>51.333333333333329</v>
      </c>
      <c r="X23" s="76"/>
      <c r="Y23" s="52">
        <f t="shared" si="0"/>
        <v>0.50611200000000001</v>
      </c>
      <c r="Z23" s="52">
        <f t="shared" si="1"/>
        <v>2.5305600000000004</v>
      </c>
      <c r="AA23" s="52">
        <f t="shared" si="2"/>
        <v>0.47448000000000001</v>
      </c>
      <c r="AB23" s="52">
        <f>(MAX(Y23,MIN(Z23:AA23)))</f>
        <v>0.50611200000000001</v>
      </c>
      <c r="AC23" s="52">
        <f>(MAX(Y23,MIN(Z23:AA23)))   * I23</f>
        <v>676.16563199999996</v>
      </c>
      <c r="AD23" s="52">
        <f>N23*AC23</f>
        <v>1352.3312639999999</v>
      </c>
      <c r="AE23" s="52">
        <f>AC23*(W23) * N23</f>
        <v>69419.671551999985</v>
      </c>
      <c r="AF23" s="52">
        <f>(0.9-0.2*$C$12)*I23*(Q23)/2</f>
        <v>14585.112000000003</v>
      </c>
      <c r="AG23" s="52">
        <f>IFERROR(AE23/AF23, )</f>
        <v>4.7596255381515045</v>
      </c>
      <c r="AH23" s="52">
        <f>IF(AG23&gt;1,(AE23-AF23)/(Q23),"No Uplift")</f>
        <v>2260.2868735366851</v>
      </c>
      <c r="AI23" s="77">
        <f>IFERROR(AH23 * 0.7,  )</f>
        <v>1582.2008114756795</v>
      </c>
      <c r="AJ23" s="48"/>
      <c r="AL23" s="49"/>
      <c r="AM23" s="49"/>
      <c r="AN23" s="50"/>
      <c r="AO23" s="50"/>
      <c r="AP23" s="51"/>
      <c r="AQ23" s="36"/>
      <c r="AR23" s="40"/>
    </row>
    <row r="24" spans="1:44" x14ac:dyDescent="0.25">
      <c r="A24" s="75" t="s">
        <v>102</v>
      </c>
      <c r="B24" s="93" t="s">
        <v>103</v>
      </c>
      <c r="C24" s="93"/>
      <c r="D24" s="93"/>
      <c r="E24" s="93"/>
      <c r="F24" s="93"/>
      <c r="G24" s="76" t="s">
        <v>97</v>
      </c>
      <c r="H24" s="76"/>
      <c r="I24" s="76">
        <v>380</v>
      </c>
      <c r="J24" s="76">
        <v>1</v>
      </c>
      <c r="K24" s="76">
        <v>2</v>
      </c>
      <c r="L24" s="76">
        <v>1</v>
      </c>
      <c r="M24" s="76">
        <v>2.5</v>
      </c>
      <c r="N24" s="76">
        <v>2</v>
      </c>
      <c r="O24" s="84">
        <f>'Seismic Parameters'!$C$14</f>
        <v>1.0544</v>
      </c>
      <c r="P24" s="84">
        <f>'Seismic Parameters'!$C$15</f>
        <v>1.5</v>
      </c>
      <c r="Q24" s="76">
        <v>16.25</v>
      </c>
      <c r="R24" s="76">
        <v>34</v>
      </c>
      <c r="S24" s="84">
        <v>1</v>
      </c>
      <c r="T24" s="84">
        <v>2</v>
      </c>
      <c r="U24" s="76">
        <v>60</v>
      </c>
      <c r="V24" s="76"/>
      <c r="W24" s="76">
        <f t="shared" si="3"/>
        <v>51.333333333333329</v>
      </c>
      <c r="X24" s="76"/>
      <c r="Y24" s="52">
        <f t="shared" si="0"/>
        <v>0.50611200000000001</v>
      </c>
      <c r="Z24" s="52">
        <f t="shared" si="1"/>
        <v>2.5305600000000004</v>
      </c>
      <c r="AA24" s="52">
        <f t="shared" si="2"/>
        <v>0.47448000000000001</v>
      </c>
      <c r="AB24" s="52">
        <f>(MAX(Y24,MIN(Z24:AA24)))</f>
        <v>0.50611200000000001</v>
      </c>
      <c r="AC24" s="52">
        <f>(MAX(Y24,MIN(Z24:AA24)))   * I24</f>
        <v>192.32256000000001</v>
      </c>
      <c r="AD24" s="52">
        <f>N24*AC24</f>
        <v>384.64512000000002</v>
      </c>
      <c r="AE24" s="52">
        <f>AC24*(W24) * N24</f>
        <v>19745.116159999998</v>
      </c>
      <c r="AF24" s="52">
        <f>(0.9-0.2*$C$12)*I24*(Q24)/2</f>
        <v>2778.75</v>
      </c>
      <c r="AG24" s="52">
        <f>IFERROR(AE24/AF24, )</f>
        <v>7.1057548034188027</v>
      </c>
      <c r="AH24" s="52">
        <f>IF(AG24&gt;1,(AE24-AF24)/(Q24),"No Uplift")</f>
        <v>1044.0840713846153</v>
      </c>
      <c r="AI24" s="77">
        <f>IFERROR(AH24 * 0.7,  )</f>
        <v>730.85884996923062</v>
      </c>
      <c r="AJ24" s="48"/>
      <c r="AL24" s="49"/>
      <c r="AM24" s="49"/>
      <c r="AN24" s="50"/>
      <c r="AO24" s="50"/>
      <c r="AP24" s="51"/>
      <c r="AQ24" s="36"/>
      <c r="AR24" s="40"/>
    </row>
    <row r="25" spans="1:44" x14ac:dyDescent="0.25">
      <c r="A25" s="75" t="s">
        <v>102</v>
      </c>
      <c r="B25" s="93" t="s">
        <v>104</v>
      </c>
      <c r="C25" s="93"/>
      <c r="D25" s="93"/>
      <c r="E25" s="93"/>
      <c r="F25" s="93"/>
      <c r="G25" s="76" t="s">
        <v>4</v>
      </c>
      <c r="H25" s="76"/>
      <c r="I25" s="76">
        <f>380+1310</f>
        <v>1690</v>
      </c>
      <c r="J25" s="76">
        <v>1</v>
      </c>
      <c r="K25" s="76">
        <v>2</v>
      </c>
      <c r="L25" s="76">
        <v>1</v>
      </c>
      <c r="M25" s="76">
        <v>2.5</v>
      </c>
      <c r="N25" s="76">
        <v>2</v>
      </c>
      <c r="O25" s="84">
        <f>'Seismic Parameters'!$C$14</f>
        <v>1.0544</v>
      </c>
      <c r="P25" s="84">
        <f>'Seismic Parameters'!$C$15</f>
        <v>1.5</v>
      </c>
      <c r="Q25" s="76">
        <v>16.25</v>
      </c>
      <c r="R25" s="76">
        <v>70</v>
      </c>
      <c r="S25" s="84">
        <v>2</v>
      </c>
      <c r="T25" s="84">
        <v>1</v>
      </c>
      <c r="U25" s="76">
        <v>60</v>
      </c>
      <c r="V25" s="76"/>
      <c r="W25" s="76">
        <f t="shared" si="3"/>
        <v>51.333333333333329</v>
      </c>
      <c r="X25" s="76"/>
      <c r="Y25" s="52">
        <f t="shared" si="0"/>
        <v>0.50611200000000001</v>
      </c>
      <c r="Z25" s="52">
        <f t="shared" si="1"/>
        <v>2.5305600000000004</v>
      </c>
      <c r="AA25" s="52">
        <f t="shared" si="2"/>
        <v>0.47448000000000001</v>
      </c>
      <c r="AB25" s="52">
        <f>(MAX(Y25,MIN(Z25:AA25)))</f>
        <v>0.50611200000000001</v>
      </c>
      <c r="AC25" s="52">
        <f>(MAX(Y25,MIN(Z25:AA25)))   * I25</f>
        <v>855.32928000000004</v>
      </c>
      <c r="AD25" s="52">
        <f>N25*AC25</f>
        <v>1710.6585600000001</v>
      </c>
      <c r="AE25" s="52">
        <f>AC25*(W25) * N25</f>
        <v>87813.806079999995</v>
      </c>
      <c r="AF25" s="52">
        <f>(0.9-0.2*$C$12)*I25*(Q25)/2</f>
        <v>12358.125</v>
      </c>
      <c r="AG25" s="52">
        <f>IFERROR(AE25/AF25, )</f>
        <v>7.1057548034188027</v>
      </c>
      <c r="AH25" s="52">
        <f>IF(AG25&gt;1,(AE25-AF25)/(Q25),"No Uplift")</f>
        <v>4643.426528</v>
      </c>
      <c r="AI25" s="77">
        <f>IFERROR(AH25 * 0.7,  )</f>
        <v>3250.3985696</v>
      </c>
      <c r="AJ25" s="48"/>
      <c r="AL25" s="49"/>
      <c r="AM25" s="49"/>
      <c r="AN25" s="50"/>
      <c r="AO25" s="50"/>
      <c r="AP25" s="51"/>
      <c r="AQ25" s="36"/>
      <c r="AR25" s="40"/>
    </row>
    <row r="26" spans="1:44" x14ac:dyDescent="0.25">
      <c r="A26" s="90">
        <f>B6</f>
        <v>1234</v>
      </c>
      <c r="B26" s="93" t="str">
        <f>A6</f>
        <v xml:space="preserve">Anesthesia Machine </v>
      </c>
      <c r="C26" s="93"/>
      <c r="D26" s="93"/>
      <c r="E26" s="93"/>
      <c r="F26" s="93"/>
      <c r="G26" s="76" t="str">
        <f>C6</f>
        <v>Wall, Floor</v>
      </c>
      <c r="H26" s="76"/>
      <c r="I26" s="76">
        <f>G6</f>
        <v>335</v>
      </c>
      <c r="J26" s="76">
        <f t="shared" ref="J26:K29" si="4">L6</f>
        <v>0</v>
      </c>
      <c r="K26" s="76">
        <f t="shared" si="4"/>
        <v>75</v>
      </c>
      <c r="L26" s="76">
        <f t="shared" ref="L26:M29" si="5">I6</f>
        <v>1</v>
      </c>
      <c r="M26" s="76">
        <f t="shared" si="5"/>
        <v>2.5</v>
      </c>
      <c r="N26" s="76">
        <f>S6</f>
        <v>2.5</v>
      </c>
      <c r="O26" s="84">
        <f>'Seismic Parameters'!$C$14</f>
        <v>1.0544</v>
      </c>
      <c r="P26" s="84">
        <f>'Seismic Parameters'!$C$15</f>
        <v>1.5</v>
      </c>
      <c r="Q26" s="76"/>
      <c r="R26" s="76"/>
      <c r="S26" s="84">
        <f t="shared" ref="S26:U29" si="6">P6</f>
        <v>1.5</v>
      </c>
      <c r="T26" s="84">
        <f t="shared" si="6"/>
        <v>-1.5</v>
      </c>
      <c r="U26" s="76">
        <f t="shared" si="6"/>
        <v>74.25</v>
      </c>
      <c r="V26" s="76"/>
      <c r="W26" s="76">
        <f t="shared" si="3"/>
        <v>51.333333333333329</v>
      </c>
      <c r="X26" s="76"/>
      <c r="Y26" s="52">
        <f t="shared" si="0"/>
        <v>0.253056</v>
      </c>
      <c r="Z26" s="52">
        <f t="shared" si="1"/>
        <v>2.5305600000000004</v>
      </c>
      <c r="AA26" s="52">
        <f t="shared" si="2"/>
        <v>0.47448000000000001</v>
      </c>
      <c r="AB26" s="52"/>
      <c r="AC26" s="52">
        <f>(MAX(Y26,MIN(Z26:AA26)))   * I26</f>
        <v>158.95080000000002</v>
      </c>
      <c r="AD26" s="52"/>
      <c r="AE26" s="52"/>
      <c r="AF26" s="52"/>
      <c r="AG26" s="52"/>
      <c r="AH26" s="52"/>
      <c r="AI26" s="77"/>
      <c r="AJ26" s="48"/>
      <c r="AL26" s="49"/>
      <c r="AM26" s="49"/>
      <c r="AN26" s="50"/>
      <c r="AO26" s="50"/>
      <c r="AP26" s="51"/>
      <c r="AQ26" s="36"/>
      <c r="AR26" s="40"/>
    </row>
    <row r="27" spans="1:44" x14ac:dyDescent="0.25">
      <c r="A27" s="90">
        <f>B7</f>
        <v>1234</v>
      </c>
      <c r="B27" s="93" t="str">
        <f>A7</f>
        <v>Warming Cabinet</v>
      </c>
      <c r="C27" s="93"/>
      <c r="D27" s="93"/>
      <c r="E27" s="93"/>
      <c r="F27" s="93"/>
      <c r="G27" s="76" t="str">
        <f>C7</f>
        <v>Floor</v>
      </c>
      <c r="H27" s="76"/>
      <c r="I27" s="76">
        <f>G7</f>
        <v>137</v>
      </c>
      <c r="J27" s="76">
        <f t="shared" si="4"/>
        <v>3</v>
      </c>
      <c r="K27" s="76">
        <f t="shared" si="4"/>
        <v>75</v>
      </c>
      <c r="L27" s="76">
        <f t="shared" si="5"/>
        <v>1</v>
      </c>
      <c r="M27" s="76">
        <f t="shared" si="5"/>
        <v>2.5</v>
      </c>
      <c r="N27" s="76">
        <f>S7</f>
        <v>2.5</v>
      </c>
      <c r="O27" s="84">
        <f>'Seismic Parameters'!$C$14</f>
        <v>1.0544</v>
      </c>
      <c r="P27" s="84">
        <f>'Seismic Parameters'!$C$15</f>
        <v>1.5</v>
      </c>
      <c r="Q27" s="76"/>
      <c r="R27" s="76"/>
      <c r="S27" s="84">
        <f t="shared" si="6"/>
        <v>1.5</v>
      </c>
      <c r="T27" s="84">
        <f t="shared" si="6"/>
        <v>-3.5</v>
      </c>
      <c r="U27" s="76">
        <f t="shared" si="6"/>
        <v>24.5</v>
      </c>
      <c r="V27" s="76"/>
      <c r="W27" s="76">
        <f t="shared" si="3"/>
        <v>51.333333333333329</v>
      </c>
      <c r="X27" s="76"/>
      <c r="Y27" s="52">
        <f t="shared" si="0"/>
        <v>0.27330048000000001</v>
      </c>
      <c r="Z27" s="52">
        <f t="shared" si="1"/>
        <v>2.5305600000000004</v>
      </c>
      <c r="AA27" s="52">
        <f t="shared" si="2"/>
        <v>0.47448000000000001</v>
      </c>
      <c r="AB27" s="52"/>
      <c r="AC27" s="52"/>
      <c r="AD27" s="52"/>
      <c r="AE27" s="52"/>
      <c r="AF27" s="52"/>
      <c r="AG27" s="52"/>
      <c r="AH27" s="52"/>
      <c r="AI27" s="77"/>
      <c r="AJ27" s="48"/>
      <c r="AL27" s="49"/>
      <c r="AM27" s="49"/>
      <c r="AN27" s="50"/>
      <c r="AO27" s="50"/>
      <c r="AP27" s="51"/>
      <c r="AQ27" s="36"/>
      <c r="AR27" s="40"/>
    </row>
    <row r="28" spans="1:44" x14ac:dyDescent="0.25">
      <c r="A28" s="90">
        <f>B8</f>
        <v>1234</v>
      </c>
      <c r="B28" s="93" t="str">
        <f>A8</f>
        <v>Surgical Scrub Sink</v>
      </c>
      <c r="C28" s="93"/>
      <c r="D28" s="93"/>
      <c r="E28" s="93"/>
      <c r="F28" s="93"/>
      <c r="G28" s="76" t="str">
        <f>C8</f>
        <v>Wall</v>
      </c>
      <c r="H28" s="76"/>
      <c r="I28" s="76">
        <f>G8</f>
        <v>295</v>
      </c>
      <c r="J28" s="76">
        <f t="shared" si="4"/>
        <v>4</v>
      </c>
      <c r="K28" s="76">
        <f t="shared" si="4"/>
        <v>75</v>
      </c>
      <c r="L28" s="76">
        <f t="shared" si="5"/>
        <v>1</v>
      </c>
      <c r="M28" s="76">
        <f t="shared" si="5"/>
        <v>2.5</v>
      </c>
      <c r="N28" s="76">
        <f>S8</f>
        <v>2.5</v>
      </c>
      <c r="O28" s="84">
        <f>'Seismic Parameters'!$C$14</f>
        <v>1.0544</v>
      </c>
      <c r="P28" s="84">
        <f>'Seismic Parameters'!$C$15</f>
        <v>1.5</v>
      </c>
      <c r="Q28" s="76"/>
      <c r="R28" s="76"/>
      <c r="S28" s="84">
        <f t="shared" si="6"/>
        <v>1.5</v>
      </c>
      <c r="T28" s="84">
        <f t="shared" si="6"/>
        <v>-3.5</v>
      </c>
      <c r="U28" s="76">
        <f t="shared" si="6"/>
        <v>39.5</v>
      </c>
      <c r="V28" s="76"/>
      <c r="W28" s="76">
        <f t="shared" si="3"/>
        <v>51.333333333333329</v>
      </c>
      <c r="X28" s="76"/>
      <c r="Y28" s="52">
        <f t="shared" si="0"/>
        <v>0.28004864000000002</v>
      </c>
      <c r="Z28" s="52">
        <f t="shared" si="1"/>
        <v>2.5305600000000004</v>
      </c>
      <c r="AA28" s="52">
        <f t="shared" si="2"/>
        <v>0.47448000000000001</v>
      </c>
      <c r="AB28" s="52"/>
      <c r="AC28" s="52"/>
      <c r="AD28" s="52"/>
      <c r="AE28" s="52"/>
      <c r="AF28" s="52"/>
      <c r="AG28" s="52"/>
      <c r="AH28" s="52"/>
      <c r="AI28" s="77"/>
      <c r="AJ28" s="48"/>
      <c r="AL28" s="49"/>
      <c r="AM28" s="49"/>
      <c r="AN28" s="50"/>
      <c r="AO28" s="50"/>
      <c r="AP28" s="51"/>
      <c r="AQ28" s="36"/>
      <c r="AR28" s="40"/>
    </row>
    <row r="29" spans="1:44" x14ac:dyDescent="0.25">
      <c r="A29" s="90">
        <f>B9</f>
        <v>1234</v>
      </c>
      <c r="B29" s="93" t="str">
        <f>A9</f>
        <v>Retractable Ceiling Column</v>
      </c>
      <c r="C29" s="93"/>
      <c r="D29" s="93"/>
      <c r="E29" s="93"/>
      <c r="F29" s="93"/>
      <c r="G29" s="76" t="str">
        <f>C9</f>
        <v>Ceiling</v>
      </c>
      <c r="H29" s="76"/>
      <c r="I29" s="76">
        <f>G9</f>
        <v>800</v>
      </c>
      <c r="J29" s="76">
        <f t="shared" si="4"/>
        <v>15</v>
      </c>
      <c r="K29" s="76">
        <f t="shared" si="4"/>
        <v>75</v>
      </c>
      <c r="L29" s="76">
        <f t="shared" si="5"/>
        <v>1</v>
      </c>
      <c r="M29" s="76">
        <f t="shared" si="5"/>
        <v>2.5</v>
      </c>
      <c r="N29" s="76">
        <f>S9</f>
        <v>2.5</v>
      </c>
      <c r="O29" s="84">
        <f>'Seismic Parameters'!$C$14</f>
        <v>1.0544</v>
      </c>
      <c r="P29" s="84">
        <f>'Seismic Parameters'!$C$15</f>
        <v>1.5</v>
      </c>
      <c r="Q29" s="76"/>
      <c r="R29" s="76"/>
      <c r="S29" s="84">
        <f t="shared" si="6"/>
        <v>14</v>
      </c>
      <c r="T29" s="84">
        <f t="shared" si="6"/>
        <v>14</v>
      </c>
      <c r="U29" s="76">
        <f t="shared" si="6"/>
        <v>45</v>
      </c>
      <c r="V29" s="76"/>
      <c r="W29" s="76">
        <f t="shared" si="3"/>
        <v>51.333333333333329</v>
      </c>
      <c r="X29" s="76"/>
      <c r="Y29" s="52">
        <f t="shared" si="0"/>
        <v>0.35427839999999999</v>
      </c>
      <c r="Z29" s="52">
        <f t="shared" si="1"/>
        <v>2.5305600000000004</v>
      </c>
      <c r="AA29" s="52">
        <f t="shared" si="2"/>
        <v>0.47448000000000001</v>
      </c>
      <c r="AB29" s="52"/>
      <c r="AC29" s="52"/>
      <c r="AD29" s="52"/>
      <c r="AE29" s="52"/>
      <c r="AF29" s="52"/>
      <c r="AG29" s="52"/>
      <c r="AH29" s="52"/>
      <c r="AI29" s="77"/>
      <c r="AJ29" s="48"/>
      <c r="AL29" s="49"/>
      <c r="AM29" s="49"/>
      <c r="AN29" s="50"/>
      <c r="AO29" s="50"/>
      <c r="AP29" s="51"/>
      <c r="AQ29" s="36"/>
      <c r="AR29" s="40"/>
    </row>
    <row r="30" spans="1:44" x14ac:dyDescent="0.25">
      <c r="A30" s="78"/>
      <c r="B30" s="93"/>
      <c r="C30" s="93"/>
      <c r="D30" s="93"/>
      <c r="E30" s="93"/>
      <c r="F30" s="93"/>
      <c r="G30" s="76"/>
      <c r="H30" s="76"/>
      <c r="I30" s="76"/>
      <c r="J30" s="76"/>
      <c r="K30" s="76"/>
      <c r="L30" s="76"/>
      <c r="M30" s="76"/>
      <c r="N30" s="76"/>
      <c r="O30" s="84">
        <f>'Seismic Parameters'!$C$14</f>
        <v>1.0544</v>
      </c>
      <c r="P30" s="84">
        <f>'Seismic Parameters'!$C$15</f>
        <v>1.5</v>
      </c>
      <c r="Q30" s="76"/>
      <c r="R30" s="76"/>
      <c r="S30" s="84"/>
      <c r="T30" s="84"/>
      <c r="U30" s="76"/>
      <c r="V30" s="76"/>
      <c r="W30" s="76">
        <f t="shared" si="3"/>
        <v>51.333333333333329</v>
      </c>
      <c r="X30" s="76"/>
      <c r="Y30" s="52">
        <f t="shared" si="0"/>
        <v>0</v>
      </c>
      <c r="Z30" s="52">
        <f t="shared" si="1"/>
        <v>2.5305600000000004</v>
      </c>
      <c r="AA30" s="52">
        <f t="shared" si="2"/>
        <v>0.47448000000000001</v>
      </c>
      <c r="AB30" s="52"/>
      <c r="AC30" s="52"/>
      <c r="AD30" s="52"/>
      <c r="AE30" s="52"/>
      <c r="AF30" s="52"/>
      <c r="AG30" s="52"/>
      <c r="AH30" s="52"/>
      <c r="AI30" s="77"/>
      <c r="AJ30" s="48"/>
      <c r="AL30" s="49"/>
      <c r="AM30" s="49"/>
      <c r="AN30" s="50"/>
      <c r="AO30" s="50"/>
      <c r="AP30" s="51"/>
      <c r="AQ30" s="36"/>
      <c r="AR30" s="40"/>
    </row>
    <row r="31" spans="1:44" x14ac:dyDescent="0.25">
      <c r="A31" s="78"/>
      <c r="B31" s="93"/>
      <c r="C31" s="93"/>
      <c r="D31" s="93"/>
      <c r="E31" s="93"/>
      <c r="F31" s="93"/>
      <c r="G31" s="76"/>
      <c r="H31" s="76"/>
      <c r="I31" s="76"/>
      <c r="J31" s="76"/>
      <c r="K31" s="76"/>
      <c r="L31" s="76"/>
      <c r="M31" s="76"/>
      <c r="N31" s="76"/>
      <c r="O31" s="84">
        <f>'Seismic Parameters'!$C$14</f>
        <v>1.0544</v>
      </c>
      <c r="P31" s="84">
        <f>'Seismic Parameters'!$C$15</f>
        <v>1.5</v>
      </c>
      <c r="Q31" s="76"/>
      <c r="R31" s="76"/>
      <c r="S31" s="84"/>
      <c r="T31" s="84"/>
      <c r="U31" s="76"/>
      <c r="V31" s="76"/>
      <c r="W31" s="76">
        <f t="shared" si="3"/>
        <v>51.333333333333329</v>
      </c>
      <c r="X31" s="76"/>
      <c r="Y31" s="52">
        <f t="shared" si="0"/>
        <v>0</v>
      </c>
      <c r="Z31" s="52">
        <f t="shared" si="1"/>
        <v>2.5305600000000004</v>
      </c>
      <c r="AA31" s="52">
        <f t="shared" si="2"/>
        <v>0.47448000000000001</v>
      </c>
      <c r="AB31" s="52"/>
      <c r="AC31" s="52"/>
      <c r="AD31" s="52"/>
      <c r="AE31" s="52"/>
      <c r="AF31" s="52"/>
      <c r="AG31" s="52"/>
      <c r="AH31" s="52"/>
      <c r="AI31" s="77"/>
      <c r="AJ31" s="48"/>
      <c r="AL31" s="49"/>
      <c r="AM31" s="49"/>
      <c r="AN31" s="50"/>
      <c r="AO31" s="50"/>
      <c r="AP31" s="51"/>
      <c r="AQ31" s="36"/>
      <c r="AR31" s="40"/>
    </row>
    <row r="32" spans="1:44" x14ac:dyDescent="0.25">
      <c r="A32" s="78"/>
      <c r="B32" s="93"/>
      <c r="C32" s="93"/>
      <c r="D32" s="93"/>
      <c r="E32" s="93"/>
      <c r="F32" s="93"/>
      <c r="G32" s="76"/>
      <c r="H32" s="76"/>
      <c r="I32" s="76"/>
      <c r="J32" s="76"/>
      <c r="K32" s="76"/>
      <c r="L32" s="76"/>
      <c r="M32" s="76"/>
      <c r="N32" s="76"/>
      <c r="O32" s="84">
        <f>'Seismic Parameters'!$C$14</f>
        <v>1.0544</v>
      </c>
      <c r="P32" s="84">
        <f>'Seismic Parameters'!$C$15</f>
        <v>1.5</v>
      </c>
      <c r="Q32" s="76"/>
      <c r="R32" s="76"/>
      <c r="S32" s="84"/>
      <c r="T32" s="84"/>
      <c r="U32" s="76"/>
      <c r="V32" s="76"/>
      <c r="W32" s="76">
        <f t="shared" si="3"/>
        <v>51.333333333333329</v>
      </c>
      <c r="X32" s="76"/>
      <c r="Y32" s="52">
        <f t="shared" si="0"/>
        <v>0</v>
      </c>
      <c r="Z32" s="52">
        <f t="shared" si="1"/>
        <v>2.5305600000000004</v>
      </c>
      <c r="AA32" s="52">
        <f t="shared" si="2"/>
        <v>0.47448000000000001</v>
      </c>
      <c r="AB32" s="52"/>
      <c r="AC32" s="52"/>
      <c r="AD32" s="52"/>
      <c r="AE32" s="52"/>
      <c r="AF32" s="52"/>
      <c r="AG32" s="52"/>
      <c r="AH32" s="52"/>
      <c r="AI32" s="77"/>
      <c r="AJ32" s="48"/>
      <c r="AL32" s="49"/>
      <c r="AM32" s="49"/>
      <c r="AN32" s="50"/>
      <c r="AO32" s="50"/>
      <c r="AP32" s="51"/>
      <c r="AQ32" s="36"/>
      <c r="AR32" s="40"/>
    </row>
    <row r="33" spans="1:44" x14ac:dyDescent="0.25">
      <c r="A33" s="78"/>
      <c r="B33" s="93"/>
      <c r="C33" s="93"/>
      <c r="D33" s="93"/>
      <c r="E33" s="93"/>
      <c r="F33" s="93"/>
      <c r="G33" s="76"/>
      <c r="H33" s="76"/>
      <c r="I33" s="76"/>
      <c r="J33" s="76"/>
      <c r="K33" s="76"/>
      <c r="L33" s="76"/>
      <c r="M33" s="76"/>
      <c r="N33" s="76"/>
      <c r="O33" s="84">
        <f>'Seismic Parameters'!$C$14</f>
        <v>1.0544</v>
      </c>
      <c r="P33" s="84">
        <f>'Seismic Parameters'!$C$15</f>
        <v>1.5</v>
      </c>
      <c r="Q33" s="76"/>
      <c r="R33" s="76"/>
      <c r="S33" s="84"/>
      <c r="T33" s="84"/>
      <c r="U33" s="76"/>
      <c r="V33" s="76"/>
      <c r="W33" s="76">
        <f t="shared" si="3"/>
        <v>51.333333333333329</v>
      </c>
      <c r="X33" s="76"/>
      <c r="Y33" s="52">
        <f t="shared" si="0"/>
        <v>0</v>
      </c>
      <c r="Z33" s="52">
        <f t="shared" si="1"/>
        <v>2.5305600000000004</v>
      </c>
      <c r="AA33" s="52">
        <f t="shared" si="2"/>
        <v>0.47448000000000001</v>
      </c>
      <c r="AB33" s="52"/>
      <c r="AC33" s="52"/>
      <c r="AD33" s="52"/>
      <c r="AE33" s="52"/>
      <c r="AF33" s="52"/>
      <c r="AG33" s="52"/>
      <c r="AH33" s="52"/>
      <c r="AI33" s="77"/>
      <c r="AJ33" s="48"/>
      <c r="AL33" s="49"/>
      <c r="AM33" s="49"/>
      <c r="AN33" s="50"/>
      <c r="AO33" s="50"/>
      <c r="AP33" s="51"/>
      <c r="AQ33" s="36"/>
      <c r="AR33" s="40"/>
    </row>
    <row r="34" spans="1:44" x14ac:dyDescent="0.25">
      <c r="A34" s="78"/>
      <c r="B34" s="93"/>
      <c r="C34" s="93"/>
      <c r="D34" s="93"/>
      <c r="E34" s="93"/>
      <c r="F34" s="93"/>
      <c r="G34" s="76"/>
      <c r="H34" s="76"/>
      <c r="I34" s="76"/>
      <c r="J34" s="76"/>
      <c r="K34" s="76"/>
      <c r="L34" s="76"/>
      <c r="M34" s="76"/>
      <c r="N34" s="76"/>
      <c r="O34" s="84">
        <f>'Seismic Parameters'!$C$14</f>
        <v>1.0544</v>
      </c>
      <c r="P34" s="84">
        <f>'Seismic Parameters'!$C$15</f>
        <v>1.5</v>
      </c>
      <c r="Q34" s="76"/>
      <c r="R34" s="76"/>
      <c r="S34" s="76"/>
      <c r="T34" s="79"/>
      <c r="U34" s="76"/>
      <c r="V34" s="76"/>
      <c r="W34" s="76">
        <f t="shared" si="3"/>
        <v>51.333333333333329</v>
      </c>
      <c r="X34" s="79"/>
      <c r="Y34" s="52">
        <f t="shared" si="0"/>
        <v>0</v>
      </c>
      <c r="Z34" s="52">
        <f t="shared" si="1"/>
        <v>2.5305600000000004</v>
      </c>
      <c r="AA34" s="52">
        <f t="shared" si="2"/>
        <v>0.47448000000000001</v>
      </c>
      <c r="AB34" s="52"/>
      <c r="AC34" s="52"/>
      <c r="AD34" s="52"/>
      <c r="AE34" s="52"/>
      <c r="AF34" s="52"/>
      <c r="AG34" s="52"/>
      <c r="AH34" s="52"/>
      <c r="AI34" s="77"/>
      <c r="AJ34" s="49"/>
      <c r="AL34" s="49"/>
      <c r="AM34" s="50"/>
      <c r="AN34" s="51"/>
      <c r="AO34" s="36"/>
      <c r="AP34" s="40"/>
    </row>
    <row r="35" spans="1:44" x14ac:dyDescent="0.25">
      <c r="A35" s="78"/>
      <c r="B35" s="93"/>
      <c r="C35" s="93"/>
      <c r="D35" s="93"/>
      <c r="E35" s="93"/>
      <c r="F35" s="93"/>
      <c r="G35" s="76"/>
      <c r="H35" s="76"/>
      <c r="I35" s="76"/>
      <c r="J35" s="76"/>
      <c r="K35" s="76"/>
      <c r="L35" s="76"/>
      <c r="M35" s="76"/>
      <c r="N35" s="76"/>
      <c r="O35" s="84">
        <f>'Seismic Parameters'!$C$14</f>
        <v>1.0544</v>
      </c>
      <c r="P35" s="84">
        <f>'Seismic Parameters'!$C$15</f>
        <v>1.5</v>
      </c>
      <c r="Q35" s="76"/>
      <c r="R35" s="76"/>
      <c r="S35" s="76"/>
      <c r="T35" s="79"/>
      <c r="U35" s="76"/>
      <c r="V35" s="76"/>
      <c r="W35" s="76">
        <f t="shared" si="3"/>
        <v>51.333333333333329</v>
      </c>
      <c r="X35" s="79"/>
      <c r="Y35" s="52">
        <f t="shared" si="0"/>
        <v>0</v>
      </c>
      <c r="Z35" s="52">
        <f t="shared" si="1"/>
        <v>2.5305600000000004</v>
      </c>
      <c r="AA35" s="52">
        <f t="shared" si="2"/>
        <v>0.47448000000000001</v>
      </c>
      <c r="AB35" s="52"/>
      <c r="AC35" s="52"/>
      <c r="AD35" s="52"/>
      <c r="AE35" s="52"/>
      <c r="AF35" s="52"/>
      <c r="AG35" s="52"/>
      <c r="AH35" s="52"/>
      <c r="AI35" s="77"/>
      <c r="AJ35" s="49"/>
      <c r="AL35" s="49"/>
      <c r="AM35" s="50"/>
      <c r="AN35" s="51"/>
      <c r="AO35" s="36"/>
      <c r="AP35" s="40"/>
    </row>
    <row r="36" spans="1:44" x14ac:dyDescent="0.25">
      <c r="A36" s="78"/>
      <c r="B36" s="93"/>
      <c r="C36" s="93"/>
      <c r="D36" s="93"/>
      <c r="E36" s="93"/>
      <c r="F36" s="93"/>
      <c r="G36" s="76"/>
      <c r="H36" s="76"/>
      <c r="I36" s="76"/>
      <c r="J36" s="76"/>
      <c r="K36" s="76"/>
      <c r="L36" s="76"/>
      <c r="M36" s="76"/>
      <c r="N36" s="76"/>
      <c r="O36" s="84">
        <f>'Seismic Parameters'!$C$14</f>
        <v>1.0544</v>
      </c>
      <c r="P36" s="84">
        <f>'Seismic Parameters'!$C$15</f>
        <v>1.5</v>
      </c>
      <c r="Q36" s="76"/>
      <c r="R36" s="76"/>
      <c r="S36" s="76"/>
      <c r="T36" s="79"/>
      <c r="U36" s="76"/>
      <c r="V36" s="76"/>
      <c r="W36" s="76">
        <f t="shared" si="3"/>
        <v>51.333333333333329</v>
      </c>
      <c r="X36" s="79"/>
      <c r="Y36" s="52">
        <f t="shared" si="0"/>
        <v>0</v>
      </c>
      <c r="Z36" s="52">
        <f t="shared" si="1"/>
        <v>2.5305600000000004</v>
      </c>
      <c r="AA36" s="52">
        <f t="shared" si="2"/>
        <v>0.47448000000000001</v>
      </c>
      <c r="AB36" s="52"/>
      <c r="AC36" s="52"/>
      <c r="AD36" s="52"/>
      <c r="AE36" s="52"/>
      <c r="AF36" s="52"/>
      <c r="AG36" s="52"/>
      <c r="AH36" s="52"/>
      <c r="AI36" s="77"/>
      <c r="AJ36" s="49"/>
      <c r="AL36" s="49"/>
      <c r="AM36" s="50"/>
      <c r="AN36" s="51"/>
      <c r="AO36" s="36"/>
      <c r="AP36" s="40"/>
    </row>
    <row r="37" spans="1:44" x14ac:dyDescent="0.25">
      <c r="A37" s="78"/>
      <c r="B37" s="93"/>
      <c r="C37" s="93"/>
      <c r="D37" s="93"/>
      <c r="E37" s="93"/>
      <c r="F37" s="93"/>
      <c r="G37" s="76"/>
      <c r="H37" s="76"/>
      <c r="I37" s="76"/>
      <c r="J37" s="76"/>
      <c r="K37" s="76"/>
      <c r="L37" s="76"/>
      <c r="M37" s="76"/>
      <c r="N37" s="76"/>
      <c r="O37" s="84">
        <f>'Seismic Parameters'!$C$14</f>
        <v>1.0544</v>
      </c>
      <c r="P37" s="84">
        <f>'Seismic Parameters'!$C$15</f>
        <v>1.5</v>
      </c>
      <c r="Q37" s="76"/>
      <c r="R37" s="76"/>
      <c r="S37" s="76"/>
      <c r="T37" s="79"/>
      <c r="U37" s="76"/>
      <c r="V37" s="76"/>
      <c r="W37" s="76">
        <f t="shared" si="3"/>
        <v>51.333333333333329</v>
      </c>
      <c r="X37" s="79"/>
      <c r="Y37" s="52">
        <f t="shared" si="0"/>
        <v>0</v>
      </c>
      <c r="Z37" s="52">
        <f t="shared" si="1"/>
        <v>2.5305600000000004</v>
      </c>
      <c r="AA37" s="52">
        <f t="shared" si="2"/>
        <v>0.47448000000000001</v>
      </c>
      <c r="AB37" s="52"/>
      <c r="AC37" s="52"/>
      <c r="AD37" s="52"/>
      <c r="AE37" s="52"/>
      <c r="AF37" s="52"/>
      <c r="AG37" s="52"/>
      <c r="AH37" s="52"/>
      <c r="AI37" s="77"/>
      <c r="AJ37" s="49"/>
      <c r="AL37" s="49"/>
      <c r="AM37" s="50"/>
      <c r="AN37" s="51"/>
      <c r="AO37" s="36"/>
      <c r="AP37" s="40"/>
    </row>
    <row r="38" spans="1:44" x14ac:dyDescent="0.25">
      <c r="A38" s="78"/>
      <c r="B38" s="93"/>
      <c r="C38" s="93"/>
      <c r="D38" s="93"/>
      <c r="E38" s="93"/>
      <c r="F38" s="93"/>
      <c r="G38" s="76"/>
      <c r="H38" s="76"/>
      <c r="I38" s="76"/>
      <c r="J38" s="76"/>
      <c r="K38" s="76"/>
      <c r="L38" s="76"/>
      <c r="M38" s="76"/>
      <c r="N38" s="76"/>
      <c r="O38" s="84">
        <f>'Seismic Parameters'!$C$14</f>
        <v>1.0544</v>
      </c>
      <c r="P38" s="84">
        <f>'Seismic Parameters'!$C$15</f>
        <v>1.5</v>
      </c>
      <c r="Q38" s="76"/>
      <c r="R38" s="76"/>
      <c r="S38" s="76"/>
      <c r="T38" s="79"/>
      <c r="U38" s="76"/>
      <c r="V38" s="76"/>
      <c r="W38" s="76">
        <f t="shared" si="3"/>
        <v>51.333333333333329</v>
      </c>
      <c r="X38" s="79"/>
      <c r="Y38" s="52">
        <f t="shared" si="0"/>
        <v>0</v>
      </c>
      <c r="Z38" s="52">
        <f t="shared" si="1"/>
        <v>2.5305600000000004</v>
      </c>
      <c r="AA38" s="52">
        <f t="shared" si="2"/>
        <v>0.47448000000000001</v>
      </c>
      <c r="AB38" s="52"/>
      <c r="AC38" s="52"/>
      <c r="AD38" s="52"/>
      <c r="AE38" s="52"/>
      <c r="AF38" s="52"/>
      <c r="AG38" s="52"/>
      <c r="AH38" s="52"/>
      <c r="AI38" s="77"/>
      <c r="AJ38" s="49"/>
      <c r="AL38" s="49"/>
      <c r="AM38" s="50"/>
      <c r="AN38" s="51"/>
      <c r="AO38" s="36"/>
      <c r="AP38" s="40"/>
    </row>
    <row r="39" spans="1:44" x14ac:dyDescent="0.25">
      <c r="A39" s="78"/>
      <c r="B39" s="93"/>
      <c r="C39" s="93"/>
      <c r="D39" s="93"/>
      <c r="E39" s="93"/>
      <c r="F39" s="93"/>
      <c r="G39" s="76"/>
      <c r="H39" s="76"/>
      <c r="I39" s="76"/>
      <c r="J39" s="76"/>
      <c r="K39" s="76"/>
      <c r="L39" s="76"/>
      <c r="M39" s="76"/>
      <c r="N39" s="76"/>
      <c r="O39" s="84">
        <f>'Seismic Parameters'!$C$14</f>
        <v>1.0544</v>
      </c>
      <c r="P39" s="84">
        <f>'Seismic Parameters'!$C$15</f>
        <v>1.5</v>
      </c>
      <c r="Q39" s="76"/>
      <c r="R39" s="76"/>
      <c r="S39" s="76"/>
      <c r="T39" s="79"/>
      <c r="U39" s="76"/>
      <c r="V39" s="76"/>
      <c r="W39" s="76">
        <f t="shared" si="3"/>
        <v>51.333333333333329</v>
      </c>
      <c r="X39" s="79"/>
      <c r="Y39" s="52">
        <f t="shared" si="0"/>
        <v>0</v>
      </c>
      <c r="Z39" s="52">
        <f t="shared" si="1"/>
        <v>2.5305600000000004</v>
      </c>
      <c r="AA39" s="52">
        <f t="shared" si="2"/>
        <v>0.47448000000000001</v>
      </c>
      <c r="AB39" s="52"/>
      <c r="AC39" s="52"/>
      <c r="AD39" s="52"/>
      <c r="AE39" s="52"/>
      <c r="AF39" s="52"/>
      <c r="AG39" s="52"/>
      <c r="AH39" s="52"/>
      <c r="AI39" s="77"/>
      <c r="AJ39" s="49"/>
      <c r="AL39" s="49"/>
      <c r="AM39" s="50"/>
      <c r="AN39" s="51"/>
      <c r="AO39" s="36"/>
      <c r="AP39" s="40"/>
    </row>
    <row r="40" spans="1:44" ht="14.95" thickBot="1" x14ac:dyDescent="0.3">
      <c r="A40" s="80"/>
      <c r="B40" s="95"/>
      <c r="C40" s="95"/>
      <c r="D40" s="95"/>
      <c r="E40" s="95"/>
      <c r="F40" s="95"/>
      <c r="G40" s="81"/>
      <c r="H40" s="81"/>
      <c r="I40" s="81"/>
      <c r="J40" s="81"/>
      <c r="K40" s="81"/>
      <c r="L40" s="81"/>
      <c r="M40" s="81"/>
      <c r="N40" s="81"/>
      <c r="O40" s="85">
        <f>'Seismic Parameters'!$C$14</f>
        <v>1.0544</v>
      </c>
      <c r="P40" s="85">
        <f>'Seismic Parameters'!$C$15</f>
        <v>1.5</v>
      </c>
      <c r="Q40" s="81"/>
      <c r="R40" s="81"/>
      <c r="S40" s="81"/>
      <c r="T40" s="82"/>
      <c r="U40" s="81"/>
      <c r="V40" s="81"/>
      <c r="W40" s="76">
        <f t="shared" si="3"/>
        <v>51.333333333333329</v>
      </c>
      <c r="X40" s="82"/>
      <c r="Y40" s="53">
        <f t="shared" si="0"/>
        <v>0</v>
      </c>
      <c r="Z40" s="53">
        <f t="shared" si="1"/>
        <v>2.5305600000000004</v>
      </c>
      <c r="AA40" s="53">
        <f t="shared" si="2"/>
        <v>0.47448000000000001</v>
      </c>
      <c r="AB40" s="53"/>
      <c r="AC40" s="53"/>
      <c r="AD40" s="53"/>
      <c r="AE40" s="53"/>
      <c r="AF40" s="53"/>
      <c r="AG40" s="53"/>
      <c r="AH40" s="53"/>
      <c r="AI40" s="83"/>
      <c r="AJ40" s="49"/>
      <c r="AL40" s="49"/>
      <c r="AM40" s="50"/>
      <c r="AN40" s="51"/>
      <c r="AO40" s="36"/>
      <c r="AP40" s="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Q41"/>
      <c r="R41"/>
      <c r="S41"/>
      <c r="AJ41" s="40"/>
      <c r="AK41" s="40"/>
      <c r="AL41" s="40"/>
      <c r="AM41" s="40"/>
      <c r="AN41" s="40"/>
      <c r="AO41" s="40"/>
      <c r="AP41" s="40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Q42"/>
      <c r="R42"/>
      <c r="S42"/>
      <c r="T42" s="1"/>
      <c r="AJ42" s="40"/>
      <c r="AK42" s="40"/>
      <c r="AL42" s="40"/>
      <c r="AM42" s="40"/>
      <c r="AN42" s="40"/>
      <c r="AO42" s="40"/>
      <c r="AP42" s="40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Q43"/>
      <c r="R43"/>
      <c r="S43"/>
      <c r="T43" s="1"/>
      <c r="AJ43" s="40"/>
      <c r="AK43" s="40"/>
      <c r="AL43" s="40"/>
      <c r="AM43" s="40"/>
      <c r="AN43" s="40"/>
      <c r="AO43" s="40"/>
      <c r="AP43" s="40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Q44"/>
      <c r="R44"/>
      <c r="S44"/>
      <c r="T44" s="1"/>
      <c r="AJ44" s="40"/>
      <c r="AK44" s="40"/>
      <c r="AL44" s="40"/>
      <c r="AM44" s="40"/>
      <c r="AN44" s="40"/>
      <c r="AO44" s="40"/>
      <c r="AP44" s="40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S45"/>
      <c r="AH45" s="40"/>
      <c r="AI45" s="40"/>
      <c r="AJ45" s="40"/>
      <c r="AK45" s="40"/>
      <c r="AL45" s="40"/>
      <c r="AM45" s="40"/>
      <c r="AN45" s="40"/>
      <c r="AO45" s="40"/>
      <c r="AP45" s="40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S46"/>
      <c r="AH46" s="40"/>
      <c r="AI46" s="40"/>
      <c r="AJ46" s="40"/>
      <c r="AK46" s="40"/>
      <c r="AL46" s="40"/>
      <c r="AM46" s="40"/>
      <c r="AN46" s="40"/>
      <c r="AO46" s="40"/>
      <c r="AP46" s="40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S47"/>
      <c r="AH47" s="40"/>
      <c r="AI47" s="40"/>
      <c r="AJ47" s="40"/>
      <c r="AK47" s="40"/>
      <c r="AL47" s="40"/>
      <c r="AM47" s="40"/>
      <c r="AN47" s="40"/>
      <c r="AO47" s="40"/>
      <c r="AP47" s="40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S48"/>
      <c r="AH48" s="40"/>
      <c r="AI48" s="40"/>
      <c r="AJ48" s="40"/>
      <c r="AK48" s="40"/>
      <c r="AL48" s="40"/>
      <c r="AM48" s="40"/>
      <c r="AN48" s="40"/>
      <c r="AO48" s="40"/>
      <c r="AP48" s="40"/>
    </row>
    <row r="49" spans="1:4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S49"/>
      <c r="AH49" s="40"/>
      <c r="AI49" s="40"/>
      <c r="AJ49" s="40"/>
      <c r="AK49" s="40"/>
      <c r="AL49" s="40"/>
      <c r="AM49" s="40"/>
      <c r="AN49" s="40"/>
      <c r="AO49" s="40"/>
      <c r="AP49" s="40"/>
    </row>
    <row r="50" spans="1:4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S50"/>
      <c r="AH50" s="40"/>
      <c r="AI50" s="40"/>
      <c r="AJ50" s="40"/>
      <c r="AK50" s="40"/>
      <c r="AL50" s="40"/>
      <c r="AM50" s="40"/>
      <c r="AN50" s="40"/>
      <c r="AO50" s="40"/>
      <c r="AP50" s="40"/>
    </row>
    <row r="51" spans="1:4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S51"/>
      <c r="AH51" s="40"/>
      <c r="AI51" s="40"/>
      <c r="AJ51" s="40"/>
      <c r="AK51" s="40"/>
      <c r="AL51" s="40"/>
      <c r="AM51" s="40"/>
      <c r="AN51" s="40"/>
      <c r="AO51" s="40"/>
      <c r="AP51" s="40"/>
    </row>
    <row r="52" spans="1:4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S52"/>
      <c r="AH52" s="40"/>
      <c r="AI52" s="40"/>
      <c r="AJ52" s="40"/>
      <c r="AK52" s="40"/>
      <c r="AL52" s="40"/>
      <c r="AM52" s="40"/>
      <c r="AN52" s="40"/>
      <c r="AO52" s="40"/>
      <c r="AP52" s="40"/>
    </row>
    <row r="53" spans="1:4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S53"/>
      <c r="AH53" s="40"/>
      <c r="AI53" s="40"/>
      <c r="AJ53" s="40"/>
      <c r="AK53" s="40"/>
      <c r="AL53" s="40"/>
      <c r="AM53" s="40"/>
      <c r="AN53" s="40"/>
      <c r="AO53" s="40"/>
      <c r="AP53" s="40"/>
    </row>
    <row r="54" spans="1:4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S54"/>
      <c r="AH54" s="40"/>
      <c r="AI54" s="40"/>
      <c r="AJ54" s="40"/>
      <c r="AK54" s="40"/>
      <c r="AL54" s="40"/>
      <c r="AM54" s="40"/>
      <c r="AN54" s="40"/>
      <c r="AO54" s="40"/>
      <c r="AP54" s="40"/>
    </row>
    <row r="55" spans="1:4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S55"/>
      <c r="AH55" s="40"/>
      <c r="AI55" s="40"/>
      <c r="AJ55" s="40"/>
      <c r="AK55" s="40"/>
      <c r="AL55" s="40"/>
      <c r="AM55" s="40"/>
      <c r="AN55" s="40"/>
      <c r="AO55" s="40"/>
      <c r="AP55" s="40"/>
    </row>
    <row r="56" spans="1:4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S56"/>
      <c r="AH56" s="40"/>
      <c r="AI56" s="40"/>
      <c r="AJ56" s="40"/>
      <c r="AK56" s="40"/>
      <c r="AL56" s="40"/>
      <c r="AM56" s="40"/>
      <c r="AN56" s="40"/>
      <c r="AO56" s="40"/>
      <c r="AP56" s="40"/>
    </row>
    <row r="57" spans="1:4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S57"/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4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S58"/>
      <c r="AH58" s="40"/>
      <c r="AI58" s="40"/>
      <c r="AJ58" s="40"/>
      <c r="AK58" s="40"/>
      <c r="AL58" s="40"/>
      <c r="AM58" s="40"/>
      <c r="AN58" s="40"/>
      <c r="AO58" s="40"/>
      <c r="AP58" s="40"/>
    </row>
    <row r="59" spans="1:4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S59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S60"/>
      <c r="AH60" s="40"/>
      <c r="AI60" s="40"/>
      <c r="AJ60" s="40"/>
      <c r="AK60" s="40"/>
      <c r="AL60" s="40"/>
      <c r="AM60" s="40"/>
      <c r="AN60" s="40"/>
      <c r="AO60" s="40"/>
      <c r="AP60" s="40"/>
    </row>
    <row r="61" spans="1:4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S61"/>
      <c r="AH61" s="40"/>
      <c r="AI61" s="40"/>
      <c r="AJ61" s="40"/>
      <c r="AK61" s="40"/>
      <c r="AL61" s="40"/>
      <c r="AM61" s="40"/>
      <c r="AN61" s="40"/>
      <c r="AO61" s="40"/>
      <c r="AP61" s="40"/>
    </row>
    <row r="62" spans="1:4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S62"/>
      <c r="AH62" s="40"/>
      <c r="AI62" s="40"/>
      <c r="AJ62" s="40"/>
      <c r="AK62" s="40"/>
      <c r="AL62" s="40"/>
      <c r="AM62" s="40"/>
      <c r="AN62" s="40"/>
      <c r="AO62" s="40"/>
      <c r="AP62" s="40"/>
    </row>
    <row r="63" spans="1:4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S63"/>
      <c r="AH63" s="40"/>
      <c r="AI63" s="40"/>
      <c r="AJ63" s="40"/>
      <c r="AK63" s="40"/>
      <c r="AL63" s="40"/>
      <c r="AM63" s="40"/>
      <c r="AN63" s="40"/>
      <c r="AO63" s="40"/>
      <c r="AP63" s="40"/>
    </row>
    <row r="64" spans="1:4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S64"/>
      <c r="AH64" s="40"/>
      <c r="AI64" s="40"/>
      <c r="AJ64" s="40"/>
      <c r="AK64" s="40"/>
      <c r="AL64" s="40"/>
      <c r="AM64" s="40"/>
      <c r="AN64" s="40"/>
      <c r="AO64" s="40"/>
      <c r="AP64" s="40"/>
    </row>
    <row r="65" spans="1:4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S65"/>
      <c r="AH65" s="40"/>
      <c r="AI65" s="40"/>
      <c r="AJ65" s="40"/>
      <c r="AK65" s="40"/>
      <c r="AL65" s="40"/>
      <c r="AM65" s="40"/>
      <c r="AN65" s="40"/>
      <c r="AO65" s="40"/>
      <c r="AP65" s="40"/>
    </row>
    <row r="66" spans="1:4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S66"/>
      <c r="AH66" s="40"/>
      <c r="AI66" s="40"/>
      <c r="AJ66" s="40"/>
      <c r="AK66" s="40"/>
      <c r="AL66" s="40"/>
      <c r="AM66" s="40"/>
      <c r="AN66" s="40"/>
      <c r="AO66" s="40"/>
      <c r="AP66" s="40"/>
    </row>
    <row r="67" spans="1:4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S67"/>
      <c r="AH67" s="40"/>
      <c r="AI67" s="40"/>
      <c r="AJ67" s="40"/>
      <c r="AK67" s="40"/>
      <c r="AL67" s="40"/>
      <c r="AM67" s="40"/>
      <c r="AN67" s="40"/>
      <c r="AO67" s="40"/>
      <c r="AP67" s="40"/>
    </row>
    <row r="68" spans="1:4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S68"/>
      <c r="AH68" s="40"/>
      <c r="AI68" s="40"/>
      <c r="AJ68" s="40"/>
      <c r="AK68" s="40"/>
      <c r="AL68" s="40"/>
      <c r="AM68" s="40"/>
      <c r="AN68" s="40"/>
      <c r="AO68" s="40"/>
      <c r="AP68" s="40"/>
    </row>
    <row r="69" spans="1:4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S69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S70"/>
      <c r="AH70" s="40"/>
      <c r="AI70" s="40"/>
      <c r="AJ70" s="40"/>
      <c r="AK70" s="40"/>
      <c r="AL70" s="40"/>
      <c r="AM70" s="40"/>
      <c r="AN70" s="40"/>
      <c r="AO70" s="40"/>
      <c r="AP70" s="40"/>
    </row>
    <row r="71" spans="1:4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S71"/>
      <c r="AH71" s="40"/>
      <c r="AI71" s="40"/>
      <c r="AJ71" s="40"/>
      <c r="AK71" s="40"/>
      <c r="AL71" s="40"/>
      <c r="AM71" s="40"/>
      <c r="AN71" s="40"/>
      <c r="AO71" s="40"/>
      <c r="AP71" s="40"/>
    </row>
    <row r="72" spans="1:4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S72"/>
      <c r="AH72" s="40"/>
      <c r="AI72" s="40"/>
      <c r="AJ72" s="40"/>
      <c r="AK72" s="40"/>
      <c r="AL72" s="40"/>
      <c r="AM72" s="40"/>
      <c r="AN72" s="40"/>
      <c r="AO72" s="40"/>
      <c r="AP72" s="40"/>
    </row>
    <row r="73" spans="1:4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S73"/>
      <c r="AH73" s="40"/>
      <c r="AI73" s="40"/>
      <c r="AJ73" s="40"/>
      <c r="AK73" s="40"/>
      <c r="AL73" s="40"/>
      <c r="AM73" s="40"/>
      <c r="AN73" s="40"/>
      <c r="AO73" s="40"/>
      <c r="AP73" s="40"/>
    </row>
    <row r="74" spans="1:4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AH74" s="40"/>
      <c r="AI74" s="40"/>
      <c r="AJ74" s="40"/>
      <c r="AK74" s="40"/>
      <c r="AL74" s="40"/>
      <c r="AM74" s="40"/>
      <c r="AN74" s="40"/>
      <c r="AO74" s="40"/>
      <c r="AP74" s="40"/>
    </row>
    <row r="75" spans="1:4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AH75" s="40"/>
      <c r="AI75" s="40"/>
      <c r="AJ75" s="40"/>
      <c r="AK75" s="40"/>
      <c r="AL75" s="40"/>
      <c r="AM75" s="40"/>
      <c r="AN75" s="40"/>
      <c r="AO75" s="40"/>
      <c r="AP75" s="40"/>
    </row>
    <row r="76" spans="1:4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AH76" s="40"/>
      <c r="AI76" s="40"/>
      <c r="AJ76" s="40"/>
      <c r="AK76" s="40"/>
      <c r="AL76" s="40"/>
      <c r="AM76" s="40"/>
      <c r="AN76" s="40"/>
      <c r="AO76" s="40"/>
      <c r="AP76" s="40"/>
    </row>
    <row r="77" spans="1:4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AH77" s="40"/>
      <c r="AI77" s="40"/>
      <c r="AJ77" s="40"/>
      <c r="AK77" s="40"/>
      <c r="AL77" s="40"/>
      <c r="AM77" s="40"/>
      <c r="AN77" s="40"/>
      <c r="AO77" s="40"/>
      <c r="AP77" s="40"/>
    </row>
    <row r="78" spans="1:4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AH78" s="40"/>
      <c r="AI78" s="40"/>
      <c r="AJ78" s="40"/>
      <c r="AK78" s="40"/>
      <c r="AL78" s="40"/>
      <c r="AM78" s="40"/>
      <c r="AN78" s="40"/>
      <c r="AO78" s="40"/>
      <c r="AP78" s="40"/>
    </row>
    <row r="79" spans="1:4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AH79" s="40"/>
      <c r="AI79" s="40"/>
      <c r="AJ79" s="40"/>
      <c r="AK79" s="40"/>
      <c r="AL79" s="40"/>
      <c r="AM79" s="40"/>
      <c r="AN79" s="40"/>
      <c r="AO79" s="40"/>
      <c r="AP79" s="40"/>
    </row>
    <row r="80" spans="1:4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AH80" s="40"/>
      <c r="AI80" s="40"/>
      <c r="AJ80" s="40"/>
      <c r="AK80" s="40"/>
      <c r="AL80" s="40"/>
      <c r="AM80" s="40"/>
      <c r="AN80" s="40"/>
      <c r="AO80" s="40"/>
      <c r="AP80" s="40"/>
    </row>
    <row r="81" spans="1:4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AH81" s="40"/>
      <c r="AI81" s="40"/>
      <c r="AJ81" s="40"/>
      <c r="AK81" s="40"/>
      <c r="AL81" s="40"/>
      <c r="AM81" s="40"/>
      <c r="AN81" s="40"/>
      <c r="AO81" s="40"/>
      <c r="AP81" s="40"/>
    </row>
    <row r="82" spans="1:4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AH82" s="40"/>
      <c r="AI82" s="40"/>
      <c r="AJ82" s="40"/>
      <c r="AK82" s="40"/>
      <c r="AL82" s="40"/>
      <c r="AM82" s="40"/>
      <c r="AN82" s="40"/>
      <c r="AO82" s="40"/>
      <c r="AP82" s="40"/>
    </row>
    <row r="83" spans="1:4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AH83" s="40"/>
      <c r="AI83" s="40"/>
      <c r="AJ83" s="40"/>
      <c r="AK83" s="40"/>
      <c r="AL83" s="40"/>
      <c r="AM83" s="40"/>
      <c r="AN83" s="40"/>
      <c r="AO83" s="40"/>
      <c r="AP83" s="40"/>
    </row>
    <row r="84" spans="1:4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AH84" s="40"/>
      <c r="AI84" s="40"/>
      <c r="AJ84" s="40"/>
      <c r="AK84" s="40"/>
      <c r="AL84" s="40"/>
      <c r="AM84" s="40"/>
      <c r="AN84" s="40"/>
      <c r="AO84" s="40"/>
      <c r="AP84" s="40"/>
    </row>
    <row r="85" spans="1:4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AH85" s="40"/>
      <c r="AI85" s="40"/>
      <c r="AJ85" s="40"/>
      <c r="AK85" s="40"/>
      <c r="AL85" s="40"/>
      <c r="AM85" s="40"/>
      <c r="AN85" s="40"/>
      <c r="AO85" s="40"/>
      <c r="AP85" s="40"/>
    </row>
    <row r="86" spans="1:4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AH86" s="40"/>
      <c r="AI86" s="40"/>
      <c r="AJ86" s="40"/>
      <c r="AK86" s="40"/>
      <c r="AL86" s="40"/>
      <c r="AM86" s="40"/>
      <c r="AN86" s="40"/>
      <c r="AO86" s="40"/>
      <c r="AP86" s="40"/>
    </row>
    <row r="87" spans="1:4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AH87" s="40"/>
      <c r="AI87" s="40"/>
      <c r="AJ87" s="40"/>
      <c r="AK87" s="40"/>
      <c r="AL87" s="40"/>
      <c r="AM87" s="40"/>
      <c r="AN87" s="40"/>
      <c r="AO87" s="40"/>
      <c r="AP87" s="40"/>
    </row>
    <row r="88" spans="1:4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AH88" s="40"/>
      <c r="AI88" s="40"/>
      <c r="AJ88" s="40"/>
      <c r="AK88" s="40"/>
      <c r="AL88" s="40"/>
      <c r="AM88" s="40"/>
      <c r="AN88" s="40"/>
      <c r="AO88" s="40"/>
      <c r="AP88" s="40"/>
    </row>
    <row r="89" spans="1:4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AH89" s="40"/>
      <c r="AI89" s="40"/>
      <c r="AJ89" s="40"/>
      <c r="AK89" s="40"/>
      <c r="AL89" s="40"/>
      <c r="AM89" s="40"/>
      <c r="AN89" s="40"/>
      <c r="AO89" s="40"/>
      <c r="AP89" s="40"/>
    </row>
    <row r="90" spans="1:4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AH90" s="40"/>
      <c r="AI90" s="40"/>
      <c r="AJ90" s="40"/>
      <c r="AK90" s="40"/>
      <c r="AL90" s="40"/>
      <c r="AM90" s="40"/>
      <c r="AN90" s="40"/>
      <c r="AO90" s="40"/>
      <c r="AP90" s="40"/>
    </row>
    <row r="91" spans="1:4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AH91" s="40"/>
      <c r="AI91" s="40"/>
      <c r="AJ91" s="40"/>
      <c r="AK91" s="40"/>
      <c r="AL91" s="40"/>
      <c r="AM91" s="40"/>
      <c r="AN91" s="40"/>
      <c r="AO91" s="40"/>
      <c r="AP91" s="40"/>
    </row>
    <row r="92" spans="1:4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AH92" s="40"/>
      <c r="AI92" s="40"/>
      <c r="AJ92" s="40"/>
      <c r="AK92" s="40"/>
      <c r="AL92" s="40"/>
      <c r="AM92" s="40"/>
      <c r="AN92" s="40"/>
      <c r="AO92" s="40"/>
      <c r="AP92" s="40"/>
    </row>
    <row r="93" spans="1:4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AH93" s="40"/>
      <c r="AI93" s="40"/>
      <c r="AJ93" s="40"/>
      <c r="AK93" s="40"/>
      <c r="AL93" s="40"/>
      <c r="AM93" s="40"/>
      <c r="AN93" s="40"/>
      <c r="AO93" s="40"/>
      <c r="AP93" s="40"/>
    </row>
    <row r="94" spans="1:4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AH94" s="40"/>
      <c r="AI94" s="40"/>
      <c r="AJ94" s="40"/>
      <c r="AK94" s="40"/>
      <c r="AL94" s="40"/>
      <c r="AM94" s="40"/>
      <c r="AN94" s="40"/>
      <c r="AO94" s="40"/>
      <c r="AP94" s="40"/>
    </row>
    <row r="95" spans="1:4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AH95" s="40"/>
      <c r="AI95" s="40"/>
      <c r="AJ95" s="40"/>
      <c r="AK95" s="40"/>
      <c r="AL95" s="40"/>
      <c r="AM95" s="40"/>
      <c r="AN95" s="40"/>
      <c r="AO95" s="40"/>
      <c r="AP95" s="40"/>
    </row>
    <row r="96" spans="1:4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AH96" s="40"/>
      <c r="AI96" s="40"/>
      <c r="AJ96" s="40"/>
      <c r="AK96" s="40"/>
      <c r="AL96" s="40"/>
      <c r="AM96" s="40"/>
      <c r="AN96" s="40"/>
      <c r="AO96" s="40"/>
      <c r="AP96" s="40"/>
    </row>
    <row r="97" spans="1:4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AH97" s="40"/>
      <c r="AI97" s="40"/>
      <c r="AJ97" s="40"/>
      <c r="AK97" s="40"/>
      <c r="AL97" s="40"/>
      <c r="AM97" s="40"/>
      <c r="AN97" s="40"/>
      <c r="AO97" s="40"/>
      <c r="AP97" s="40"/>
    </row>
    <row r="98" spans="1:4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AH98" s="40"/>
      <c r="AI98" s="40"/>
      <c r="AJ98" s="40"/>
      <c r="AK98" s="40"/>
      <c r="AL98" s="40"/>
      <c r="AM98" s="40"/>
      <c r="AN98" s="40"/>
      <c r="AO98" s="40"/>
      <c r="AP98" s="40"/>
    </row>
    <row r="99" spans="1:4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AH99" s="40"/>
      <c r="AI99" s="40"/>
      <c r="AJ99" s="40"/>
      <c r="AK99" s="40"/>
      <c r="AL99" s="40"/>
      <c r="AM99" s="40"/>
      <c r="AN99" s="40"/>
      <c r="AO99" s="40"/>
      <c r="AP99" s="40"/>
    </row>
    <row r="100" spans="1:4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AH100" s="40"/>
      <c r="AI100" s="40"/>
      <c r="AJ100" s="40"/>
      <c r="AK100" s="40"/>
      <c r="AL100" s="40"/>
      <c r="AM100" s="40"/>
      <c r="AN100" s="40"/>
      <c r="AO100" s="40"/>
      <c r="AP100" s="40"/>
    </row>
    <row r="101" spans="1:4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AH101" s="40"/>
      <c r="AI101" s="40"/>
      <c r="AJ101" s="40"/>
      <c r="AK101" s="40"/>
      <c r="AL101" s="40"/>
      <c r="AM101" s="40"/>
      <c r="AN101" s="40"/>
      <c r="AO101" s="40"/>
      <c r="AP101" s="40"/>
    </row>
    <row r="102" spans="1:4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AH102" s="40"/>
      <c r="AI102" s="40"/>
      <c r="AJ102" s="40"/>
      <c r="AK102" s="40"/>
      <c r="AL102" s="40"/>
      <c r="AM102" s="40"/>
      <c r="AN102" s="40"/>
      <c r="AO102" s="40"/>
      <c r="AP102" s="40"/>
    </row>
    <row r="103" spans="1:4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AH103" s="40"/>
      <c r="AI103" s="40"/>
      <c r="AJ103" s="40"/>
      <c r="AK103" s="40"/>
      <c r="AL103" s="40"/>
      <c r="AM103" s="40"/>
      <c r="AN103" s="40"/>
      <c r="AO103" s="40"/>
      <c r="AP103" s="40"/>
    </row>
    <row r="104" spans="1:4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AH104" s="40"/>
      <c r="AI104" s="40"/>
      <c r="AJ104" s="40"/>
      <c r="AK104" s="40"/>
      <c r="AL104" s="40"/>
      <c r="AM104" s="40"/>
      <c r="AN104" s="40"/>
      <c r="AO104" s="40"/>
      <c r="AP104" s="40"/>
    </row>
    <row r="105" spans="1:4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AH105" s="40"/>
      <c r="AI105" s="40"/>
      <c r="AJ105" s="40"/>
      <c r="AK105" s="40"/>
      <c r="AL105" s="40"/>
      <c r="AM105" s="40"/>
      <c r="AN105" s="40"/>
      <c r="AO105" s="40"/>
      <c r="AP105" s="40"/>
    </row>
    <row r="106" spans="1:4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AH106" s="40"/>
      <c r="AI106" s="40"/>
      <c r="AJ106" s="40"/>
      <c r="AK106" s="40"/>
      <c r="AL106" s="40"/>
      <c r="AM106" s="40"/>
      <c r="AN106" s="40"/>
      <c r="AO106" s="40"/>
      <c r="AP106" s="40"/>
    </row>
    <row r="107" spans="1:4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AH107" s="40"/>
      <c r="AI107" s="40"/>
      <c r="AJ107" s="40"/>
      <c r="AK107" s="40"/>
      <c r="AL107" s="40"/>
      <c r="AM107" s="40"/>
      <c r="AN107" s="40"/>
      <c r="AO107" s="40"/>
      <c r="AP107" s="40"/>
    </row>
    <row r="108" spans="1:4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AH108" s="40"/>
      <c r="AI108" s="40"/>
      <c r="AJ108" s="40"/>
      <c r="AK108" s="40"/>
      <c r="AL108" s="40"/>
      <c r="AM108" s="40"/>
      <c r="AN108" s="40"/>
      <c r="AO108" s="40"/>
      <c r="AP108" s="40"/>
    </row>
    <row r="109" spans="1:4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AH109" s="40"/>
      <c r="AI109" s="40"/>
      <c r="AJ109" s="40"/>
      <c r="AK109" s="40"/>
      <c r="AL109" s="40"/>
      <c r="AM109" s="40"/>
      <c r="AN109" s="40"/>
      <c r="AO109" s="40"/>
      <c r="AP109" s="40"/>
    </row>
    <row r="110" spans="1:4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AH110" s="40"/>
      <c r="AI110" s="40"/>
      <c r="AJ110" s="40"/>
      <c r="AK110" s="40"/>
      <c r="AL110" s="40"/>
      <c r="AM110" s="40"/>
      <c r="AN110" s="40"/>
      <c r="AO110" s="40"/>
      <c r="AP110" s="40"/>
    </row>
    <row r="111" spans="1:4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AH111" s="40"/>
      <c r="AI111" s="40"/>
      <c r="AJ111" s="40"/>
      <c r="AK111" s="40"/>
      <c r="AL111" s="40"/>
      <c r="AM111" s="40"/>
      <c r="AN111" s="40"/>
      <c r="AO111" s="40"/>
      <c r="AP111" s="40"/>
    </row>
    <row r="112" spans="1:4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AH112" s="40"/>
      <c r="AI112" s="40"/>
      <c r="AJ112" s="40"/>
      <c r="AK112" s="40"/>
      <c r="AL112" s="40"/>
      <c r="AM112" s="40"/>
      <c r="AN112" s="40"/>
      <c r="AO112" s="40"/>
      <c r="AP112" s="40"/>
    </row>
    <row r="113" spans="1:4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AH113" s="40"/>
      <c r="AI113" s="40"/>
      <c r="AJ113" s="40"/>
      <c r="AK113" s="40"/>
      <c r="AL113" s="40"/>
      <c r="AM113" s="40"/>
      <c r="AN113" s="40"/>
      <c r="AO113" s="40"/>
      <c r="AP113" s="40"/>
    </row>
    <row r="114" spans="1:4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AH114" s="40"/>
      <c r="AI114" s="40"/>
      <c r="AJ114" s="40"/>
      <c r="AK114" s="40"/>
      <c r="AL114" s="40"/>
      <c r="AM114" s="40"/>
      <c r="AN114" s="40"/>
      <c r="AO114" s="40"/>
      <c r="AP114" s="40"/>
    </row>
    <row r="115" spans="1:4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AH115" s="40"/>
      <c r="AI115" s="40"/>
      <c r="AJ115" s="40"/>
      <c r="AK115" s="40"/>
      <c r="AL115" s="40"/>
      <c r="AM115" s="40"/>
      <c r="AN115" s="40"/>
      <c r="AO115" s="40"/>
      <c r="AP115" s="40"/>
    </row>
    <row r="116" spans="1:4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AH116" s="40"/>
      <c r="AI116" s="40"/>
      <c r="AJ116" s="40"/>
      <c r="AK116" s="40"/>
      <c r="AL116" s="40"/>
      <c r="AM116" s="40"/>
      <c r="AN116" s="40"/>
      <c r="AO116" s="40"/>
      <c r="AP116" s="40"/>
    </row>
    <row r="117" spans="1:4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AH117" s="40"/>
      <c r="AI117" s="40"/>
      <c r="AJ117" s="40"/>
      <c r="AK117" s="40"/>
      <c r="AL117" s="40"/>
      <c r="AM117" s="40"/>
      <c r="AN117" s="40"/>
      <c r="AO117" s="40"/>
      <c r="AP117" s="40"/>
    </row>
    <row r="118" spans="1:4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AH118" s="40"/>
      <c r="AI118" s="40"/>
      <c r="AJ118" s="40"/>
      <c r="AK118" s="40"/>
      <c r="AL118" s="40"/>
      <c r="AM118" s="40"/>
      <c r="AN118" s="40"/>
      <c r="AO118" s="40"/>
      <c r="AP118" s="40"/>
    </row>
    <row r="119" spans="1:4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AH119" s="40"/>
      <c r="AI119" s="40"/>
      <c r="AJ119" s="40"/>
      <c r="AK119" s="40"/>
      <c r="AL119" s="40"/>
      <c r="AM119" s="40"/>
      <c r="AN119" s="40"/>
      <c r="AO119" s="40"/>
      <c r="AP119" s="40"/>
    </row>
    <row r="120" spans="1:4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AH120" s="40"/>
      <c r="AI120" s="40"/>
      <c r="AJ120" s="40"/>
      <c r="AK120" s="40"/>
      <c r="AL120" s="40"/>
      <c r="AM120" s="40"/>
      <c r="AN120" s="40"/>
      <c r="AO120" s="40"/>
      <c r="AP120" s="40"/>
    </row>
    <row r="121" spans="1:4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AH121" s="40"/>
      <c r="AI121" s="40"/>
      <c r="AJ121" s="40"/>
      <c r="AK121" s="40"/>
      <c r="AL121" s="40"/>
      <c r="AM121" s="40"/>
      <c r="AN121" s="40"/>
      <c r="AO121" s="40"/>
      <c r="AP121" s="40"/>
    </row>
    <row r="122" spans="1:4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AH122" s="40"/>
      <c r="AI122" s="40"/>
      <c r="AJ122" s="40"/>
      <c r="AK122" s="40"/>
      <c r="AL122" s="40"/>
      <c r="AM122" s="40"/>
      <c r="AN122" s="40"/>
      <c r="AO122" s="40"/>
      <c r="AP122" s="40"/>
    </row>
    <row r="123" spans="1:4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AH123" s="40"/>
      <c r="AI123" s="40"/>
      <c r="AJ123" s="40"/>
      <c r="AK123" s="40"/>
      <c r="AL123" s="40"/>
      <c r="AM123" s="40"/>
      <c r="AN123" s="40"/>
      <c r="AO123" s="40"/>
      <c r="AP123" s="40"/>
    </row>
    <row r="124" spans="1:4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AH124" s="40"/>
      <c r="AI124" s="40"/>
      <c r="AJ124" s="40"/>
      <c r="AK124" s="40"/>
      <c r="AL124" s="40"/>
      <c r="AM124" s="40"/>
      <c r="AN124" s="40"/>
      <c r="AO124" s="40"/>
      <c r="AP124" s="40"/>
    </row>
    <row r="125" spans="1:4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AH125" s="40"/>
      <c r="AI125" s="40"/>
      <c r="AJ125" s="40"/>
      <c r="AK125" s="40"/>
      <c r="AL125" s="40"/>
      <c r="AM125" s="40"/>
      <c r="AN125" s="40"/>
      <c r="AO125" s="40"/>
      <c r="AP125" s="40"/>
    </row>
    <row r="126" spans="1:4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AH126" s="40"/>
      <c r="AI126" s="40"/>
      <c r="AJ126" s="40"/>
      <c r="AK126" s="40"/>
      <c r="AL126" s="40"/>
      <c r="AM126" s="40"/>
      <c r="AN126" s="40"/>
      <c r="AO126" s="40"/>
      <c r="AP126" s="40"/>
    </row>
    <row r="127" spans="1:4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AH127" s="40"/>
      <c r="AI127" s="40"/>
      <c r="AJ127" s="40"/>
      <c r="AK127" s="40"/>
      <c r="AL127" s="40"/>
      <c r="AM127" s="40"/>
      <c r="AN127" s="40"/>
      <c r="AO127" s="40"/>
      <c r="AP127" s="40"/>
    </row>
    <row r="128" spans="1:4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AH128" s="40"/>
      <c r="AI128" s="40"/>
      <c r="AJ128" s="40"/>
      <c r="AK128" s="40"/>
      <c r="AL128" s="40"/>
      <c r="AM128" s="40"/>
      <c r="AN128" s="40"/>
      <c r="AO128" s="40"/>
      <c r="AP128" s="40"/>
    </row>
    <row r="129" spans="1:4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AH129" s="40"/>
      <c r="AI129" s="40"/>
      <c r="AJ129" s="40"/>
      <c r="AK129" s="40"/>
      <c r="AL129" s="40"/>
      <c r="AM129" s="40"/>
      <c r="AN129" s="40"/>
      <c r="AO129" s="40"/>
      <c r="AP129" s="40"/>
    </row>
    <row r="130" spans="1:4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AH130" s="40"/>
      <c r="AI130" s="40"/>
      <c r="AJ130" s="40"/>
      <c r="AK130" s="40"/>
      <c r="AL130" s="40"/>
      <c r="AM130" s="40"/>
      <c r="AN130" s="40"/>
      <c r="AO130" s="40"/>
      <c r="AP130" s="40"/>
    </row>
    <row r="131" spans="1:4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AH131" s="40"/>
      <c r="AI131" s="40"/>
      <c r="AJ131" s="40"/>
      <c r="AK131" s="40"/>
      <c r="AL131" s="40"/>
      <c r="AM131" s="40"/>
      <c r="AN131" s="40"/>
      <c r="AO131" s="40"/>
      <c r="AP131" s="40"/>
    </row>
    <row r="132" spans="1:4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AH132" s="40"/>
      <c r="AI132" s="40"/>
      <c r="AJ132" s="40"/>
      <c r="AK132" s="40"/>
      <c r="AL132" s="40"/>
      <c r="AM132" s="40"/>
      <c r="AN132" s="40"/>
      <c r="AO132" s="40"/>
      <c r="AP132" s="40"/>
    </row>
    <row r="133" spans="1:4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AH133" s="40"/>
      <c r="AI133" s="40"/>
      <c r="AJ133" s="40"/>
      <c r="AK133" s="40"/>
      <c r="AL133" s="40"/>
      <c r="AM133" s="40"/>
      <c r="AN133" s="40"/>
      <c r="AO133" s="40"/>
      <c r="AP133" s="40"/>
    </row>
    <row r="134" spans="1:4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AH134" s="40"/>
      <c r="AI134" s="40"/>
      <c r="AJ134" s="40"/>
      <c r="AK134" s="40"/>
      <c r="AL134" s="40"/>
      <c r="AM134" s="40"/>
      <c r="AN134" s="40"/>
      <c r="AO134" s="40"/>
      <c r="AP134" s="40"/>
    </row>
    <row r="135" spans="1:4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AH135" s="40"/>
      <c r="AI135" s="40"/>
      <c r="AJ135" s="40"/>
      <c r="AK135" s="40"/>
      <c r="AL135" s="40"/>
      <c r="AM135" s="40"/>
      <c r="AN135" s="40"/>
      <c r="AO135" s="40"/>
      <c r="AP135" s="40"/>
    </row>
    <row r="136" spans="1:4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AH136" s="40"/>
      <c r="AI136" s="40"/>
      <c r="AJ136" s="40"/>
      <c r="AK136" s="40"/>
      <c r="AL136" s="40"/>
      <c r="AM136" s="40"/>
      <c r="AN136" s="40"/>
      <c r="AO136" s="40"/>
      <c r="AP136" s="40"/>
    </row>
    <row r="137" spans="1:4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AH137" s="40"/>
      <c r="AI137" s="40"/>
      <c r="AJ137" s="40"/>
      <c r="AK137" s="40"/>
      <c r="AL137" s="40"/>
      <c r="AM137" s="40"/>
      <c r="AN137" s="40"/>
      <c r="AO137" s="40"/>
      <c r="AP137" s="40"/>
    </row>
    <row r="138" spans="1:4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AH138" s="40"/>
      <c r="AI138" s="40"/>
      <c r="AJ138" s="40"/>
      <c r="AK138" s="40"/>
      <c r="AL138" s="40"/>
      <c r="AM138" s="40"/>
      <c r="AN138" s="40"/>
      <c r="AO138" s="40"/>
      <c r="AP138" s="40"/>
    </row>
    <row r="139" spans="1:4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AH139" s="40"/>
      <c r="AI139" s="40"/>
      <c r="AJ139" s="40"/>
      <c r="AK139" s="40"/>
      <c r="AL139" s="40"/>
      <c r="AM139" s="40"/>
      <c r="AN139" s="40"/>
      <c r="AO139" s="40"/>
      <c r="AP139" s="40"/>
    </row>
    <row r="140" spans="1:4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AH140" s="40"/>
      <c r="AI140" s="40"/>
      <c r="AJ140" s="40"/>
      <c r="AK140" s="40"/>
      <c r="AL140" s="40"/>
      <c r="AM140" s="40"/>
      <c r="AN140" s="40"/>
      <c r="AO140" s="40"/>
      <c r="AP140" s="40"/>
    </row>
    <row r="141" spans="1:4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AH141" s="40"/>
      <c r="AI141" s="40"/>
      <c r="AJ141" s="40"/>
      <c r="AK141" s="40"/>
      <c r="AL141" s="40"/>
      <c r="AM141" s="40"/>
      <c r="AN141" s="40"/>
      <c r="AO141" s="40"/>
      <c r="AP141" s="40"/>
    </row>
    <row r="142" spans="1:4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AH142" s="40"/>
      <c r="AI142" s="40"/>
      <c r="AJ142" s="40"/>
      <c r="AK142" s="40"/>
      <c r="AL142" s="40"/>
      <c r="AM142" s="40"/>
      <c r="AN142" s="40"/>
      <c r="AO142" s="40"/>
      <c r="AP142" s="40"/>
    </row>
    <row r="143" spans="1:4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AH143" s="40"/>
      <c r="AI143" s="40"/>
      <c r="AJ143" s="40"/>
      <c r="AK143" s="40"/>
      <c r="AL143" s="40"/>
      <c r="AM143" s="40"/>
      <c r="AN143" s="40"/>
      <c r="AO143" s="40"/>
      <c r="AP143" s="40"/>
    </row>
    <row r="144" spans="1:4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AH144" s="40"/>
      <c r="AI144" s="40"/>
      <c r="AJ144" s="40"/>
      <c r="AK144" s="40"/>
      <c r="AL144" s="40"/>
      <c r="AM144" s="40"/>
      <c r="AN144" s="40"/>
      <c r="AO144" s="40"/>
      <c r="AP144" s="40"/>
    </row>
    <row r="145" spans="1:4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AH145" s="40"/>
      <c r="AI145" s="40"/>
      <c r="AJ145" s="40"/>
      <c r="AK145" s="40"/>
      <c r="AL145" s="40"/>
      <c r="AM145" s="40"/>
      <c r="AN145" s="40"/>
      <c r="AO145" s="40"/>
      <c r="AP145" s="40"/>
    </row>
    <row r="146" spans="1:4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AH146" s="40"/>
      <c r="AI146" s="40"/>
      <c r="AJ146" s="40"/>
      <c r="AK146" s="40"/>
      <c r="AL146" s="40"/>
      <c r="AM146" s="40"/>
      <c r="AN146" s="40"/>
      <c r="AO146" s="40"/>
      <c r="AP146" s="40"/>
    </row>
    <row r="147" spans="1:4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AH147" s="40"/>
      <c r="AI147" s="40"/>
      <c r="AJ147" s="40"/>
      <c r="AK147" s="40"/>
      <c r="AL147" s="40"/>
      <c r="AM147" s="40"/>
      <c r="AN147" s="40"/>
      <c r="AO147" s="40"/>
      <c r="AP147" s="40"/>
    </row>
    <row r="148" spans="1:4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AH148" s="40"/>
      <c r="AI148" s="40"/>
      <c r="AJ148" s="40"/>
      <c r="AK148" s="40"/>
      <c r="AL148" s="40"/>
      <c r="AM148" s="40"/>
      <c r="AN148" s="40"/>
      <c r="AO148" s="40"/>
      <c r="AP148" s="40"/>
    </row>
    <row r="149" spans="1:4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AH149" s="40"/>
      <c r="AI149" s="40"/>
      <c r="AJ149" s="40"/>
      <c r="AK149" s="40"/>
      <c r="AL149" s="40"/>
      <c r="AM149" s="40"/>
      <c r="AN149" s="40"/>
      <c r="AO149" s="40"/>
      <c r="AP149" s="40"/>
    </row>
    <row r="150" spans="1:4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AH150" s="40"/>
      <c r="AI150" s="40"/>
      <c r="AJ150" s="40"/>
      <c r="AK150" s="40"/>
      <c r="AL150" s="40"/>
      <c r="AM150" s="40"/>
      <c r="AN150" s="40"/>
      <c r="AO150" s="40"/>
      <c r="AP150" s="40"/>
    </row>
    <row r="151" spans="1:4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AH151" s="40"/>
      <c r="AI151" s="40"/>
      <c r="AJ151" s="40"/>
      <c r="AK151" s="40"/>
      <c r="AL151" s="40"/>
      <c r="AM151" s="40"/>
      <c r="AN151" s="40"/>
      <c r="AO151" s="40"/>
      <c r="AP151" s="40"/>
    </row>
    <row r="152" spans="1:4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AH152" s="40"/>
      <c r="AI152" s="40"/>
      <c r="AJ152" s="40"/>
      <c r="AK152" s="40"/>
      <c r="AL152" s="40"/>
      <c r="AM152" s="40"/>
      <c r="AN152" s="40"/>
      <c r="AO152" s="40"/>
      <c r="AP152" s="40"/>
    </row>
    <row r="153" spans="1:4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AH153" s="40"/>
      <c r="AI153" s="40"/>
      <c r="AJ153" s="40"/>
      <c r="AK153" s="40"/>
      <c r="AL153" s="40"/>
      <c r="AM153" s="40"/>
      <c r="AN153" s="40"/>
      <c r="AO153" s="40"/>
      <c r="AP153" s="40"/>
    </row>
    <row r="154" spans="1:4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AH154" s="40"/>
      <c r="AI154" s="40"/>
      <c r="AJ154" s="40"/>
      <c r="AK154" s="40"/>
      <c r="AL154" s="40"/>
      <c r="AM154" s="40"/>
      <c r="AN154" s="40"/>
      <c r="AO154" s="40"/>
      <c r="AP154" s="40"/>
    </row>
    <row r="155" spans="1:4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AH155" s="40"/>
      <c r="AI155" s="40"/>
      <c r="AJ155" s="40"/>
      <c r="AK155" s="40"/>
      <c r="AL155" s="40"/>
      <c r="AM155" s="40"/>
      <c r="AN155" s="40"/>
      <c r="AO155" s="40"/>
      <c r="AP155" s="40"/>
    </row>
    <row r="156" spans="1:4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AH156" s="40"/>
      <c r="AI156" s="40"/>
      <c r="AJ156" s="40"/>
      <c r="AK156" s="40"/>
      <c r="AL156" s="40"/>
      <c r="AM156" s="40"/>
      <c r="AN156" s="40"/>
      <c r="AO156" s="40"/>
      <c r="AP156" s="40"/>
    </row>
    <row r="157" spans="1:4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AH157" s="40"/>
      <c r="AI157" s="40"/>
      <c r="AJ157" s="40"/>
      <c r="AK157" s="40"/>
      <c r="AL157" s="40"/>
      <c r="AM157" s="40"/>
      <c r="AN157" s="40"/>
      <c r="AO157" s="40"/>
      <c r="AP157" s="40"/>
    </row>
    <row r="158" spans="1:4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AH158" s="40"/>
      <c r="AI158" s="40"/>
      <c r="AJ158" s="40"/>
      <c r="AK158" s="40"/>
      <c r="AL158" s="40"/>
      <c r="AM158" s="40"/>
      <c r="AN158" s="40"/>
      <c r="AO158" s="40"/>
      <c r="AP158" s="40"/>
    </row>
    <row r="159" spans="1:4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AH159" s="40"/>
      <c r="AI159" s="40"/>
      <c r="AJ159" s="40"/>
      <c r="AK159" s="40"/>
      <c r="AL159" s="40"/>
      <c r="AM159" s="40"/>
      <c r="AN159" s="40"/>
      <c r="AO159" s="40"/>
      <c r="AP159" s="40"/>
    </row>
    <row r="160" spans="1:4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AH160" s="40"/>
      <c r="AI160" s="40"/>
      <c r="AJ160" s="40"/>
      <c r="AK160" s="40"/>
      <c r="AL160" s="40"/>
      <c r="AM160" s="40"/>
      <c r="AN160" s="40"/>
      <c r="AO160" s="40"/>
      <c r="AP160" s="40"/>
    </row>
    <row r="161" spans="1:4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AH161" s="40"/>
      <c r="AI161" s="40"/>
      <c r="AJ161" s="40"/>
      <c r="AK161" s="40"/>
      <c r="AL161" s="40"/>
      <c r="AM161" s="40"/>
      <c r="AN161" s="40"/>
      <c r="AO161" s="40"/>
      <c r="AP161" s="40"/>
    </row>
    <row r="162" spans="1:4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AH162" s="40"/>
      <c r="AI162" s="40"/>
      <c r="AJ162" s="40"/>
      <c r="AK162" s="40"/>
      <c r="AL162" s="40"/>
      <c r="AM162" s="40"/>
      <c r="AN162" s="40"/>
      <c r="AO162" s="40"/>
      <c r="AP162" s="40"/>
    </row>
    <row r="163" spans="1:4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AH163" s="40"/>
      <c r="AI163" s="40"/>
      <c r="AJ163" s="40"/>
      <c r="AK163" s="40"/>
      <c r="AL163" s="40"/>
      <c r="AM163" s="40"/>
      <c r="AN163" s="40"/>
      <c r="AO163" s="40"/>
      <c r="AP163" s="40"/>
    </row>
    <row r="164" spans="1:4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AH164" s="40"/>
      <c r="AI164" s="40"/>
      <c r="AJ164" s="40"/>
      <c r="AK164" s="40"/>
      <c r="AL164" s="40"/>
      <c r="AM164" s="40"/>
      <c r="AN164" s="40"/>
      <c r="AO164" s="40"/>
      <c r="AP164" s="40"/>
    </row>
    <row r="165" spans="1:4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AH165" s="40"/>
      <c r="AI165" s="40"/>
      <c r="AJ165" s="40"/>
      <c r="AK165" s="40"/>
      <c r="AL165" s="40"/>
      <c r="AM165" s="40"/>
      <c r="AN165" s="40"/>
      <c r="AO165" s="40"/>
      <c r="AP165" s="40"/>
    </row>
    <row r="166" spans="1:4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AH166" s="40"/>
      <c r="AI166" s="40"/>
      <c r="AJ166" s="40"/>
      <c r="AK166" s="40"/>
      <c r="AL166" s="40"/>
      <c r="AM166" s="40"/>
      <c r="AN166" s="40"/>
      <c r="AO166" s="40"/>
      <c r="AP166" s="40"/>
    </row>
    <row r="167" spans="1:4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AH167" s="40"/>
      <c r="AI167" s="40"/>
      <c r="AJ167" s="40"/>
      <c r="AK167" s="40"/>
      <c r="AL167" s="40"/>
      <c r="AM167" s="40"/>
      <c r="AN167" s="40"/>
      <c r="AO167" s="40"/>
      <c r="AP167" s="40"/>
    </row>
    <row r="168" spans="1:4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AH168" s="40"/>
      <c r="AI168" s="40"/>
      <c r="AJ168" s="40"/>
      <c r="AK168" s="40"/>
      <c r="AL168" s="40"/>
      <c r="AM168" s="40"/>
      <c r="AN168" s="40"/>
      <c r="AO168" s="40"/>
      <c r="AP168" s="40"/>
    </row>
    <row r="169" spans="1:4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AH169" s="40"/>
      <c r="AI169" s="40"/>
      <c r="AJ169" s="40"/>
      <c r="AK169" s="40"/>
      <c r="AL169" s="40"/>
      <c r="AM169" s="40"/>
      <c r="AN169" s="40"/>
      <c r="AO169" s="40"/>
      <c r="AP169" s="40"/>
    </row>
    <row r="170" spans="1:4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AH170" s="40"/>
      <c r="AI170" s="40"/>
      <c r="AJ170" s="40"/>
      <c r="AK170" s="40"/>
      <c r="AL170" s="40"/>
      <c r="AM170" s="40"/>
      <c r="AN170" s="40"/>
      <c r="AO170" s="40"/>
      <c r="AP170" s="40"/>
    </row>
    <row r="171" spans="1:4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AH171" s="40"/>
      <c r="AI171" s="40"/>
      <c r="AJ171" s="40"/>
      <c r="AK171" s="40"/>
      <c r="AL171" s="40"/>
      <c r="AM171" s="40"/>
      <c r="AN171" s="40"/>
      <c r="AO171" s="40"/>
      <c r="AP171" s="40"/>
    </row>
    <row r="172" spans="1:4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AH172" s="40"/>
      <c r="AI172" s="40"/>
      <c r="AJ172" s="40"/>
      <c r="AK172" s="40"/>
      <c r="AL172" s="40"/>
      <c r="AM172" s="40"/>
      <c r="AN172" s="40"/>
      <c r="AO172" s="40"/>
      <c r="AP172" s="40"/>
    </row>
    <row r="173" spans="1:4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AH173" s="40"/>
      <c r="AI173" s="40"/>
      <c r="AJ173" s="40"/>
      <c r="AK173" s="40"/>
      <c r="AL173" s="40"/>
      <c r="AM173" s="40"/>
      <c r="AN173" s="40"/>
      <c r="AO173" s="40"/>
      <c r="AP173" s="40"/>
    </row>
    <row r="174" spans="1:4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AH174" s="40"/>
      <c r="AI174" s="40"/>
      <c r="AJ174" s="40"/>
      <c r="AK174" s="40"/>
      <c r="AL174" s="40"/>
      <c r="AM174" s="40"/>
      <c r="AN174" s="40"/>
      <c r="AO174" s="40"/>
      <c r="AP174" s="40"/>
    </row>
    <row r="175" spans="1:4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AH175" s="40"/>
      <c r="AI175" s="40"/>
      <c r="AJ175" s="40"/>
      <c r="AK175" s="40"/>
      <c r="AL175" s="40"/>
      <c r="AM175" s="40"/>
      <c r="AN175" s="40"/>
      <c r="AO175" s="40"/>
      <c r="AP175" s="40"/>
    </row>
    <row r="176" spans="1:4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AH176" s="40"/>
      <c r="AI176" s="40"/>
      <c r="AJ176" s="40"/>
      <c r="AK176" s="40"/>
      <c r="AL176" s="40"/>
      <c r="AM176" s="40"/>
      <c r="AN176" s="40"/>
      <c r="AO176" s="40"/>
      <c r="AP176" s="40"/>
    </row>
    <row r="177" spans="1:4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AH177" s="40"/>
      <c r="AI177" s="40"/>
      <c r="AJ177" s="40"/>
      <c r="AK177" s="40"/>
      <c r="AL177" s="40"/>
      <c r="AM177" s="40"/>
      <c r="AN177" s="40"/>
      <c r="AO177" s="40"/>
      <c r="AP177" s="40"/>
    </row>
    <row r="178" spans="1:4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AH178" s="40"/>
      <c r="AI178" s="40"/>
      <c r="AJ178" s="40"/>
      <c r="AK178" s="40"/>
      <c r="AL178" s="40"/>
      <c r="AM178" s="40"/>
      <c r="AN178" s="40"/>
      <c r="AO178" s="40"/>
      <c r="AP178" s="40"/>
    </row>
    <row r="179" spans="1:4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AH179" s="40"/>
      <c r="AI179" s="40"/>
      <c r="AJ179" s="40"/>
      <c r="AK179" s="40"/>
      <c r="AL179" s="40"/>
      <c r="AM179" s="40"/>
      <c r="AN179" s="40"/>
      <c r="AO179" s="40"/>
      <c r="AP179" s="40"/>
    </row>
    <row r="180" spans="1:4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AH180" s="40"/>
      <c r="AI180" s="40"/>
      <c r="AJ180" s="40"/>
      <c r="AK180" s="40"/>
      <c r="AL180" s="40"/>
      <c r="AM180" s="40"/>
      <c r="AN180" s="40"/>
      <c r="AO180" s="40"/>
      <c r="AP180" s="40"/>
    </row>
    <row r="181" spans="1:4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AH181" s="40"/>
      <c r="AI181" s="40"/>
      <c r="AJ181" s="40"/>
      <c r="AK181" s="40"/>
      <c r="AL181" s="40"/>
      <c r="AM181" s="40"/>
      <c r="AN181" s="40"/>
      <c r="AO181" s="40"/>
      <c r="AP181" s="40"/>
    </row>
    <row r="182" spans="1:4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AH182" s="40"/>
      <c r="AI182" s="40"/>
      <c r="AJ182" s="40"/>
      <c r="AK182" s="40"/>
      <c r="AL182" s="40"/>
      <c r="AM182" s="40"/>
      <c r="AN182" s="40"/>
      <c r="AO182" s="40"/>
      <c r="AP182" s="40"/>
    </row>
    <row r="183" spans="1:4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AH183" s="40"/>
      <c r="AI183" s="40"/>
      <c r="AJ183" s="40"/>
      <c r="AK183" s="40"/>
      <c r="AL183" s="40"/>
      <c r="AM183" s="40"/>
      <c r="AN183" s="40"/>
      <c r="AO183" s="40"/>
      <c r="AP183" s="40"/>
    </row>
    <row r="184" spans="1:4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AH184" s="40"/>
      <c r="AI184" s="40"/>
      <c r="AJ184" s="40"/>
      <c r="AK184" s="40"/>
      <c r="AL184" s="40"/>
      <c r="AM184" s="40"/>
      <c r="AN184" s="40"/>
      <c r="AO184" s="40"/>
      <c r="AP184" s="40"/>
    </row>
    <row r="185" spans="1:4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AH185" s="40"/>
      <c r="AI185" s="40"/>
      <c r="AJ185" s="40"/>
      <c r="AK185" s="40"/>
      <c r="AL185" s="40"/>
      <c r="AM185" s="40"/>
      <c r="AN185" s="40"/>
      <c r="AO185" s="40"/>
      <c r="AP185" s="40"/>
    </row>
    <row r="186" spans="1:4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AH186" s="40"/>
      <c r="AI186" s="40"/>
      <c r="AJ186" s="40"/>
      <c r="AK186" s="40"/>
      <c r="AL186" s="40"/>
      <c r="AM186" s="40"/>
      <c r="AN186" s="40"/>
      <c r="AO186" s="40"/>
      <c r="AP186" s="40"/>
    </row>
    <row r="187" spans="1:4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AH187" s="40"/>
      <c r="AI187" s="40"/>
      <c r="AJ187" s="40"/>
      <c r="AK187" s="40"/>
      <c r="AL187" s="40"/>
      <c r="AM187" s="40"/>
      <c r="AN187" s="40"/>
      <c r="AO187" s="40"/>
      <c r="AP187" s="40"/>
    </row>
    <row r="188" spans="1:4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AH188" s="40"/>
      <c r="AI188" s="40"/>
      <c r="AJ188" s="40"/>
      <c r="AK188" s="40"/>
      <c r="AL188" s="40"/>
      <c r="AM188" s="40"/>
      <c r="AN188" s="40"/>
      <c r="AO188" s="40"/>
      <c r="AP188" s="40"/>
    </row>
    <row r="189" spans="1:4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AH189" s="40"/>
      <c r="AI189" s="40"/>
      <c r="AJ189" s="40"/>
      <c r="AK189" s="40"/>
      <c r="AL189" s="40"/>
      <c r="AM189" s="40"/>
      <c r="AN189" s="40"/>
      <c r="AO189" s="40"/>
      <c r="AP189" s="40"/>
    </row>
    <row r="190" spans="1:4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AH190" s="40"/>
      <c r="AI190" s="40"/>
      <c r="AJ190" s="40"/>
      <c r="AK190" s="40"/>
      <c r="AL190" s="40"/>
      <c r="AM190" s="40"/>
      <c r="AN190" s="40"/>
      <c r="AO190" s="40"/>
      <c r="AP190" s="40"/>
    </row>
    <row r="191" spans="1:4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AH191" s="40"/>
      <c r="AI191" s="40"/>
      <c r="AJ191" s="40"/>
      <c r="AK191" s="40"/>
      <c r="AL191" s="40"/>
      <c r="AM191" s="40"/>
      <c r="AN191" s="40"/>
      <c r="AO191" s="40"/>
      <c r="AP191" s="40"/>
    </row>
    <row r="192" spans="1:4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AH192" s="40"/>
      <c r="AI192" s="40"/>
      <c r="AJ192" s="40"/>
      <c r="AK192" s="40"/>
      <c r="AL192" s="40"/>
      <c r="AM192" s="40"/>
      <c r="AN192" s="40"/>
      <c r="AO192" s="40"/>
      <c r="AP192" s="40"/>
    </row>
    <row r="193" spans="1:4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AH193" s="40"/>
      <c r="AI193" s="40"/>
      <c r="AJ193" s="40"/>
      <c r="AK193" s="40"/>
      <c r="AL193" s="40"/>
      <c r="AM193" s="40"/>
      <c r="AN193" s="40"/>
      <c r="AO193" s="40"/>
      <c r="AP193" s="40"/>
    </row>
    <row r="194" spans="1:4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AH194" s="40"/>
      <c r="AI194" s="40"/>
      <c r="AJ194" s="40"/>
      <c r="AK194" s="40"/>
      <c r="AL194" s="40"/>
      <c r="AM194" s="40"/>
      <c r="AN194" s="40"/>
      <c r="AO194" s="40"/>
      <c r="AP194" s="40"/>
    </row>
    <row r="195" spans="1:4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AH195" s="40"/>
      <c r="AI195" s="40"/>
      <c r="AJ195" s="40"/>
      <c r="AK195" s="40"/>
      <c r="AL195" s="40"/>
      <c r="AM195" s="40"/>
      <c r="AN195" s="40"/>
      <c r="AO195" s="40"/>
      <c r="AP195" s="40"/>
    </row>
    <row r="196" spans="1:4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AH196" s="40"/>
      <c r="AI196" s="40"/>
      <c r="AJ196" s="40"/>
      <c r="AK196" s="40"/>
      <c r="AL196" s="40"/>
      <c r="AM196" s="40"/>
      <c r="AN196" s="40"/>
      <c r="AO196" s="40"/>
      <c r="AP196" s="40"/>
    </row>
    <row r="197" spans="1:4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AH197" s="40"/>
      <c r="AI197" s="40"/>
      <c r="AJ197" s="40"/>
      <c r="AK197" s="40"/>
      <c r="AL197" s="40"/>
      <c r="AM197" s="40"/>
      <c r="AN197" s="40"/>
      <c r="AO197" s="40"/>
      <c r="AP197" s="40"/>
    </row>
    <row r="198" spans="1:4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AH198" s="40"/>
      <c r="AI198" s="40"/>
      <c r="AJ198" s="40"/>
      <c r="AK198" s="40"/>
      <c r="AL198" s="40"/>
      <c r="AM198" s="40"/>
      <c r="AN198" s="40"/>
      <c r="AO198" s="40"/>
      <c r="AP198" s="40"/>
    </row>
    <row r="199" spans="1:4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AH199" s="40"/>
      <c r="AI199" s="40"/>
      <c r="AJ199" s="40"/>
      <c r="AK199" s="40"/>
      <c r="AL199" s="40"/>
      <c r="AM199" s="40"/>
      <c r="AN199" s="40"/>
      <c r="AO199" s="40"/>
      <c r="AP199" s="40"/>
    </row>
    <row r="200" spans="1:4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AH200" s="40"/>
      <c r="AI200" s="40"/>
      <c r="AJ200" s="40"/>
      <c r="AK200" s="40"/>
      <c r="AL200" s="40"/>
      <c r="AM200" s="40"/>
      <c r="AN200" s="40"/>
      <c r="AO200" s="40"/>
      <c r="AP200" s="40"/>
    </row>
    <row r="201" spans="1:4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AH201" s="40"/>
      <c r="AI201" s="40"/>
      <c r="AJ201" s="40"/>
      <c r="AK201" s="40"/>
      <c r="AL201" s="40"/>
      <c r="AM201" s="40"/>
      <c r="AN201" s="40"/>
      <c r="AO201" s="40"/>
      <c r="AP201" s="40"/>
    </row>
    <row r="202" spans="1:4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AH202" s="40"/>
      <c r="AI202" s="40"/>
      <c r="AJ202" s="40"/>
      <c r="AK202" s="40"/>
      <c r="AL202" s="40"/>
      <c r="AM202" s="40"/>
      <c r="AN202" s="40"/>
      <c r="AO202" s="40"/>
      <c r="AP202" s="40"/>
    </row>
    <row r="203" spans="1:4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AH203" s="40"/>
      <c r="AI203" s="40"/>
      <c r="AJ203" s="40"/>
      <c r="AK203" s="40"/>
      <c r="AL203" s="40"/>
      <c r="AM203" s="40"/>
      <c r="AN203" s="40"/>
      <c r="AO203" s="40"/>
      <c r="AP203" s="40"/>
    </row>
    <row r="204" spans="1:4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AH204" s="40"/>
      <c r="AI204" s="40"/>
      <c r="AJ204" s="40"/>
      <c r="AK204" s="40"/>
      <c r="AL204" s="40"/>
      <c r="AM204" s="40"/>
      <c r="AN204" s="40"/>
      <c r="AO204" s="40"/>
      <c r="AP204" s="40"/>
    </row>
    <row r="205" spans="1:4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AH205" s="40"/>
      <c r="AI205" s="40"/>
      <c r="AJ205" s="40"/>
      <c r="AK205" s="40"/>
      <c r="AL205" s="40"/>
      <c r="AM205" s="40"/>
      <c r="AN205" s="40"/>
      <c r="AO205" s="40"/>
      <c r="AP205" s="40"/>
    </row>
    <row r="206" spans="1:4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AH206" s="40"/>
      <c r="AI206" s="40"/>
      <c r="AJ206" s="40"/>
      <c r="AK206" s="40"/>
      <c r="AL206" s="40"/>
      <c r="AM206" s="40"/>
      <c r="AN206" s="40"/>
      <c r="AO206" s="40"/>
      <c r="AP206" s="40"/>
    </row>
    <row r="207" spans="1:4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AH207" s="40"/>
      <c r="AI207" s="40"/>
      <c r="AJ207" s="40"/>
      <c r="AK207" s="40"/>
      <c r="AL207" s="40"/>
      <c r="AM207" s="40"/>
      <c r="AN207" s="40"/>
      <c r="AO207" s="40"/>
      <c r="AP207" s="40"/>
    </row>
    <row r="208" spans="1:4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AH208" s="40"/>
      <c r="AI208" s="40"/>
      <c r="AJ208" s="40"/>
      <c r="AK208" s="40"/>
      <c r="AL208" s="40"/>
      <c r="AM208" s="40"/>
      <c r="AN208" s="40"/>
      <c r="AO208" s="40"/>
      <c r="AP208" s="40"/>
    </row>
    <row r="209" spans="1:4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AH209" s="40"/>
      <c r="AI209" s="40"/>
      <c r="AJ209" s="40"/>
      <c r="AK209" s="40"/>
      <c r="AL209" s="40"/>
      <c r="AM209" s="40"/>
      <c r="AN209" s="40"/>
      <c r="AO209" s="40"/>
      <c r="AP209" s="40"/>
    </row>
    <row r="210" spans="1:4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AH210" s="40"/>
      <c r="AI210" s="40"/>
      <c r="AJ210" s="40"/>
      <c r="AK210" s="40"/>
      <c r="AL210" s="40"/>
      <c r="AM210" s="40"/>
      <c r="AN210" s="40"/>
      <c r="AO210" s="40"/>
      <c r="AP210" s="40"/>
    </row>
    <row r="211" spans="1:4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AH211" s="40"/>
      <c r="AI211" s="40"/>
      <c r="AJ211" s="40"/>
      <c r="AK211" s="40"/>
      <c r="AL211" s="40"/>
      <c r="AM211" s="40"/>
      <c r="AN211" s="40"/>
      <c r="AO211" s="40"/>
      <c r="AP211" s="40"/>
    </row>
    <row r="212" spans="1:4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AH212" s="40"/>
      <c r="AI212" s="40"/>
      <c r="AJ212" s="40"/>
      <c r="AK212" s="40"/>
      <c r="AL212" s="40"/>
      <c r="AM212" s="40"/>
      <c r="AN212" s="40"/>
      <c r="AO212" s="40"/>
      <c r="AP212" s="40"/>
    </row>
    <row r="213" spans="1:4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AH213" s="40"/>
      <c r="AI213" s="40"/>
      <c r="AJ213" s="40"/>
      <c r="AK213" s="40"/>
      <c r="AL213" s="40"/>
      <c r="AM213" s="40"/>
      <c r="AN213" s="40"/>
      <c r="AO213" s="40"/>
      <c r="AP213" s="40"/>
    </row>
    <row r="214" spans="1:4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AH214" s="40"/>
      <c r="AI214" s="40"/>
      <c r="AJ214" s="40"/>
      <c r="AK214" s="40"/>
      <c r="AL214" s="40"/>
      <c r="AM214" s="40"/>
      <c r="AN214" s="40"/>
      <c r="AO214" s="40"/>
      <c r="AP214" s="40"/>
    </row>
    <row r="215" spans="1:4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AH215" s="40"/>
      <c r="AI215" s="40"/>
      <c r="AJ215" s="40"/>
      <c r="AK215" s="40"/>
      <c r="AL215" s="40"/>
      <c r="AM215" s="40"/>
      <c r="AN215" s="40"/>
      <c r="AO215" s="40"/>
      <c r="AP215" s="40"/>
    </row>
    <row r="216" spans="1:4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AH216" s="40"/>
      <c r="AI216" s="40"/>
      <c r="AJ216" s="40"/>
      <c r="AK216" s="40"/>
      <c r="AL216" s="40"/>
      <c r="AM216" s="40"/>
      <c r="AN216" s="40"/>
      <c r="AO216" s="40"/>
      <c r="AP216" s="40"/>
    </row>
    <row r="217" spans="1:4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AH217" s="40"/>
      <c r="AI217" s="40"/>
      <c r="AJ217" s="40"/>
      <c r="AK217" s="40"/>
      <c r="AL217" s="40"/>
      <c r="AM217" s="40"/>
      <c r="AN217" s="40"/>
      <c r="AO217" s="40"/>
      <c r="AP217" s="40"/>
    </row>
    <row r="218" spans="1:4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AH218" s="40"/>
      <c r="AI218" s="40"/>
      <c r="AJ218" s="40"/>
      <c r="AK218" s="40"/>
      <c r="AL218" s="40"/>
      <c r="AM218" s="40"/>
      <c r="AN218" s="40"/>
      <c r="AO218" s="40"/>
      <c r="AP218" s="40"/>
    </row>
    <row r="219" spans="1:4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AH219" s="40"/>
      <c r="AI219" s="40"/>
      <c r="AJ219" s="40"/>
      <c r="AK219" s="40"/>
      <c r="AL219" s="40"/>
      <c r="AM219" s="40"/>
      <c r="AN219" s="40"/>
      <c r="AO219" s="40"/>
      <c r="AP219" s="40"/>
    </row>
    <row r="220" spans="1:4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AH220" s="40"/>
      <c r="AI220" s="40"/>
      <c r="AJ220" s="40"/>
      <c r="AK220" s="40"/>
      <c r="AL220" s="40"/>
      <c r="AM220" s="40"/>
      <c r="AN220" s="40"/>
      <c r="AO220" s="40"/>
      <c r="AP220" s="40"/>
    </row>
    <row r="221" spans="1:4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AH221" s="40"/>
      <c r="AI221" s="40"/>
      <c r="AJ221" s="40"/>
      <c r="AK221" s="40"/>
      <c r="AL221" s="40"/>
      <c r="AM221" s="40"/>
      <c r="AN221" s="40"/>
      <c r="AO221" s="40"/>
      <c r="AP221" s="40"/>
    </row>
    <row r="222" spans="1:4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AH222" s="40"/>
      <c r="AI222" s="40"/>
      <c r="AJ222" s="40"/>
      <c r="AK222" s="40"/>
      <c r="AL222" s="40"/>
      <c r="AM222" s="40"/>
      <c r="AN222" s="40"/>
      <c r="AO222" s="40"/>
      <c r="AP222" s="40"/>
    </row>
    <row r="223" spans="1:4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AH223" s="40"/>
      <c r="AI223" s="40"/>
      <c r="AJ223" s="40"/>
      <c r="AK223" s="40"/>
      <c r="AL223" s="40"/>
      <c r="AM223" s="40"/>
      <c r="AN223" s="40"/>
      <c r="AO223" s="40"/>
      <c r="AP223" s="40"/>
    </row>
    <row r="224" spans="1:4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AH224" s="40"/>
      <c r="AI224" s="40"/>
      <c r="AJ224" s="40"/>
      <c r="AK224" s="40"/>
      <c r="AL224" s="40"/>
      <c r="AM224" s="40"/>
      <c r="AN224" s="40"/>
      <c r="AO224" s="40"/>
      <c r="AP224" s="40"/>
    </row>
    <row r="225" spans="1:4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AH225" s="40"/>
      <c r="AI225" s="40"/>
      <c r="AJ225" s="40"/>
      <c r="AK225" s="40"/>
      <c r="AL225" s="40"/>
      <c r="AM225" s="40"/>
      <c r="AN225" s="40"/>
      <c r="AO225" s="40"/>
      <c r="AP225" s="40"/>
    </row>
    <row r="226" spans="1:4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AH226" s="40"/>
      <c r="AI226" s="40"/>
      <c r="AJ226" s="40"/>
      <c r="AK226" s="40"/>
      <c r="AL226" s="40"/>
      <c r="AM226" s="40"/>
      <c r="AN226" s="40"/>
      <c r="AO226" s="40"/>
      <c r="AP226" s="40"/>
    </row>
    <row r="227" spans="1:4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AH227" s="40"/>
      <c r="AI227" s="40"/>
      <c r="AJ227" s="40"/>
      <c r="AK227" s="40"/>
      <c r="AL227" s="40"/>
      <c r="AM227" s="40"/>
      <c r="AN227" s="40"/>
      <c r="AO227" s="40"/>
      <c r="AP227" s="40"/>
    </row>
    <row r="228" spans="1:4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AH228" s="40"/>
      <c r="AI228" s="40"/>
      <c r="AJ228" s="40"/>
      <c r="AK228" s="40"/>
      <c r="AL228" s="40"/>
      <c r="AM228" s="40"/>
      <c r="AN228" s="40"/>
      <c r="AO228" s="40"/>
      <c r="AP228" s="40"/>
    </row>
    <row r="229" spans="1:4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AH229" s="40"/>
      <c r="AI229" s="40"/>
      <c r="AJ229" s="40"/>
      <c r="AK229" s="40"/>
      <c r="AL229" s="40"/>
      <c r="AM229" s="40"/>
      <c r="AN229" s="40"/>
      <c r="AO229" s="40"/>
      <c r="AP229" s="40"/>
    </row>
    <row r="230" spans="1:4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AH230" s="40"/>
      <c r="AI230" s="40"/>
      <c r="AJ230" s="40"/>
      <c r="AK230" s="40"/>
      <c r="AL230" s="40"/>
      <c r="AM230" s="40"/>
      <c r="AN230" s="40"/>
      <c r="AO230" s="40"/>
      <c r="AP230" s="40"/>
    </row>
    <row r="231" spans="1:4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AH231" s="40"/>
      <c r="AI231" s="40"/>
      <c r="AJ231" s="40"/>
      <c r="AK231" s="40"/>
      <c r="AL231" s="40"/>
      <c r="AM231" s="40"/>
      <c r="AN231" s="40"/>
      <c r="AO231" s="40"/>
      <c r="AP231" s="40"/>
    </row>
    <row r="232" spans="1:4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AH232" s="40"/>
      <c r="AI232" s="40"/>
      <c r="AJ232" s="40"/>
      <c r="AK232" s="40"/>
      <c r="AL232" s="40"/>
      <c r="AM232" s="40"/>
      <c r="AN232" s="40"/>
      <c r="AO232" s="40"/>
      <c r="AP232" s="40"/>
    </row>
    <row r="233" spans="1:4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AH233" s="40"/>
      <c r="AI233" s="40"/>
      <c r="AJ233" s="40"/>
      <c r="AK233" s="40"/>
      <c r="AL233" s="40"/>
      <c r="AM233" s="40"/>
      <c r="AN233" s="40"/>
      <c r="AO233" s="40"/>
      <c r="AP233" s="40"/>
    </row>
    <row r="234" spans="1:4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AH234" s="40"/>
      <c r="AI234" s="40"/>
      <c r="AJ234" s="40"/>
      <c r="AK234" s="40"/>
      <c r="AL234" s="40"/>
      <c r="AM234" s="40"/>
      <c r="AN234" s="40"/>
      <c r="AO234" s="40"/>
      <c r="AP234" s="40"/>
    </row>
    <row r="235" spans="1:4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AH235" s="40"/>
      <c r="AI235" s="40"/>
      <c r="AJ235" s="40"/>
      <c r="AK235" s="40"/>
      <c r="AL235" s="40"/>
      <c r="AM235" s="40"/>
      <c r="AN235" s="40"/>
      <c r="AO235" s="40"/>
      <c r="AP235" s="40"/>
    </row>
    <row r="236" spans="1:4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AH236" s="40"/>
      <c r="AI236" s="40"/>
      <c r="AJ236" s="40"/>
      <c r="AK236" s="40"/>
      <c r="AL236" s="40"/>
      <c r="AM236" s="40"/>
      <c r="AN236" s="40"/>
      <c r="AO236" s="40"/>
      <c r="AP236" s="40"/>
    </row>
    <row r="237" spans="1:4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AH237" s="40"/>
      <c r="AI237" s="40"/>
      <c r="AJ237" s="40"/>
      <c r="AK237" s="40"/>
      <c r="AL237" s="40"/>
      <c r="AM237" s="40"/>
      <c r="AN237" s="40"/>
      <c r="AO237" s="40"/>
      <c r="AP237" s="40"/>
    </row>
    <row r="238" spans="1:4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AH238" s="40"/>
      <c r="AI238" s="40"/>
      <c r="AJ238" s="40"/>
      <c r="AK238" s="40"/>
      <c r="AL238" s="40"/>
      <c r="AM238" s="40"/>
      <c r="AN238" s="40"/>
      <c r="AO238" s="40"/>
      <c r="AP238" s="40"/>
    </row>
    <row r="239" spans="1:4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AH239" s="40"/>
      <c r="AI239" s="40"/>
      <c r="AJ239" s="40"/>
      <c r="AK239" s="40"/>
      <c r="AL239" s="40"/>
      <c r="AM239" s="40"/>
      <c r="AN239" s="40"/>
      <c r="AO239" s="40"/>
      <c r="AP239" s="40"/>
    </row>
    <row r="240" spans="1:4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AH240" s="40"/>
      <c r="AI240" s="40"/>
      <c r="AJ240" s="40"/>
      <c r="AK240" s="40"/>
      <c r="AL240" s="40"/>
      <c r="AM240" s="40"/>
      <c r="AN240" s="40"/>
      <c r="AO240" s="40"/>
      <c r="AP240" s="40"/>
    </row>
    <row r="241" spans="1:4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AH241" s="40"/>
      <c r="AI241" s="40"/>
      <c r="AJ241" s="40"/>
      <c r="AK241" s="40"/>
      <c r="AL241" s="40"/>
      <c r="AM241" s="40"/>
      <c r="AN241" s="40"/>
      <c r="AO241" s="40"/>
      <c r="AP241" s="40"/>
    </row>
    <row r="242" spans="1:4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AH242" s="40"/>
      <c r="AI242" s="40"/>
      <c r="AJ242" s="40"/>
      <c r="AK242" s="40"/>
      <c r="AL242" s="40"/>
      <c r="AM242" s="40"/>
      <c r="AN242" s="40"/>
      <c r="AO242" s="40"/>
      <c r="AP242" s="40"/>
    </row>
    <row r="243" spans="1:4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AH243" s="40"/>
      <c r="AI243" s="40"/>
      <c r="AJ243" s="40"/>
      <c r="AK243" s="40"/>
      <c r="AL243" s="40"/>
      <c r="AM243" s="40"/>
      <c r="AN243" s="40"/>
      <c r="AO243" s="40"/>
      <c r="AP243" s="40"/>
    </row>
    <row r="244" spans="1:4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AH244" s="40"/>
      <c r="AI244" s="40"/>
      <c r="AJ244" s="40"/>
      <c r="AK244" s="40"/>
      <c r="AL244" s="40"/>
      <c r="AM244" s="40"/>
      <c r="AN244" s="40"/>
      <c r="AO244" s="40"/>
      <c r="AP244" s="40"/>
    </row>
    <row r="245" spans="1:4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AH245" s="40"/>
      <c r="AI245" s="40"/>
      <c r="AJ245" s="40"/>
      <c r="AK245" s="40"/>
      <c r="AL245" s="40"/>
      <c r="AM245" s="40"/>
      <c r="AN245" s="40"/>
      <c r="AO245" s="40"/>
      <c r="AP245" s="40"/>
    </row>
    <row r="246" spans="1:4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AH246" s="40"/>
      <c r="AI246" s="40"/>
      <c r="AJ246" s="40"/>
      <c r="AK246" s="40"/>
      <c r="AL246" s="40"/>
      <c r="AM246" s="40"/>
      <c r="AN246" s="40"/>
      <c r="AO246" s="40"/>
      <c r="AP246" s="40"/>
    </row>
    <row r="247" spans="1:4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AH247" s="40"/>
      <c r="AI247" s="40"/>
      <c r="AJ247" s="40"/>
      <c r="AK247" s="40"/>
      <c r="AL247" s="40"/>
      <c r="AM247" s="40"/>
      <c r="AN247" s="40"/>
      <c r="AO247" s="40"/>
      <c r="AP247" s="40"/>
    </row>
    <row r="248" spans="1:4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AH248" s="40"/>
      <c r="AI248" s="40"/>
      <c r="AJ248" s="40"/>
      <c r="AK248" s="40"/>
      <c r="AL248" s="40"/>
      <c r="AM248" s="40"/>
      <c r="AN248" s="40"/>
      <c r="AO248" s="40"/>
      <c r="AP248" s="40"/>
    </row>
    <row r="249" spans="1:4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AH249" s="40"/>
      <c r="AI249" s="40"/>
      <c r="AJ249" s="40"/>
      <c r="AK249" s="40"/>
      <c r="AL249" s="40"/>
      <c r="AM249" s="40"/>
      <c r="AN249" s="40"/>
      <c r="AO249" s="40"/>
      <c r="AP249" s="40"/>
    </row>
    <row r="250" spans="1:4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AH250" s="40"/>
      <c r="AI250" s="40"/>
      <c r="AJ250" s="40"/>
      <c r="AK250" s="40"/>
      <c r="AL250" s="40"/>
      <c r="AM250" s="40"/>
      <c r="AN250" s="40"/>
      <c r="AO250" s="40"/>
      <c r="AP250" s="40"/>
    </row>
    <row r="251" spans="1:4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AH251" s="40"/>
      <c r="AI251" s="40"/>
      <c r="AJ251" s="40"/>
      <c r="AK251" s="40"/>
      <c r="AL251" s="40"/>
      <c r="AM251" s="40"/>
      <c r="AN251" s="40"/>
      <c r="AO251" s="40"/>
      <c r="AP251" s="40"/>
    </row>
    <row r="252" spans="1:4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AH252" s="40"/>
      <c r="AI252" s="40"/>
      <c r="AJ252" s="40"/>
      <c r="AK252" s="40"/>
      <c r="AL252" s="40"/>
      <c r="AM252" s="40"/>
      <c r="AN252" s="40"/>
      <c r="AO252" s="40"/>
      <c r="AP252" s="40"/>
    </row>
    <row r="253" spans="1:4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AH253" s="40"/>
      <c r="AI253" s="40"/>
      <c r="AJ253" s="40"/>
      <c r="AK253" s="40"/>
      <c r="AL253" s="40"/>
      <c r="AM253" s="40"/>
      <c r="AN253" s="40"/>
      <c r="AO253" s="40"/>
      <c r="AP253" s="40"/>
    </row>
    <row r="254" spans="1:4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AH254" s="40"/>
      <c r="AI254" s="40"/>
      <c r="AJ254" s="40"/>
      <c r="AK254" s="40"/>
      <c r="AL254" s="40"/>
      <c r="AM254" s="40"/>
      <c r="AN254" s="40"/>
      <c r="AO254" s="40"/>
      <c r="AP254" s="40"/>
    </row>
    <row r="255" spans="1:4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AH255" s="40"/>
      <c r="AI255" s="40"/>
      <c r="AJ255" s="40"/>
      <c r="AK255" s="40"/>
      <c r="AL255" s="40"/>
      <c r="AM255" s="40"/>
      <c r="AN255" s="40"/>
      <c r="AO255" s="40"/>
      <c r="AP255" s="40"/>
    </row>
    <row r="256" spans="1:4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AH256" s="40"/>
      <c r="AI256" s="40"/>
      <c r="AJ256" s="40"/>
      <c r="AK256" s="40"/>
      <c r="AL256" s="40"/>
      <c r="AM256" s="40"/>
      <c r="AN256" s="40"/>
      <c r="AO256" s="40"/>
      <c r="AP256" s="40"/>
    </row>
    <row r="257" spans="1:4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AH257" s="40"/>
      <c r="AI257" s="40"/>
      <c r="AJ257" s="40"/>
      <c r="AK257" s="40"/>
      <c r="AL257" s="40"/>
      <c r="AM257" s="40"/>
      <c r="AN257" s="40"/>
      <c r="AO257" s="40"/>
      <c r="AP257" s="40"/>
    </row>
    <row r="258" spans="1:4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4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4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42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42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42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42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42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42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42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42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42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42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42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42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</row>
    <row r="451" spans="1:19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</row>
    <row r="452" spans="1:19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</row>
    <row r="453" spans="1:19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</row>
    <row r="454" spans="1:19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</row>
    <row r="455" spans="1:19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</row>
    <row r="456" spans="1:19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</row>
    <row r="457" spans="1:19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</row>
    <row r="458" spans="1:19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</row>
    <row r="459" spans="1:19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</row>
    <row r="460" spans="1:19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</row>
    <row r="461" spans="1:19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</row>
    <row r="462" spans="1:19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</row>
    <row r="463" spans="1:19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</row>
    <row r="464" spans="1:19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</row>
    <row r="465" spans="1:19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</row>
    <row r="466" spans="1:19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</row>
    <row r="467" spans="1:19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</row>
    <row r="468" spans="1:19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</row>
    <row r="469" spans="1:19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</row>
    <row r="470" spans="1:19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</row>
    <row r="471" spans="1:19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</row>
    <row r="472" spans="1:19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</row>
    <row r="473" spans="1:19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</row>
    <row r="474" spans="1:19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</row>
    <row r="475" spans="1:19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</row>
    <row r="476" spans="1:19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</row>
    <row r="477" spans="1:19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</row>
    <row r="478" spans="1:19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</row>
    <row r="479" spans="1:19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</row>
    <row r="480" spans="1:19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</row>
    <row r="481" spans="1:19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</row>
    <row r="482" spans="1:19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</row>
    <row r="483" spans="1:19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</row>
    <row r="484" spans="1:19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</row>
    <row r="485" spans="1:19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</row>
    <row r="486" spans="1:19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</row>
    <row r="487" spans="1:19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</row>
    <row r="488" spans="1:19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</row>
    <row r="489" spans="1:19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</row>
    <row r="490" spans="1:19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</row>
    <row r="491" spans="1:19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</row>
    <row r="492" spans="1:19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</row>
    <row r="493" spans="1:19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</row>
    <row r="494" spans="1:19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</row>
    <row r="495" spans="1:19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</row>
    <row r="496" spans="1:19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</row>
    <row r="497" spans="1:19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</row>
    <row r="498" spans="1:19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</row>
    <row r="499" spans="1:19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</row>
    <row r="500" spans="1:19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</row>
    <row r="501" spans="1:19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</row>
    <row r="502" spans="1:19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</row>
    <row r="503" spans="1:19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</row>
    <row r="504" spans="1:19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</row>
    <row r="505" spans="1:19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</row>
    <row r="506" spans="1:19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</row>
    <row r="507" spans="1:19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</row>
    <row r="508" spans="1:19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</row>
    <row r="509" spans="1:19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</row>
    <row r="510" spans="1:19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</row>
    <row r="511" spans="1:19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</row>
    <row r="512" spans="1:19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</row>
    <row r="513" spans="1:19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</row>
    <row r="521" spans="1:19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</row>
    <row r="522" spans="1:19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</row>
    <row r="523" spans="1:19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</row>
    <row r="524" spans="1:19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</row>
    <row r="525" spans="1:19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</row>
    <row r="526" spans="1:19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</row>
    <row r="527" spans="1:19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</row>
    <row r="528" spans="1:19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</row>
    <row r="529" spans="1:19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</row>
    <row r="530" spans="1:19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</row>
    <row r="531" spans="1:19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</row>
    <row r="532" spans="1:19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</row>
    <row r="533" spans="1:19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</row>
    <row r="534" spans="1:19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</row>
    <row r="535" spans="1:19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</row>
    <row r="536" spans="1:19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</row>
    <row r="537" spans="1:19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</row>
    <row r="539" spans="1:19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</row>
    <row r="540" spans="1:19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</row>
    <row r="541" spans="1:19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</row>
    <row r="542" spans="1:19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</row>
    <row r="543" spans="1:19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</row>
    <row r="544" spans="1:19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</row>
    <row r="545" spans="1:19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</row>
    <row r="546" spans="1:19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</row>
    <row r="547" spans="1:19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</row>
    <row r="548" spans="1:19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</row>
    <row r="549" spans="1:19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</row>
    <row r="550" spans="1:19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</row>
    <row r="551" spans="1:19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</row>
    <row r="552" spans="1:19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</row>
    <row r="553" spans="1:19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</row>
    <row r="554" spans="1:19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</row>
    <row r="555" spans="1:19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</row>
    <row r="561" spans="1:19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</row>
    <row r="562" spans="1:19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</row>
    <row r="563" spans="1:19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</row>
    <row r="564" spans="1:19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</row>
    <row r="565" spans="1:19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</row>
    <row r="566" spans="1:19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</row>
    <row r="567" spans="1:19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</row>
    <row r="568" spans="1:19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</row>
    <row r="569" spans="1:19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</row>
    <row r="570" spans="1:19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</row>
    <row r="571" spans="1:19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</row>
    <row r="572" spans="1:19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</row>
    <row r="573" spans="1:19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</row>
    <row r="574" spans="1:19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</row>
    <row r="575" spans="1:19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</row>
    <row r="576" spans="1:19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</row>
    <row r="577" spans="1:19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</row>
    <row r="578" spans="1:19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</row>
    <row r="579" spans="1:19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</row>
    <row r="580" spans="1:19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</row>
    <row r="581" spans="1:19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</row>
    <row r="582" spans="1:19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</row>
    <row r="583" spans="1:19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</row>
    <row r="584" spans="1:19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</row>
    <row r="585" spans="1:19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</row>
    <row r="586" spans="1:19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</row>
    <row r="587" spans="1:19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</row>
    <row r="588" spans="1:19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</row>
    <row r="589" spans="1:19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</row>
    <row r="590" spans="1:19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</row>
    <row r="591" spans="1:19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</row>
    <row r="592" spans="1:19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</row>
    <row r="593" spans="1:19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</row>
    <row r="594" spans="1:19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</row>
    <row r="595" spans="1:19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</row>
    <row r="596" spans="1:19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</row>
    <row r="597" spans="1:19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</row>
    <row r="598" spans="1:19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</row>
    <row r="599" spans="1:19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</row>
    <row r="600" spans="1:19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</row>
    <row r="601" spans="1:19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</row>
    <row r="602" spans="1:19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</row>
    <row r="603" spans="1:19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</row>
    <row r="604" spans="1:19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</row>
    <row r="605" spans="1:19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</row>
    <row r="606" spans="1:19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</row>
    <row r="607" spans="1:19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</row>
    <row r="608" spans="1:19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</row>
    <row r="609" spans="1:19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</row>
    <row r="610" spans="1:19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</row>
    <row r="611" spans="1:19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</row>
    <row r="612" spans="1:19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</row>
    <row r="613" spans="1:19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</row>
    <row r="614" spans="1:19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</row>
    <row r="615" spans="1:19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</row>
    <row r="616" spans="1:19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</row>
    <row r="617" spans="1:19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</row>
    <row r="618" spans="1:19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</row>
    <row r="619" spans="1:19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</row>
    <row r="620" spans="1:19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</row>
    <row r="621" spans="1:19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</row>
    <row r="622" spans="1:19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</row>
    <row r="623" spans="1:19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</row>
    <row r="624" spans="1:19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</row>
    <row r="625" spans="1:19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</row>
    <row r="626" spans="1:19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</row>
    <row r="627" spans="1:19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</row>
    <row r="628" spans="1:19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</row>
    <row r="629" spans="1:19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</row>
    <row r="630" spans="1:19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</row>
    <row r="631" spans="1:19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</row>
    <row r="632" spans="1:19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</row>
    <row r="633" spans="1:19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</row>
    <row r="634" spans="1:19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</row>
    <row r="635" spans="1:19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</row>
    <row r="636" spans="1:19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</row>
    <row r="637" spans="1:19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</row>
    <row r="638" spans="1:19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</row>
    <row r="639" spans="1:19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</row>
    <row r="640" spans="1:19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</row>
    <row r="641" spans="1:19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</row>
    <row r="642" spans="1:19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</row>
    <row r="643" spans="1:19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</row>
    <row r="644" spans="1:19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</row>
    <row r="645" spans="1:19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</row>
    <row r="646" spans="1:19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</row>
    <row r="647" spans="1:19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</row>
    <row r="648" spans="1:19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</row>
    <row r="649" spans="1:19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</row>
    <row r="650" spans="1:19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</row>
    <row r="651" spans="1:19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</row>
    <row r="652" spans="1:19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</row>
    <row r="653" spans="1:19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</row>
    <row r="654" spans="1:19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</row>
    <row r="655" spans="1:19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</row>
    <row r="656" spans="1:19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</row>
    <row r="657" spans="1:19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</row>
    <row r="658" spans="1:19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</row>
    <row r="659" spans="1:19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</row>
    <row r="660" spans="1:19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</row>
    <row r="661" spans="1:19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</row>
    <row r="662" spans="1:19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</row>
    <row r="663" spans="1:19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</row>
    <row r="664" spans="1:19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</row>
    <row r="665" spans="1:19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</row>
    <row r="666" spans="1:19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</row>
    <row r="667" spans="1:19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</row>
    <row r="668" spans="1:19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</row>
    <row r="669" spans="1:19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</row>
    <row r="670" spans="1:19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</row>
    <row r="671" spans="1:19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</row>
    <row r="672" spans="1:19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</row>
    <row r="673" spans="1:19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</row>
    <row r="674" spans="1:19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</row>
    <row r="675" spans="1:19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</row>
    <row r="676" spans="1:19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</row>
    <row r="677" spans="1:19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</row>
    <row r="678" spans="1:19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</row>
    <row r="679" spans="1:19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</row>
    <row r="680" spans="1:19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</row>
    <row r="681" spans="1:19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</row>
    <row r="682" spans="1:19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</row>
    <row r="683" spans="1:19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</row>
    <row r="684" spans="1:19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</row>
    <row r="685" spans="1:19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</row>
    <row r="686" spans="1:19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</row>
    <row r="687" spans="1:19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</row>
    <row r="688" spans="1:19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</row>
    <row r="689" spans="1:19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</row>
    <row r="690" spans="1:19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</row>
    <row r="691" spans="1:19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</row>
    <row r="692" spans="1:19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</row>
    <row r="693" spans="1:19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</row>
    <row r="694" spans="1:19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</row>
    <row r="695" spans="1:19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</row>
    <row r="696" spans="1:19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</row>
    <row r="697" spans="1:19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</row>
    <row r="698" spans="1:19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</row>
    <row r="699" spans="1:19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</row>
    <row r="700" spans="1:19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</row>
    <row r="701" spans="1:19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</row>
    <row r="702" spans="1:19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</row>
    <row r="703" spans="1:19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</row>
    <row r="704" spans="1:19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</row>
    <row r="705" spans="1:19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</row>
    <row r="706" spans="1:19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</row>
    <row r="707" spans="1:19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</row>
    <row r="708" spans="1:19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</row>
    <row r="709" spans="1:19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</row>
    <row r="710" spans="1:19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</row>
    <row r="711" spans="1:19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</row>
    <row r="712" spans="1:19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</row>
    <row r="713" spans="1:19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</row>
    <row r="714" spans="1:19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</row>
    <row r="715" spans="1:19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</row>
    <row r="716" spans="1:19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</row>
    <row r="717" spans="1:19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</row>
    <row r="718" spans="1:19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</row>
    <row r="719" spans="1:19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</row>
    <row r="720" spans="1:19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</row>
    <row r="721" spans="1:19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</row>
    <row r="722" spans="1:19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</row>
    <row r="723" spans="1:19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</row>
    <row r="724" spans="1:19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</row>
    <row r="725" spans="1:19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</row>
    <row r="726" spans="1:19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</row>
    <row r="727" spans="1:19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</row>
    <row r="728" spans="1:19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</row>
    <row r="729" spans="1:19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</row>
    <row r="730" spans="1:19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</row>
    <row r="731" spans="1:19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</row>
    <row r="732" spans="1:19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</row>
    <row r="733" spans="1:19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</row>
    <row r="734" spans="1:19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</row>
    <row r="735" spans="1:19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</row>
    <row r="736" spans="1:19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</row>
    <row r="737" spans="1:19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</row>
    <row r="738" spans="1:19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</row>
    <row r="739" spans="1:19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</row>
    <row r="740" spans="1:19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</row>
    <row r="741" spans="1:19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</row>
    <row r="742" spans="1:19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</row>
    <row r="743" spans="1:19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</row>
    <row r="744" spans="1:19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</row>
    <row r="745" spans="1:19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</row>
    <row r="746" spans="1:19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</row>
    <row r="747" spans="1:19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</row>
    <row r="748" spans="1:19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</row>
    <row r="749" spans="1:19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</row>
    <row r="750" spans="1:19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</row>
    <row r="751" spans="1:19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</row>
    <row r="752" spans="1:19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</row>
    <row r="753" spans="1:19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</row>
    <row r="754" spans="1:19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</row>
    <row r="755" spans="1:19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</row>
    <row r="756" spans="1:19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</row>
    <row r="757" spans="1:19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</row>
    <row r="758" spans="1:19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</row>
    <row r="759" spans="1:19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</row>
    <row r="760" spans="1:19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</row>
    <row r="761" spans="1:19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</row>
    <row r="762" spans="1:19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</row>
    <row r="763" spans="1:19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</row>
    <row r="764" spans="1:19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</row>
    <row r="765" spans="1:19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</row>
    <row r="766" spans="1:19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</row>
    <row r="767" spans="1:19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</row>
    <row r="768" spans="1:19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</row>
    <row r="769" spans="1:19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</row>
    <row r="770" spans="1:19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</row>
    <row r="771" spans="1:19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</row>
    <row r="772" spans="1:19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</row>
    <row r="773" spans="1:19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</row>
    <row r="774" spans="1:19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</row>
    <row r="775" spans="1:19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</row>
    <row r="776" spans="1:19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</row>
    <row r="777" spans="1:19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</row>
    <row r="778" spans="1:19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</row>
    <row r="779" spans="1:19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</row>
    <row r="780" spans="1:19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</row>
    <row r="781" spans="1:19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</row>
    <row r="782" spans="1:19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</row>
    <row r="783" spans="1:19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</row>
    <row r="784" spans="1:19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</row>
    <row r="785" spans="1:19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</row>
    <row r="786" spans="1:19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</row>
    <row r="787" spans="1:19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</row>
    <row r="788" spans="1:19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</row>
    <row r="789" spans="1:19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</row>
    <row r="790" spans="1:19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</row>
    <row r="791" spans="1:19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</row>
    <row r="792" spans="1:19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</row>
    <row r="793" spans="1:19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</row>
    <row r="794" spans="1:19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</row>
    <row r="795" spans="1:19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</row>
    <row r="796" spans="1:19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</row>
    <row r="797" spans="1:19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</row>
    <row r="798" spans="1:19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</row>
    <row r="799" spans="1:19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</row>
    <row r="800" spans="1:19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</row>
    <row r="801" spans="1:19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</row>
    <row r="802" spans="1:19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</row>
    <row r="803" spans="1:19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</row>
    <row r="804" spans="1:19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</row>
    <row r="805" spans="1:19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</row>
    <row r="806" spans="1:19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</row>
    <row r="807" spans="1:19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</row>
    <row r="808" spans="1:19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</row>
    <row r="809" spans="1:19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</row>
    <row r="810" spans="1:19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</row>
    <row r="811" spans="1:19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</row>
    <row r="812" spans="1:19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</row>
    <row r="813" spans="1:19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</row>
    <row r="814" spans="1:19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</row>
    <row r="815" spans="1:19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</row>
    <row r="816" spans="1:19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</row>
    <row r="817" spans="1:2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</row>
    <row r="818" spans="1:2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</row>
    <row r="819" spans="1:2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</row>
    <row r="820" spans="1:2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</row>
    <row r="821" spans="1:20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</sheetData>
  <mergeCells count="25">
    <mergeCell ref="B39:F39"/>
    <mergeCell ref="B40:F40"/>
    <mergeCell ref="G2:J2"/>
    <mergeCell ref="G3:K3"/>
    <mergeCell ref="A2:F2"/>
    <mergeCell ref="A3:F3"/>
    <mergeCell ref="B33:F33"/>
    <mergeCell ref="B34:F34"/>
    <mergeCell ref="B35:F35"/>
    <mergeCell ref="B36:F36"/>
    <mergeCell ref="B37:F37"/>
    <mergeCell ref="B38:F38"/>
    <mergeCell ref="B27:F27"/>
    <mergeCell ref="B28:F28"/>
    <mergeCell ref="B29:F29"/>
    <mergeCell ref="B30:F30"/>
    <mergeCell ref="B19:F19"/>
    <mergeCell ref="B22:F22"/>
    <mergeCell ref="B18:F18"/>
    <mergeCell ref="B31:F31"/>
    <mergeCell ref="B32:F32"/>
    <mergeCell ref="B23:F23"/>
    <mergeCell ref="B24:F24"/>
    <mergeCell ref="B25:F25"/>
    <mergeCell ref="B26:F26"/>
  </mergeCells>
  <conditionalFormatting sqref="AN34:AN40 AP20:AP33">
    <cfRule type="colorScale" priority="4">
      <colorScale>
        <cfvo type="min"/>
        <cfvo type="percentile" val="90"/>
        <cfvo type="num" val="1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F69C-FFD7-4FF3-94D0-816D33E7369C}">
  <dimension ref="A1:B5"/>
  <sheetViews>
    <sheetView topLeftCell="A5" workbookViewId="0">
      <selection activeCell="B3" sqref="B3"/>
    </sheetView>
  </sheetViews>
  <sheetFormatPr defaultRowHeight="14.3" x14ac:dyDescent="0.25"/>
  <cols>
    <col min="1" max="1" width="24.5" customWidth="1"/>
    <col min="2" max="2" width="56.375" customWidth="1"/>
  </cols>
  <sheetData>
    <row r="1" spans="1:2" x14ac:dyDescent="0.25">
      <c r="A1" t="s">
        <v>27</v>
      </c>
      <c r="B1" t="s">
        <v>28</v>
      </c>
    </row>
    <row r="2" spans="1:2" ht="333.7" customHeight="1" x14ac:dyDescent="0.25">
      <c r="A2" t="s">
        <v>35</v>
      </c>
    </row>
    <row r="3" spans="1:2" ht="366.3" customHeight="1" x14ac:dyDescent="0.25">
      <c r="A3" t="s">
        <v>25</v>
      </c>
    </row>
    <row r="4" spans="1:2" ht="409.6" customHeight="1" x14ac:dyDescent="0.25">
      <c r="A4" t="s">
        <v>26</v>
      </c>
    </row>
    <row r="5" spans="1:2" ht="409.6" customHeight="1" x14ac:dyDescent="0.25">
      <c r="A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Seismic Parameters</vt:lpstr>
      <vt:lpstr>Calculation</vt:lpstr>
      <vt:lpstr>preview_images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2021-06-15T18:42:37Z</dcterms:created>
  <dcterms:modified xsi:type="dcterms:W3CDTF">2021-08-11T21:27:59Z</dcterms:modified>
</cp:coreProperties>
</file>