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b061\Documents\Nutstore\EconometricsTermPaper\step1_CutDataSet\viol\"/>
    </mc:Choice>
  </mc:AlternateContent>
  <bookViews>
    <workbookView xWindow="0" yWindow="0" windowWidth="19200" windowHeight="8100" firstSheet="1" activeTab="5"/>
  </bookViews>
  <sheets>
    <sheet name="ByType_ch" sheetId="1" r:id="rId1"/>
    <sheet name="ByYear" sheetId="3" r:id="rId2"/>
    <sheet name="ByType" sheetId="2" r:id="rId3"/>
    <sheet name="ByIndustry" sheetId="4" r:id="rId4"/>
    <sheet name="ByIndustry2" sheetId="5" r:id="rId5"/>
    <sheet name="Xsum" sheetId="6" r:id="rId6"/>
    <sheet name="Var_defination" sheetId="7" r:id="rId7"/>
    <sheet name="Temp" sheetId="8" r:id="rId8"/>
    <sheet name="Result" sheetId="9" r:id="rId9"/>
    <sheet name="AfterTune" sheetId="10" r:id="rId10"/>
  </sheets>
  <definedNames>
    <definedName name="_xlnm._FilterDatabase" localSheetId="3" hidden="1">ByIndustry!$A$1:$D$1</definedName>
    <definedName name="_xlnm._FilterDatabase" localSheetId="0" hidden="1">ByType_ch!$G$1:$K$1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 i="10" l="1"/>
  <c r="I15" i="10"/>
  <c r="I14" i="10"/>
  <c r="I13" i="10"/>
  <c r="K2" i="10"/>
  <c r="K3" i="10"/>
  <c r="J7" i="10"/>
  <c r="I7" i="10"/>
  <c r="K5" i="10"/>
  <c r="K6" i="10"/>
  <c r="J5" i="10"/>
  <c r="I5" i="10"/>
  <c r="J6" i="10"/>
  <c r="I6" i="10"/>
  <c r="K4" i="10"/>
  <c r="J4" i="10"/>
  <c r="I4" i="10"/>
  <c r="K7" i="10" l="1"/>
  <c r="G82" i="4"/>
  <c r="H82" i="4"/>
  <c r="F82" i="4"/>
  <c r="C18" i="1" l="1"/>
  <c r="D17" i="1" s="1"/>
  <c r="I17" i="2"/>
  <c r="I16" i="2"/>
  <c r="I15" i="2"/>
  <c r="I14" i="2"/>
  <c r="I13" i="2"/>
  <c r="I12" i="2"/>
  <c r="I11" i="2"/>
  <c r="I10" i="2"/>
  <c r="I9" i="2"/>
  <c r="I8" i="2"/>
  <c r="I7" i="2"/>
  <c r="I6" i="2"/>
  <c r="I5" i="2"/>
  <c r="I4" i="2"/>
  <c r="I3" i="2"/>
  <c r="I2" i="2"/>
  <c r="D9" i="1" l="1"/>
  <c r="D16" i="1"/>
  <c r="D6" i="1"/>
  <c r="D12" i="1"/>
  <c r="D8" i="1"/>
  <c r="D15" i="1"/>
  <c r="D11" i="1"/>
  <c r="D14" i="1"/>
  <c r="D10" i="1"/>
  <c r="D13" i="1"/>
  <c r="D2" i="1"/>
  <c r="E2" i="1" s="1"/>
  <c r="D5" i="1"/>
  <c r="D4" i="1"/>
  <c r="D3" i="1"/>
  <c r="D7" i="1"/>
  <c r="E3" i="1" l="1"/>
  <c r="E4" i="1" s="1"/>
  <c r="E5" i="1" s="1"/>
  <c r="E6" i="1" s="1"/>
  <c r="E7" i="1" s="1"/>
  <c r="E8" i="1" s="1"/>
  <c r="E9" i="1" s="1"/>
  <c r="E10" i="1" s="1"/>
  <c r="E11" i="1" s="1"/>
  <c r="E12" i="1" s="1"/>
  <c r="E13" i="1" s="1"/>
  <c r="E14" i="1" s="1"/>
  <c r="E15" i="1" s="1"/>
  <c r="E16" i="1" s="1"/>
  <c r="E17" i="1" s="1"/>
</calcChain>
</file>

<file path=xl/sharedStrings.xml><?xml version="1.0" encoding="utf-8"?>
<sst xmlns="http://schemas.openxmlformats.org/spreadsheetml/2006/main" count="373" uniqueCount="256">
  <si>
    <t>P2501</t>
  </si>
  <si>
    <t>P2502</t>
  </si>
  <si>
    <t>P2503</t>
  </si>
  <si>
    <t>P2504</t>
  </si>
  <si>
    <t>P2505</t>
  </si>
  <si>
    <t>P2506</t>
  </si>
  <si>
    <t>P2507</t>
  </si>
  <si>
    <t>P2509</t>
  </si>
  <si>
    <t>P2510</t>
  </si>
  <si>
    <t>P2511</t>
  </si>
  <si>
    <t>P2512</t>
  </si>
  <si>
    <t>P2513</t>
  </si>
  <si>
    <t>P2514</t>
  </si>
  <si>
    <t>P2515</t>
  </si>
  <si>
    <t>P2599</t>
  </si>
  <si>
    <t>sum</t>
  </si>
  <si>
    <t>虚列资产</t>
  </si>
  <si>
    <t>P2508</t>
  </si>
  <si>
    <t>误导性陈述</t>
  </si>
  <si>
    <t>推迟披露</t>
  </si>
  <si>
    <t>虚构利润</t>
  </si>
  <si>
    <t>重大遗漏</t>
  </si>
  <si>
    <t>披露不实</t>
  </si>
  <si>
    <t>欺诈上市</t>
  </si>
  <si>
    <t>出资违规</t>
  </si>
  <si>
    <t>擅自改变资金用途</t>
  </si>
  <si>
    <t>占用公司资产</t>
  </si>
  <si>
    <t>内幕交易</t>
  </si>
  <si>
    <t>违规买卖股票</t>
  </si>
  <si>
    <t>操纵股价</t>
  </si>
  <si>
    <t>违规担保</t>
  </si>
  <si>
    <t>一般会计处理不当</t>
  </si>
  <si>
    <t>其他</t>
  </si>
  <si>
    <t>False Assets</t>
  </si>
  <si>
    <t>Fictional Assets</t>
  </si>
  <si>
    <t>Misleading statement</t>
  </si>
  <si>
    <t>Delayed disclosure</t>
  </si>
  <si>
    <t>Dishonest Information Release</t>
  </si>
  <si>
    <t>Major Omission</t>
  </si>
  <si>
    <t>Fraud Listing</t>
  </si>
  <si>
    <t>Capital Violation</t>
  </si>
  <si>
    <t>Unauthorized Change of Fund Use</t>
  </si>
  <si>
    <t>Invade of company assets</t>
  </si>
  <si>
    <t>Secret Deal</t>
  </si>
  <si>
    <t>Illegal Stock Trading</t>
  </si>
  <si>
    <t>Improper Accounting Treatment</t>
  </si>
  <si>
    <t>Illegal Guarantee</t>
  </si>
  <si>
    <t>Manipulating Stock Price</t>
  </si>
  <si>
    <t>Type of Misstatement</t>
  </si>
  <si>
    <t>TypeID</t>
  </si>
  <si>
    <t>Freq</t>
  </si>
  <si>
    <t>Percent</t>
  </si>
  <si>
    <t>Cum</t>
  </si>
  <si>
    <t>Sum</t>
  </si>
  <si>
    <t>Others</t>
  </si>
  <si>
    <t>**</t>
  </si>
  <si>
    <t>Source: CSMAR</t>
  </si>
  <si>
    <t>类别</t>
  </si>
  <si>
    <t>Total</t>
  </si>
  <si>
    <t>专业技术服务业</t>
  </si>
  <si>
    <t>专用设备制造业</t>
  </si>
  <si>
    <t>互联网和相关服务</t>
  </si>
  <si>
    <t>仓储业</t>
  </si>
  <si>
    <t>仪器仪表制造业</t>
  </si>
  <si>
    <t>住宿业</t>
  </si>
  <si>
    <t>体育</t>
  </si>
  <si>
    <t>保险业</t>
  </si>
  <si>
    <t>公共设施管理业</t>
  </si>
  <si>
    <t>其他制造业</t>
  </si>
  <si>
    <t>其他金融业</t>
  </si>
  <si>
    <t>农、林、牧、渔服务业</t>
  </si>
  <si>
    <t>农业</t>
  </si>
  <si>
    <t>农副食品加工业</t>
  </si>
  <si>
    <t>化学纤维制造业</t>
  </si>
  <si>
    <t>医药制造业</t>
  </si>
  <si>
    <t>卫生</t>
  </si>
  <si>
    <t>印刷和记录媒介复制业</t>
  </si>
  <si>
    <t>商务服务业</t>
  </si>
  <si>
    <t>土木工程建筑业</t>
  </si>
  <si>
    <t>家具制造业</t>
  </si>
  <si>
    <t>废弃资源综合利用业 38</t>
  </si>
  <si>
    <t>建筑安装业</t>
  </si>
  <si>
    <t>建筑装饰和其他建筑业</t>
  </si>
  <si>
    <t>开采辅助活动</t>
  </si>
  <si>
    <t>房地产业</t>
  </si>
  <si>
    <t>房屋建筑业</t>
  </si>
  <si>
    <t>批发业</t>
  </si>
  <si>
    <t>教育</t>
  </si>
  <si>
    <t>文化艺术业</t>
  </si>
  <si>
    <t>新闻和出版业</t>
  </si>
  <si>
    <t>有色金属矿采选业</t>
  </si>
  <si>
    <t>林业</t>
  </si>
  <si>
    <t>橡胶和塑料制品业</t>
  </si>
  <si>
    <t>水上运输业</t>
  </si>
  <si>
    <t>水的生产和供应业</t>
  </si>
  <si>
    <t>汽车制造业</t>
  </si>
  <si>
    <t>渔业</t>
  </si>
  <si>
    <t>煤炭开采和洗选业</t>
  </si>
  <si>
    <t>燃气生产和供应业</t>
  </si>
  <si>
    <t>生态保护和环境治理业</t>
  </si>
  <si>
    <t>电气机械及器材制造业</t>
  </si>
  <si>
    <t>畜牧业</t>
  </si>
  <si>
    <t>研究和试验发展</t>
  </si>
  <si>
    <t>科技推广和应用服务业</t>
  </si>
  <si>
    <t>租赁业</t>
  </si>
  <si>
    <t>纺织业</t>
  </si>
  <si>
    <t>纺织服装、服饰业</t>
  </si>
  <si>
    <t>综合</t>
  </si>
  <si>
    <t>航空运输业</t>
  </si>
  <si>
    <t>装卸搬运和运输代理业</t>
  </si>
  <si>
    <t>货币金融服务</t>
  </si>
  <si>
    <t>资本市场服务</t>
  </si>
  <si>
    <t>软件和信息技术服务业</t>
  </si>
  <si>
    <t>通用设备制造业</t>
  </si>
  <si>
    <t>造纸及纸制品业</t>
  </si>
  <si>
    <t>道路运输业</t>
  </si>
  <si>
    <t>邮政业</t>
  </si>
  <si>
    <t>金属制品业</t>
  </si>
  <si>
    <t>铁路运输业</t>
  </si>
  <si>
    <t>零售业</t>
  </si>
  <si>
    <t>非金属矿物制品业</t>
  </si>
  <si>
    <t>非金属矿采选业</t>
  </si>
  <si>
    <t>食品制造业</t>
  </si>
  <si>
    <t>餐饮业</t>
  </si>
  <si>
    <t>黑色金属矿采选业</t>
  </si>
  <si>
    <t xml:space="preserve">化学原料及化学制品.. </t>
  </si>
  <si>
    <t xml:space="preserve">广播、电视、电影和.. </t>
  </si>
  <si>
    <t xml:space="preserve">文教、工美、体育和.. </t>
  </si>
  <si>
    <t xml:space="preserve">有色金属冶炼及压延.. </t>
  </si>
  <si>
    <t xml:space="preserve">木材加工及木、竹、.. </t>
  </si>
  <si>
    <t>电信、广播电视和卫..</t>
  </si>
  <si>
    <t>电力、热力生产和供..</t>
  </si>
  <si>
    <t>皮革、毛皮、羽毛及..</t>
  </si>
  <si>
    <t>石油加工、炼焦及核..</t>
  </si>
  <si>
    <t>石油和天然气开采业</t>
  </si>
  <si>
    <t>计算机、通信和其他..</t>
  </si>
  <si>
    <t>酒、饮料和精制茶制..</t>
  </si>
  <si>
    <t>铁路、船舶、航空航..</t>
  </si>
  <si>
    <t>黑色金属冶炼及压延..</t>
  </si>
  <si>
    <t>合计</t>
    <phoneticPr fontId="3" type="noConversion"/>
  </si>
  <si>
    <t>无违规</t>
  </si>
  <si>
    <t>无违规</t>
    <phoneticPr fontId="3" type="noConversion"/>
  </si>
  <si>
    <t>违规</t>
  </si>
  <si>
    <t>违规</t>
    <phoneticPr fontId="3" type="noConversion"/>
  </si>
  <si>
    <t>行业</t>
    <phoneticPr fontId="3" type="noConversion"/>
  </si>
  <si>
    <t>年份</t>
  </si>
  <si>
    <t>年份</t>
    <phoneticPr fontId="3" type="noConversion"/>
  </si>
  <si>
    <t>违规每年占比</t>
    <phoneticPr fontId="3" type="noConversion"/>
  </si>
  <si>
    <t>每年违规比例</t>
    <phoneticPr fontId="3" type="noConversion"/>
  </si>
  <si>
    <t>违规行业</t>
    <phoneticPr fontId="3" type="noConversion"/>
  </si>
  <si>
    <t>化学原料及化学制品</t>
  </si>
  <si>
    <t>计算机、通信和其他</t>
  </si>
  <si>
    <t>有色金属冶炼及</t>
  </si>
  <si>
    <t>电力、热力生产和供电</t>
  </si>
  <si>
    <t>注：行业划分根据2012年证监会制定的行业划分；完整的表格见附录</t>
  </si>
  <si>
    <t>违规/违规合计</t>
  </si>
  <si>
    <t>Variable</t>
  </si>
  <si>
    <t>Obs</t>
  </si>
  <si>
    <t>Mean</t>
  </si>
  <si>
    <t>Std. Dev.</t>
  </si>
  <si>
    <t>Min</t>
  </si>
  <si>
    <t>Max</t>
  </si>
  <si>
    <t>lemon</t>
  </si>
  <si>
    <t>accurals</t>
  </si>
  <si>
    <t>wc_acc</t>
  </si>
  <si>
    <t>da</t>
  </si>
  <si>
    <t>soft_asset</t>
  </si>
  <si>
    <t>ch_sales</t>
  </si>
  <si>
    <t>ch_assets</t>
  </si>
  <si>
    <t>ch_rev</t>
  </si>
  <si>
    <t>ch_inv</t>
  </si>
  <si>
    <t>ch_cs</t>
  </si>
  <si>
    <t>ch_roa</t>
  </si>
  <si>
    <t>ch_emp</t>
  </si>
  <si>
    <t>llemon</t>
  </si>
  <si>
    <t>pe</t>
  </si>
  <si>
    <t>marketvalue</t>
  </si>
  <si>
    <t>tobinq</t>
  </si>
  <si>
    <t>booktomarket</t>
  </si>
  <si>
    <t>lev</t>
  </si>
  <si>
    <t>stateown</t>
  </si>
  <si>
    <t>中文</t>
  </si>
  <si>
    <t>定义</t>
  </si>
  <si>
    <t>特征</t>
  </si>
  <si>
    <t>本文研究的对象；本文简单的将其分为违规和不违规两类</t>
  </si>
  <si>
    <t>总应计利润</t>
  </si>
  <si>
    <t>盈余管理水平</t>
  </si>
  <si>
    <t>利用Jones模型得到的衡量企业盈余管理水平的指标</t>
  </si>
  <si>
    <t>软资产</t>
  </si>
  <si>
    <t>上市公司总资产剔除固定资产后的份额</t>
  </si>
  <si>
    <t>销售收入变得率</t>
  </si>
  <si>
    <t>上市公司财务报表中的本年相对于上年的销售收入增长</t>
  </si>
  <si>
    <t>总资产变动率</t>
  </si>
  <si>
    <t>上市公司财务报表中的本年相对于上年的总资产的变化</t>
  </si>
  <si>
    <t>应收账款变动率</t>
  </si>
  <si>
    <t>上市公司财务报表中的本年相对于上年的应收账款的变化</t>
  </si>
  <si>
    <t>存货变动率</t>
  </si>
  <si>
    <t>上市公司财务报表中的本年相对于上年的存货的变化</t>
  </si>
  <si>
    <t>现金销售</t>
  </si>
  <si>
    <t>上市公司财务报表中的本年相对于上年的销售收入扣除应收账款变化的部分</t>
  </si>
  <si>
    <t>上市公司财务报表中的本年相对于上年的总资产收益率的变化</t>
  </si>
  <si>
    <t>总资产收益率变动</t>
  </si>
  <si>
    <t>人员流动率</t>
  </si>
  <si>
    <t>上市公司财务报表中的本年相对于上年的员工数目的变化</t>
  </si>
  <si>
    <t>上年是否违规</t>
  </si>
  <si>
    <t>标识上市公司上一年度是否违规</t>
  </si>
  <si>
    <t>国企</t>
  </si>
  <si>
    <t>标识上市公司是否为国企</t>
  </si>
  <si>
    <t>市盈率</t>
  </si>
  <si>
    <t>当年股价/美股收益</t>
  </si>
  <si>
    <t>市值</t>
  </si>
  <si>
    <t>上市公司市值</t>
  </si>
  <si>
    <t>托宾Q</t>
  </si>
  <si>
    <t>上市公司市值与其重置成本的比值</t>
  </si>
  <si>
    <t>市价对帐面价值比率</t>
  </si>
  <si>
    <t>上市公司账面价值与市值的比值</t>
  </si>
  <si>
    <t>资产负债率</t>
  </si>
  <si>
    <t>负债与资产的比值</t>
  </si>
  <si>
    <t>营运资本的变动-现金变动+短期借款变动-当期折旧</t>
  </si>
  <si>
    <t>model</t>
  </si>
  <si>
    <t>precision</t>
  </si>
  <si>
    <t>recall</t>
  </si>
  <si>
    <t>F1-score</t>
  </si>
  <si>
    <t>Logit</t>
  </si>
  <si>
    <t>CART</t>
  </si>
  <si>
    <t>Random Forest</t>
  </si>
  <si>
    <t>Random Forest with tunning</t>
  </si>
  <si>
    <t>AUC</t>
  </si>
  <si>
    <t>std</t>
  </si>
  <si>
    <t>TP</t>
  </si>
  <si>
    <t>TN</t>
  </si>
  <si>
    <t>actual    0</t>
  </si>
  <si>
    <t>actual    1</t>
  </si>
  <si>
    <t>pred    0</t>
  </si>
  <si>
    <t>pred    1</t>
  </si>
  <si>
    <t>FN</t>
  </si>
  <si>
    <t>FP</t>
  </si>
  <si>
    <t>Logit without SMOTE</t>
  </si>
  <si>
    <t>CART without SMOTE</t>
  </si>
  <si>
    <t>Random Forest without SMOTE</t>
  </si>
  <si>
    <t>Random forest 1</t>
  </si>
  <si>
    <t>CART 1</t>
  </si>
  <si>
    <t>CART 2</t>
  </si>
  <si>
    <t>Random forest 2</t>
  </si>
  <si>
    <t>A Model</t>
  </si>
  <si>
    <t>Tree with max_depth = 8</t>
  </si>
  <si>
    <t>Model</t>
  </si>
  <si>
    <t>Note: SMOTE is used before modeling</t>
  </si>
  <si>
    <t>Accuracy</t>
  </si>
  <si>
    <t xml:space="preserve">actual </t>
  </si>
  <si>
    <t>prediction</t>
  </si>
  <si>
    <t>equitynatu~d</t>
  </si>
  <si>
    <t>ch_ppe</t>
  </si>
  <si>
    <t>ch_reg</t>
  </si>
  <si>
    <t>lemon=0</t>
  </si>
  <si>
    <t>lemon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</si>
</sst>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font>
      <sz val="11"/>
      <color theme="1"/>
      <name val="Calibri"/>
      <family val="2"/>
      <charset val="134"/>
      <scheme val="minor"/>
    </font>
    <font>
      <sz val="11"/>
      <color theme="1"/>
      <name val="Calibri"/>
      <family val="2"/>
      <charset val="134"/>
      <scheme val="minor"/>
    </font>
    <font>
      <i/>
      <sz val="11"/>
      <color theme="1"/>
      <name val="Calibri"/>
      <family val="2"/>
      <scheme val="minor"/>
    </font>
    <font>
      <sz val="9"/>
      <name val="Calibri"/>
      <family val="2"/>
      <charset val="134"/>
      <scheme val="minor"/>
    </font>
  </fonts>
  <fills count="2">
    <fill>
      <patternFill patternType="none"/>
    </fill>
    <fill>
      <patternFill patternType="gray125"/>
    </fill>
  </fills>
  <borders count="14">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right/>
      <top style="medium">
        <color indexed="64"/>
      </top>
      <bottom/>
      <diagonal/>
    </border>
    <border>
      <left style="thin">
        <color rgb="FF000000"/>
      </left>
      <right style="thin">
        <color rgb="FF000000"/>
      </right>
      <top style="medium">
        <color indexed="64"/>
      </top>
      <bottom/>
      <diagonal/>
    </border>
    <border>
      <left/>
      <right style="medium">
        <color indexed="64"/>
      </right>
      <top style="medium">
        <color indexed="64"/>
      </top>
      <bottom/>
      <diagonal/>
    </border>
    <border>
      <left style="medium">
        <color indexed="64"/>
      </left>
      <right style="thin">
        <color rgb="FF000000"/>
      </right>
      <top style="thin">
        <color rgb="FF000000"/>
      </top>
      <bottom style="thin">
        <color rgb="FF000000"/>
      </bottom>
      <diagonal/>
    </border>
    <border>
      <left/>
      <right style="medium">
        <color indexed="64"/>
      </right>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0" fillId="0" borderId="1" xfId="0" applyBorder="1" applyAlignment="1">
      <alignment vertical="center" wrapText="1"/>
    </xf>
    <xf numFmtId="3" fontId="0" fillId="0" borderId="1" xfId="0" applyNumberForma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xf numFmtId="0" fontId="0" fillId="0" borderId="5" xfId="0" applyFill="1" applyBorder="1" applyAlignment="1">
      <alignment vertical="center" wrapText="1"/>
    </xf>
    <xf numFmtId="0" fontId="0" fillId="0" borderId="6" xfId="0" applyBorder="1"/>
    <xf numFmtId="0" fontId="0" fillId="0" borderId="7" xfId="0" applyBorder="1" applyAlignment="1">
      <alignment vertical="center" wrapText="1"/>
    </xf>
    <xf numFmtId="0" fontId="0" fillId="0" borderId="0" xfId="0" applyBorder="1"/>
    <xf numFmtId="0" fontId="0" fillId="0" borderId="8" xfId="0" applyBorder="1"/>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xf numFmtId="0" fontId="0" fillId="0" borderId="12" xfId="0" applyBorder="1"/>
    <xf numFmtId="10" fontId="0" fillId="0" borderId="0" xfId="1" applyNumberFormat="1" applyFont="1"/>
    <xf numFmtId="10" fontId="0" fillId="0" borderId="0" xfId="1" applyNumberFormat="1" applyFont="1" applyBorder="1"/>
    <xf numFmtId="9" fontId="0" fillId="0" borderId="0" xfId="1" applyFont="1" applyBorder="1"/>
    <xf numFmtId="0" fontId="0" fillId="0" borderId="0" xfId="0" applyBorder="1" applyAlignment="1">
      <alignment vertical="center" wrapText="1"/>
    </xf>
    <xf numFmtId="10" fontId="0" fillId="0" borderId="0" xfId="1" applyNumberFormat="1" applyFont="1" applyBorder="1" applyAlignment="1">
      <alignment vertical="center" wrapText="1"/>
    </xf>
    <xf numFmtId="10" fontId="0" fillId="0" borderId="0" xfId="0" applyNumberFormat="1" applyBorder="1" applyAlignment="1">
      <alignment vertical="center" wrapText="1"/>
    </xf>
    <xf numFmtId="3" fontId="0" fillId="0" borderId="0" xfId="0" applyNumberFormat="1" applyBorder="1" applyAlignment="1">
      <alignment vertical="center" wrapText="1"/>
    </xf>
    <xf numFmtId="0" fontId="0" fillId="0" borderId="0" xfId="0" applyFill="1" applyBorder="1" applyAlignment="1">
      <alignment vertical="center" wrapText="1"/>
    </xf>
    <xf numFmtId="3" fontId="0" fillId="0" borderId="0" xfId="0" applyNumberFormat="1" applyFill="1" applyBorder="1" applyAlignment="1">
      <alignment vertical="center" wrapText="1"/>
    </xf>
    <xf numFmtId="11" fontId="0" fillId="0" borderId="0" xfId="0" applyNumberFormat="1" applyFill="1" applyBorder="1" applyAlignment="1">
      <alignment vertical="center" wrapText="1"/>
    </xf>
    <xf numFmtId="164" fontId="0" fillId="0" borderId="0" xfId="0" applyNumberFormat="1"/>
    <xf numFmtId="0" fontId="0" fillId="0" borderId="13" xfId="0" applyBorder="1"/>
    <xf numFmtId="0" fontId="2" fillId="0" borderId="0" xfId="0" applyFont="1" applyFill="1" applyBorder="1" applyAlignment="1">
      <alignment horizontal="left"/>
    </xf>
    <xf numFmtId="0" fontId="0" fillId="0" borderId="0" xfId="0" applyAlignment="1">
      <alignment horizontal="center"/>
    </xf>
    <xf numFmtId="0" fontId="0" fillId="0" borderId="0" xfId="0" applyAlignment="1">
      <alignment horizontal="left"/>
    </xf>
    <xf numFmtId="0" fontId="0" fillId="0" borderId="13" xfId="0" applyBorder="1" applyAlignment="1">
      <alignment horizontal="center"/>
    </xf>
    <xf numFmtId="3" fontId="0" fillId="0" borderId="0" xfId="0" applyNumberFormat="1"/>
    <xf numFmtId="11" fontId="0" fillId="0" borderId="0" xfId="0" applyNumberFormat="1"/>
    <xf numFmtId="0" fontId="0" fillId="0" borderId="11" xfId="0" applyBorder="1" applyAlignment="1">
      <alignment horizont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9"/>
  <sheetViews>
    <sheetView workbookViewId="0">
      <selection activeCell="B27" sqref="B27"/>
    </sheetView>
  </sheetViews>
  <sheetFormatPr defaultRowHeight="14.4"/>
  <cols>
    <col min="1" max="1" width="13.47265625" customWidth="1"/>
    <col min="4" max="4" width="11.1015625" bestFit="1" customWidth="1"/>
    <col min="10" max="11" width="8.89453125" style="15"/>
  </cols>
  <sheetData>
    <row r="1" spans="1:11">
      <c r="A1" s="9" t="s">
        <v>57</v>
      </c>
      <c r="B1" s="18" t="s">
        <v>49</v>
      </c>
      <c r="C1" s="18" t="s">
        <v>50</v>
      </c>
      <c r="D1" s="9" t="s">
        <v>51</v>
      </c>
      <c r="E1" s="9" t="s">
        <v>52</v>
      </c>
      <c r="G1" s="9" t="s">
        <v>48</v>
      </c>
      <c r="H1" s="9" t="s">
        <v>49</v>
      </c>
      <c r="I1" s="9" t="s">
        <v>50</v>
      </c>
      <c r="J1" s="16" t="s">
        <v>51</v>
      </c>
      <c r="K1" s="16" t="s">
        <v>52</v>
      </c>
    </row>
    <row r="2" spans="1:11">
      <c r="A2" s="9" t="s">
        <v>20</v>
      </c>
      <c r="B2" s="18" t="s">
        <v>0</v>
      </c>
      <c r="C2" s="18">
        <v>230</v>
      </c>
      <c r="D2" s="19">
        <f>C2/$C$18</f>
        <v>2.4366988028392839E-2</v>
      </c>
      <c r="E2" s="20">
        <f>D2</f>
        <v>2.4366988028392839E-2</v>
      </c>
      <c r="G2" s="9" t="s">
        <v>54</v>
      </c>
      <c r="H2" s="9" t="s">
        <v>14</v>
      </c>
      <c r="I2" s="9">
        <v>2410</v>
      </c>
      <c r="J2" s="16">
        <v>0.25532365716707278</v>
      </c>
      <c r="K2" s="16">
        <v>1</v>
      </c>
    </row>
    <row r="3" spans="1:11">
      <c r="A3" s="9" t="s">
        <v>16</v>
      </c>
      <c r="B3" s="18" t="s">
        <v>1</v>
      </c>
      <c r="C3" s="18">
        <v>39</v>
      </c>
      <c r="D3" s="19">
        <f t="shared" ref="D3:D17" si="0">C3/$C$18</f>
        <v>4.1317936222057417E-3</v>
      </c>
      <c r="E3" s="20">
        <f>E2+D3</f>
        <v>2.8498781650598583E-2</v>
      </c>
      <c r="G3" s="9" t="s">
        <v>36</v>
      </c>
      <c r="H3" s="9" t="s">
        <v>3</v>
      </c>
      <c r="I3" s="9">
        <v>1952</v>
      </c>
      <c r="J3" s="16">
        <v>0.20680156796270791</v>
      </c>
      <c r="K3" s="16">
        <v>0.33795952961118758</v>
      </c>
    </row>
    <row r="4" spans="1:11">
      <c r="A4" s="9" t="s">
        <v>18</v>
      </c>
      <c r="B4" s="18" t="s">
        <v>2</v>
      </c>
      <c r="C4" s="18">
        <v>969</v>
      </c>
      <c r="D4" s="19">
        <f t="shared" si="0"/>
        <v>0.10265917999788113</v>
      </c>
      <c r="E4" s="20">
        <f t="shared" ref="E4:E17" si="1">E3+D4</f>
        <v>0.1311579616484797</v>
      </c>
      <c r="G4" s="9" t="s">
        <v>38</v>
      </c>
      <c r="H4" s="9" t="s">
        <v>4</v>
      </c>
      <c r="I4" s="9">
        <v>1415</v>
      </c>
      <c r="J4" s="16">
        <v>0.14990994808772115</v>
      </c>
      <c r="K4" s="16">
        <v>0.48786947769890876</v>
      </c>
    </row>
    <row r="5" spans="1:11">
      <c r="A5" s="9" t="s">
        <v>19</v>
      </c>
      <c r="B5" s="18" t="s">
        <v>3</v>
      </c>
      <c r="C5" s="21">
        <v>1952</v>
      </c>
      <c r="D5" s="19">
        <f t="shared" si="0"/>
        <v>0.20680156796270791</v>
      </c>
      <c r="E5" s="20">
        <f t="shared" si="1"/>
        <v>0.33795952961118758</v>
      </c>
      <c r="G5" s="9" t="s">
        <v>35</v>
      </c>
      <c r="H5" s="9" t="s">
        <v>2</v>
      </c>
      <c r="I5" s="9">
        <v>969</v>
      </c>
      <c r="J5" s="16">
        <v>0.10265917999788113</v>
      </c>
      <c r="K5" s="16">
        <v>0.1311579616484797</v>
      </c>
    </row>
    <row r="6" spans="1:11">
      <c r="A6" s="9" t="s">
        <v>21</v>
      </c>
      <c r="B6" s="18" t="s">
        <v>4</v>
      </c>
      <c r="C6" s="18">
        <v>1415</v>
      </c>
      <c r="D6" s="19">
        <f t="shared" si="0"/>
        <v>0.14990994808772115</v>
      </c>
      <c r="E6" s="20">
        <f t="shared" si="1"/>
        <v>0.48786947769890876</v>
      </c>
      <c r="G6" s="9" t="s">
        <v>44</v>
      </c>
      <c r="H6" s="9" t="s">
        <v>10</v>
      </c>
      <c r="I6" s="9">
        <v>919</v>
      </c>
      <c r="J6" s="16">
        <v>9.7362008687360946E-2</v>
      </c>
      <c r="K6" s="16">
        <v>0.67644877635342726</v>
      </c>
    </row>
    <row r="7" spans="1:11">
      <c r="A7" s="9" t="s">
        <v>22</v>
      </c>
      <c r="B7" s="18" t="s">
        <v>5</v>
      </c>
      <c r="C7" s="18">
        <v>333</v>
      </c>
      <c r="D7" s="19">
        <f t="shared" si="0"/>
        <v>3.5279160928064414E-2</v>
      </c>
      <c r="E7" s="20">
        <f t="shared" si="1"/>
        <v>0.52314863862697314</v>
      </c>
      <c r="G7" s="9" t="s">
        <v>45</v>
      </c>
      <c r="H7" s="9" t="s">
        <v>13</v>
      </c>
      <c r="I7" s="9">
        <v>458</v>
      </c>
      <c r="J7" s="16">
        <v>4.852208920436487E-2</v>
      </c>
      <c r="K7" s="16">
        <v>0.74467634283292716</v>
      </c>
    </row>
    <row r="8" spans="1:11">
      <c r="A8" s="9" t="s">
        <v>23</v>
      </c>
      <c r="B8" s="18" t="s">
        <v>6</v>
      </c>
      <c r="C8" s="18">
        <v>8</v>
      </c>
      <c r="D8" s="19">
        <f t="shared" si="0"/>
        <v>8.4754740968322911E-4</v>
      </c>
      <c r="E8" s="20">
        <f t="shared" si="1"/>
        <v>0.52399618603665632</v>
      </c>
      <c r="G8" s="9" t="s">
        <v>37</v>
      </c>
      <c r="H8" s="9" t="s">
        <v>5</v>
      </c>
      <c r="I8" s="9">
        <v>333</v>
      </c>
      <c r="J8" s="16">
        <v>3.5279160928064414E-2</v>
      </c>
      <c r="K8" s="16">
        <v>0.52314863862697314</v>
      </c>
    </row>
    <row r="9" spans="1:11">
      <c r="A9" s="9" t="s">
        <v>24</v>
      </c>
      <c r="B9" s="18" t="s">
        <v>17</v>
      </c>
      <c r="C9" s="18">
        <v>5</v>
      </c>
      <c r="D9" s="19">
        <f t="shared" si="0"/>
        <v>5.2971713105201827E-4</v>
      </c>
      <c r="E9" s="20">
        <f t="shared" si="1"/>
        <v>0.52452590316770831</v>
      </c>
      <c r="G9" s="9" t="s">
        <v>42</v>
      </c>
      <c r="H9" s="9" t="s">
        <v>8</v>
      </c>
      <c r="I9" s="9">
        <v>271</v>
      </c>
      <c r="J9" s="16">
        <v>2.8710668503019388E-2</v>
      </c>
      <c r="K9" s="16">
        <v>0.56425468799660972</v>
      </c>
    </row>
    <row r="10" spans="1:11">
      <c r="A10" s="9" t="s">
        <v>25</v>
      </c>
      <c r="B10" s="18" t="s">
        <v>7</v>
      </c>
      <c r="C10" s="18">
        <v>104</v>
      </c>
      <c r="D10" s="19">
        <f t="shared" si="0"/>
        <v>1.1018116325881979E-2</v>
      </c>
      <c r="E10" s="20">
        <f t="shared" si="1"/>
        <v>0.53554401949359032</v>
      </c>
      <c r="G10" s="9" t="s">
        <v>34</v>
      </c>
      <c r="H10" s="9" t="s">
        <v>0</v>
      </c>
      <c r="I10" s="9">
        <v>230</v>
      </c>
      <c r="J10" s="16">
        <v>2.4366988028392839E-2</v>
      </c>
      <c r="K10" s="16">
        <v>2.4366988028392839E-2</v>
      </c>
    </row>
    <row r="11" spans="1:11">
      <c r="A11" s="9" t="s">
        <v>26</v>
      </c>
      <c r="B11" s="18" t="s">
        <v>8</v>
      </c>
      <c r="C11" s="18">
        <v>271</v>
      </c>
      <c r="D11" s="19">
        <f t="shared" si="0"/>
        <v>2.8710668503019388E-2</v>
      </c>
      <c r="E11" s="20">
        <f t="shared" si="1"/>
        <v>0.56425468799660972</v>
      </c>
      <c r="G11" s="9" t="s">
        <v>46</v>
      </c>
      <c r="H11" s="9" t="s">
        <v>12</v>
      </c>
      <c r="I11" s="9">
        <v>166</v>
      </c>
      <c r="J11" s="16">
        <v>1.7586608750927005E-2</v>
      </c>
      <c r="K11" s="16">
        <v>0.69615425362856231</v>
      </c>
    </row>
    <row r="12" spans="1:11">
      <c r="A12" s="9" t="s">
        <v>27</v>
      </c>
      <c r="B12" s="18" t="s">
        <v>9</v>
      </c>
      <c r="C12" s="18">
        <v>140</v>
      </c>
      <c r="D12" s="19">
        <f t="shared" si="0"/>
        <v>1.4832079669456511E-2</v>
      </c>
      <c r="E12" s="20">
        <f t="shared" si="1"/>
        <v>0.57908676766606626</v>
      </c>
      <c r="G12" s="9" t="s">
        <v>43</v>
      </c>
      <c r="H12" s="9" t="s">
        <v>9</v>
      </c>
      <c r="I12" s="9">
        <v>140</v>
      </c>
      <c r="J12" s="16">
        <v>1.4832079669456511E-2</v>
      </c>
      <c r="K12" s="16">
        <v>0.57908676766606626</v>
      </c>
    </row>
    <row r="13" spans="1:11">
      <c r="A13" s="9" t="s">
        <v>28</v>
      </c>
      <c r="B13" s="18" t="s">
        <v>10</v>
      </c>
      <c r="C13" s="18">
        <v>919</v>
      </c>
      <c r="D13" s="19">
        <f t="shared" si="0"/>
        <v>9.7362008687360946E-2</v>
      </c>
      <c r="E13" s="20">
        <f t="shared" si="1"/>
        <v>0.67644877635342726</v>
      </c>
      <c r="G13" s="9" t="s">
        <v>41</v>
      </c>
      <c r="H13" s="9" t="s">
        <v>7</v>
      </c>
      <c r="I13" s="9">
        <v>104</v>
      </c>
      <c r="J13" s="16">
        <v>1.1018116325881979E-2</v>
      </c>
      <c r="K13" s="16">
        <v>0.53554401949359032</v>
      </c>
    </row>
    <row r="14" spans="1:11">
      <c r="A14" s="9" t="s">
        <v>29</v>
      </c>
      <c r="B14" s="18" t="s">
        <v>11</v>
      </c>
      <c r="C14" s="18">
        <v>20</v>
      </c>
      <c r="D14" s="19">
        <f t="shared" si="0"/>
        <v>2.1188685242080731E-3</v>
      </c>
      <c r="E14" s="20">
        <f t="shared" si="1"/>
        <v>0.67856764487763532</v>
      </c>
      <c r="G14" s="9" t="s">
        <v>33</v>
      </c>
      <c r="H14" s="9" t="s">
        <v>1</v>
      </c>
      <c r="I14" s="9">
        <v>39</v>
      </c>
      <c r="J14" s="16">
        <v>4.1317936222057417E-3</v>
      </c>
      <c r="K14" s="16">
        <v>2.8498781650598583E-2</v>
      </c>
    </row>
    <row r="15" spans="1:11">
      <c r="A15" s="9" t="s">
        <v>30</v>
      </c>
      <c r="B15" s="18" t="s">
        <v>12</v>
      </c>
      <c r="C15" s="18">
        <v>166</v>
      </c>
      <c r="D15" s="19">
        <f t="shared" si="0"/>
        <v>1.7586608750927005E-2</v>
      </c>
      <c r="E15" s="20">
        <f t="shared" si="1"/>
        <v>0.69615425362856231</v>
      </c>
      <c r="G15" s="9" t="s">
        <v>47</v>
      </c>
      <c r="H15" s="9" t="s">
        <v>11</v>
      </c>
      <c r="I15" s="9">
        <v>20</v>
      </c>
      <c r="J15" s="16">
        <v>2.1188685242080731E-3</v>
      </c>
      <c r="K15" s="16">
        <v>0.67856764487763532</v>
      </c>
    </row>
    <row r="16" spans="1:11">
      <c r="A16" s="9" t="s">
        <v>31</v>
      </c>
      <c r="B16" s="18" t="s">
        <v>13</v>
      </c>
      <c r="C16" s="18">
        <v>458</v>
      </c>
      <c r="D16" s="19">
        <f t="shared" si="0"/>
        <v>4.852208920436487E-2</v>
      </c>
      <c r="E16" s="20">
        <f t="shared" si="1"/>
        <v>0.74467634283292716</v>
      </c>
      <c r="G16" s="9" t="s">
        <v>39</v>
      </c>
      <c r="H16" s="9" t="s">
        <v>6</v>
      </c>
      <c r="I16" s="9">
        <v>8</v>
      </c>
      <c r="J16" s="16">
        <v>8.4754740968322911E-4</v>
      </c>
      <c r="K16" s="16">
        <v>0.52399618603665632</v>
      </c>
    </row>
    <row r="17" spans="1:11">
      <c r="A17" s="9" t="s">
        <v>32</v>
      </c>
      <c r="B17" s="18" t="s">
        <v>14</v>
      </c>
      <c r="C17" s="18">
        <v>2410</v>
      </c>
      <c r="D17" s="19">
        <f t="shared" si="0"/>
        <v>0.25532365716707278</v>
      </c>
      <c r="E17" s="20">
        <f t="shared" si="1"/>
        <v>1</v>
      </c>
      <c r="G17" s="9" t="s">
        <v>40</v>
      </c>
      <c r="H17" s="9" t="s">
        <v>17</v>
      </c>
      <c r="I17" s="9">
        <v>5</v>
      </c>
      <c r="J17" s="16">
        <v>5.2971713105201827E-4</v>
      </c>
      <c r="K17" s="16">
        <v>0.52452590316770831</v>
      </c>
    </row>
    <row r="18" spans="1:11">
      <c r="A18" s="9"/>
      <c r="B18" s="18" t="s">
        <v>15</v>
      </c>
      <c r="C18" s="18">
        <f>SUM(C2:C17)</f>
        <v>9439</v>
      </c>
      <c r="D18" s="18"/>
      <c r="E18" s="18"/>
      <c r="G18" s="9" t="s">
        <v>55</v>
      </c>
      <c r="H18" s="9" t="s">
        <v>53</v>
      </c>
      <c r="I18" s="9">
        <v>9439</v>
      </c>
      <c r="J18" s="17">
        <v>1</v>
      </c>
      <c r="K18" s="16" t="s">
        <v>55</v>
      </c>
    </row>
    <row r="19" spans="1:11">
      <c r="G19" s="27" t="s">
        <v>56</v>
      </c>
      <c r="H19" s="27"/>
      <c r="I19" s="27"/>
      <c r="J19" s="27"/>
      <c r="K19" s="27"/>
    </row>
  </sheetData>
  <autoFilter ref="G1:K1">
    <sortState ref="G2:K18">
      <sortCondition descending="1" ref="I1"/>
    </sortState>
  </autoFilter>
  <mergeCells count="1">
    <mergeCell ref="G19:K19"/>
  </mergeCells>
  <phoneticPr fontId="3" type="noConversion"/>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topLeftCell="K1" workbookViewId="0">
      <selection activeCell="M15" sqref="M15:P18"/>
    </sheetView>
  </sheetViews>
  <sheetFormatPr defaultRowHeight="14.4"/>
  <cols>
    <col min="1" max="1" width="13.734375" customWidth="1"/>
    <col min="8" max="8" width="27.15625" customWidth="1"/>
  </cols>
  <sheetData>
    <row r="1" spans="1:16">
      <c r="H1" t="s">
        <v>219</v>
      </c>
      <c r="I1" t="s">
        <v>220</v>
      </c>
      <c r="J1" t="s">
        <v>221</v>
      </c>
      <c r="K1" t="s">
        <v>222</v>
      </c>
    </row>
    <row r="2" spans="1:16">
      <c r="H2" t="s">
        <v>223</v>
      </c>
      <c r="I2" s="25">
        <v>0.13200000000000001</v>
      </c>
      <c r="J2" s="25">
        <v>0.871</v>
      </c>
      <c r="K2" s="25">
        <f t="shared" ref="K2:K3" si="0">2*I2*J2/(I2+J2)</f>
        <v>0.22925623130608175</v>
      </c>
    </row>
    <row r="3" spans="1:16">
      <c r="H3" t="s">
        <v>237</v>
      </c>
      <c r="I3" s="25">
        <v>0.121</v>
      </c>
      <c r="J3" s="25">
        <v>0.84499999999999997</v>
      </c>
      <c r="K3" s="25">
        <f t="shared" si="0"/>
        <v>0.21168737060041407</v>
      </c>
    </row>
    <row r="4" spans="1:16">
      <c r="H4" t="s">
        <v>224</v>
      </c>
      <c r="I4" s="25">
        <f>C9/(C9+C8)</f>
        <v>0.5</v>
      </c>
      <c r="J4" s="25">
        <f>C9/(C9+B9)</f>
        <v>0.43793706293706292</v>
      </c>
      <c r="K4" s="25">
        <f>2*I4*J4/(I4+J4)</f>
        <v>0.46691519105312207</v>
      </c>
    </row>
    <row r="5" spans="1:16">
      <c r="H5" t="s">
        <v>238</v>
      </c>
      <c r="I5" s="25">
        <f>C13/(C13+C12)</f>
        <v>0.36750483558994196</v>
      </c>
      <c r="J5" s="25">
        <f>C13/(C13+B13)</f>
        <v>0.54054054054054057</v>
      </c>
      <c r="K5" s="25">
        <f t="shared" ref="K5:K7" si="1">2*I5*J5/(I5+J5)</f>
        <v>0.43753598157743234</v>
      </c>
    </row>
    <row r="6" spans="1:16">
      <c r="H6" t="s">
        <v>225</v>
      </c>
      <c r="I6" s="25">
        <f>C17/(C17+C16)</f>
        <v>0.54482758620689653</v>
      </c>
      <c r="J6" s="25">
        <f>C17/(C17+B17)</f>
        <v>0.47713546160483178</v>
      </c>
      <c r="K6" s="25">
        <f t="shared" si="1"/>
        <v>0.5087396504139835</v>
      </c>
    </row>
    <row r="7" spans="1:16">
      <c r="A7" t="s">
        <v>241</v>
      </c>
      <c r="B7" t="s">
        <v>233</v>
      </c>
      <c r="C7" t="s">
        <v>234</v>
      </c>
      <c r="H7" t="s">
        <v>239</v>
      </c>
      <c r="I7" s="25">
        <f>C21/(C21+C20)</f>
        <v>0.34911242603550297</v>
      </c>
      <c r="J7" s="25">
        <f>C21/(C21+B21)</f>
        <v>0.57374392220421389</v>
      </c>
      <c r="K7" s="25">
        <f t="shared" si="1"/>
        <v>0.43408951563458004</v>
      </c>
    </row>
    <row r="8" spans="1:16">
      <c r="A8" t="s">
        <v>231</v>
      </c>
      <c r="B8">
        <v>4731</v>
      </c>
      <c r="C8">
        <v>501</v>
      </c>
    </row>
    <row r="9" spans="1:16">
      <c r="A9" t="s">
        <v>232</v>
      </c>
      <c r="B9">
        <v>643</v>
      </c>
      <c r="C9">
        <v>501</v>
      </c>
    </row>
    <row r="11" spans="1:16">
      <c r="A11" t="s">
        <v>242</v>
      </c>
      <c r="B11" t="s">
        <v>233</v>
      </c>
      <c r="C11" t="s">
        <v>234</v>
      </c>
      <c r="H11" t="s">
        <v>246</v>
      </c>
      <c r="I11" t="s">
        <v>248</v>
      </c>
      <c r="J11" t="s">
        <v>227</v>
      </c>
      <c r="K11" t="s">
        <v>228</v>
      </c>
    </row>
    <row r="12" spans="1:16">
      <c r="A12" t="s">
        <v>231</v>
      </c>
      <c r="B12">
        <v>5019</v>
      </c>
      <c r="C12">
        <v>654</v>
      </c>
      <c r="H12" t="s">
        <v>223</v>
      </c>
      <c r="I12" s="25">
        <v>0.67300000000000004</v>
      </c>
      <c r="J12" s="25">
        <v>0.59540000000000004</v>
      </c>
      <c r="K12" s="25">
        <v>1.6E-2</v>
      </c>
    </row>
    <row r="13" spans="1:16">
      <c r="A13" t="s">
        <v>232</v>
      </c>
      <c r="B13">
        <v>323</v>
      </c>
      <c r="C13">
        <v>380</v>
      </c>
      <c r="H13" t="s">
        <v>224</v>
      </c>
      <c r="I13" s="25">
        <f>(C9+B8)/6376</f>
        <v>0.82057716436637396</v>
      </c>
      <c r="J13" s="25">
        <v>0.69299999999999995</v>
      </c>
      <c r="K13" s="25">
        <v>2.5700000000000001E-2</v>
      </c>
    </row>
    <row r="14" spans="1:16">
      <c r="H14" t="s">
        <v>245</v>
      </c>
      <c r="I14" s="25">
        <f>(C13+B12)/6376</f>
        <v>0.84676913425345046</v>
      </c>
      <c r="J14" s="25">
        <v>0.53920000000000001</v>
      </c>
      <c r="K14" s="25">
        <v>1.6E-2</v>
      </c>
    </row>
    <row r="15" spans="1:16">
      <c r="A15" t="s">
        <v>240</v>
      </c>
      <c r="B15" t="s">
        <v>233</v>
      </c>
      <c r="C15" t="s">
        <v>234</v>
      </c>
      <c r="H15" t="s">
        <v>225</v>
      </c>
      <c r="I15" s="25">
        <f>(C17+B16)/6376</f>
        <v>0.83234002509410288</v>
      </c>
      <c r="J15" s="25">
        <v>0.73550000000000004</v>
      </c>
      <c r="K15" s="25">
        <v>8.9999999999999993E-3</v>
      </c>
      <c r="M15" s="30" t="s">
        <v>244</v>
      </c>
      <c r="N15" s="30"/>
      <c r="O15" s="30" t="s">
        <v>250</v>
      </c>
      <c r="P15" s="30"/>
    </row>
    <row r="16" spans="1:16">
      <c r="A16" t="s">
        <v>231</v>
      </c>
      <c r="B16">
        <v>4754</v>
      </c>
      <c r="C16">
        <v>462</v>
      </c>
      <c r="H16" t="s">
        <v>226</v>
      </c>
      <c r="I16" s="25">
        <f>(C21+B20)/6376</f>
        <v>0.85508155583437895</v>
      </c>
      <c r="J16" s="25">
        <v>0.76290000000000002</v>
      </c>
      <c r="K16" s="25">
        <v>7.0000000000000001E-3</v>
      </c>
      <c r="M16" s="30"/>
      <c r="N16" s="30"/>
      <c r="O16" s="26">
        <v>0</v>
      </c>
      <c r="P16" s="26">
        <v>1</v>
      </c>
    </row>
    <row r="17" spans="1:16">
      <c r="A17" t="s">
        <v>232</v>
      </c>
      <c r="B17">
        <v>606</v>
      </c>
      <c r="C17">
        <v>553</v>
      </c>
      <c r="H17" s="29" t="s">
        <v>247</v>
      </c>
      <c r="I17" s="29"/>
      <c r="J17" s="29"/>
      <c r="K17" s="29"/>
      <c r="M17" s="30" t="s">
        <v>249</v>
      </c>
      <c r="N17" s="26">
        <v>0</v>
      </c>
      <c r="O17" s="26" t="s">
        <v>230</v>
      </c>
      <c r="P17" s="26" t="s">
        <v>236</v>
      </c>
    </row>
    <row r="18" spans="1:16">
      <c r="M18" s="30"/>
      <c r="N18" s="26">
        <v>1</v>
      </c>
      <c r="O18" s="26" t="s">
        <v>235</v>
      </c>
      <c r="P18" s="26" t="s">
        <v>229</v>
      </c>
    </row>
    <row r="19" spans="1:16">
      <c r="A19" t="s">
        <v>243</v>
      </c>
      <c r="B19" t="s">
        <v>233</v>
      </c>
      <c r="C19" t="s">
        <v>234</v>
      </c>
    </row>
    <row r="20" spans="1:16">
      <c r="A20" t="s">
        <v>231</v>
      </c>
      <c r="B20">
        <v>5098</v>
      </c>
      <c r="C20">
        <v>660</v>
      </c>
    </row>
    <row r="21" spans="1:16">
      <c r="A21" t="s">
        <v>232</v>
      </c>
      <c r="B21">
        <v>263</v>
      </c>
      <c r="C21">
        <v>354</v>
      </c>
    </row>
  </sheetData>
  <mergeCells count="4">
    <mergeCell ref="H17:K17"/>
    <mergeCell ref="M15:N16"/>
    <mergeCell ref="M17:M18"/>
    <mergeCell ref="O15:P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
  <sheetViews>
    <sheetView workbookViewId="0">
      <selection activeCell="A2" sqref="A2:D19"/>
    </sheetView>
  </sheetViews>
  <sheetFormatPr defaultRowHeight="14.4"/>
  <sheetData>
    <row r="2" spans="1:4">
      <c r="A2" s="1" t="s">
        <v>146</v>
      </c>
      <c r="B2" s="1" t="s">
        <v>141</v>
      </c>
      <c r="C2" s="1" t="s">
        <v>143</v>
      </c>
      <c r="D2" s="1" t="s">
        <v>58</v>
      </c>
    </row>
    <row r="3" spans="1:4">
      <c r="A3" s="1">
        <v>2002</v>
      </c>
      <c r="B3" s="2">
        <v>1032</v>
      </c>
      <c r="C3" s="1">
        <v>184</v>
      </c>
      <c r="D3" s="2">
        <v>1216</v>
      </c>
    </row>
    <row r="4" spans="1:4">
      <c r="A4" s="1">
        <v>2003</v>
      </c>
      <c r="B4" s="2">
        <v>1118</v>
      </c>
      <c r="C4" s="1">
        <v>163</v>
      </c>
      <c r="D4" s="2">
        <v>1281</v>
      </c>
    </row>
    <row r="5" spans="1:4">
      <c r="A5" s="1">
        <v>2004</v>
      </c>
      <c r="B5" s="2">
        <v>1209</v>
      </c>
      <c r="C5" s="1">
        <v>162</v>
      </c>
      <c r="D5" s="2">
        <v>1371</v>
      </c>
    </row>
    <row r="6" spans="1:4">
      <c r="A6" s="1">
        <v>2005</v>
      </c>
      <c r="B6" s="2">
        <v>1232</v>
      </c>
      <c r="C6" s="1">
        <v>127</v>
      </c>
      <c r="D6" s="2">
        <v>1359</v>
      </c>
    </row>
    <row r="7" spans="1:4">
      <c r="A7" s="1">
        <v>2006</v>
      </c>
      <c r="B7" s="2">
        <v>1249</v>
      </c>
      <c r="C7" s="1">
        <v>138</v>
      </c>
      <c r="D7" s="2">
        <v>1387</v>
      </c>
    </row>
    <row r="8" spans="1:4">
      <c r="A8" s="1">
        <v>2007</v>
      </c>
      <c r="B8" s="2">
        <v>1260</v>
      </c>
      <c r="C8" s="1">
        <v>201</v>
      </c>
      <c r="D8" s="2">
        <v>1461</v>
      </c>
    </row>
    <row r="9" spans="1:4">
      <c r="A9" s="1">
        <v>2008</v>
      </c>
      <c r="B9" s="2">
        <v>1331</v>
      </c>
      <c r="C9" s="1">
        <v>250</v>
      </c>
      <c r="D9" s="2">
        <v>1581</v>
      </c>
    </row>
    <row r="10" spans="1:4">
      <c r="A10" s="1">
        <v>2009</v>
      </c>
      <c r="B10" s="2">
        <v>1379</v>
      </c>
      <c r="C10" s="1">
        <v>299</v>
      </c>
      <c r="D10" s="2">
        <v>1678</v>
      </c>
    </row>
    <row r="11" spans="1:4">
      <c r="A11" s="1">
        <v>2010</v>
      </c>
      <c r="B11" s="2">
        <v>1684</v>
      </c>
      <c r="C11" s="1">
        <v>326</v>
      </c>
      <c r="D11" s="2">
        <v>2010</v>
      </c>
    </row>
    <row r="12" spans="1:4">
      <c r="A12" s="1">
        <v>2011</v>
      </c>
      <c r="B12" s="2">
        <v>1806</v>
      </c>
      <c r="C12" s="1">
        <v>479</v>
      </c>
      <c r="D12" s="2">
        <v>2285</v>
      </c>
    </row>
    <row r="13" spans="1:4">
      <c r="A13" s="1">
        <v>2012</v>
      </c>
      <c r="B13" s="2">
        <v>1882</v>
      </c>
      <c r="C13" s="1">
        <v>566</v>
      </c>
      <c r="D13" s="2">
        <v>2448</v>
      </c>
    </row>
    <row r="14" spans="1:4">
      <c r="A14" s="1">
        <v>2013</v>
      </c>
      <c r="B14" s="2">
        <v>1900</v>
      </c>
      <c r="C14" s="1">
        <v>527</v>
      </c>
      <c r="D14" s="2">
        <v>2427</v>
      </c>
    </row>
    <row r="15" spans="1:4">
      <c r="A15" s="1">
        <v>2014</v>
      </c>
      <c r="B15" s="2">
        <v>2012</v>
      </c>
      <c r="C15" s="1">
        <v>460</v>
      </c>
      <c r="D15" s="2">
        <v>2472</v>
      </c>
    </row>
    <row r="16" spans="1:4">
      <c r="A16" s="1">
        <v>2015</v>
      </c>
      <c r="B16" s="2">
        <v>2121</v>
      </c>
      <c r="C16" s="1">
        <v>530</v>
      </c>
      <c r="D16" s="2">
        <v>2651</v>
      </c>
    </row>
    <row r="17" spans="1:4">
      <c r="A17" s="1">
        <v>2016</v>
      </c>
      <c r="B17" s="2">
        <v>2502</v>
      </c>
      <c r="C17" s="1">
        <v>410</v>
      </c>
      <c r="D17" s="2">
        <v>2912</v>
      </c>
    </row>
    <row r="18" spans="1:4">
      <c r="A18" s="1">
        <v>2017</v>
      </c>
      <c r="B18" s="2">
        <v>3047</v>
      </c>
      <c r="C18" s="1">
        <v>290</v>
      </c>
      <c r="D18" s="2">
        <v>3337</v>
      </c>
    </row>
    <row r="19" spans="1:4">
      <c r="A19" s="1" t="s">
        <v>58</v>
      </c>
      <c r="B19" s="2">
        <v>26764</v>
      </c>
      <c r="C19" s="2">
        <v>5112</v>
      </c>
      <c r="D19" s="2">
        <v>31876</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I2" sqref="I2:I18"/>
    </sheetView>
  </sheetViews>
  <sheetFormatPr defaultRowHeight="14.4"/>
  <sheetData>
    <row r="1" spans="1:9" ht="14.7" thickBot="1"/>
    <row r="2" spans="1:9">
      <c r="A2" s="3" t="s">
        <v>0</v>
      </c>
      <c r="B2" s="4">
        <v>226</v>
      </c>
      <c r="C2" s="5"/>
      <c r="D2" s="6">
        <v>4</v>
      </c>
      <c r="E2" s="5"/>
      <c r="F2" s="5"/>
      <c r="G2" s="5"/>
      <c r="H2" s="7"/>
      <c r="I2">
        <f>SUM(B2:H2)</f>
        <v>230</v>
      </c>
    </row>
    <row r="3" spans="1:9">
      <c r="A3" s="8" t="s">
        <v>1</v>
      </c>
      <c r="B3" s="1">
        <v>12</v>
      </c>
      <c r="C3" s="1">
        <v>27</v>
      </c>
      <c r="D3" s="9"/>
      <c r="E3" s="9"/>
      <c r="F3" s="9"/>
      <c r="G3" s="9"/>
      <c r="H3" s="10"/>
      <c r="I3">
        <f t="shared" ref="I3:I17" si="0">SUM(B3:H3)</f>
        <v>39</v>
      </c>
    </row>
    <row r="4" spans="1:9">
      <c r="A4" s="8" t="s">
        <v>2</v>
      </c>
      <c r="B4" s="1">
        <v>813</v>
      </c>
      <c r="C4" s="1">
        <v>137</v>
      </c>
      <c r="D4" s="9">
        <v>17</v>
      </c>
      <c r="E4" s="9">
        <v>2</v>
      </c>
      <c r="F4" s="9"/>
      <c r="G4" s="9"/>
      <c r="H4" s="10"/>
      <c r="I4">
        <f t="shared" si="0"/>
        <v>969</v>
      </c>
    </row>
    <row r="5" spans="1:9">
      <c r="A5" s="8" t="s">
        <v>3</v>
      </c>
      <c r="B5" s="2">
        <v>1537</v>
      </c>
      <c r="C5" s="1">
        <v>360</v>
      </c>
      <c r="D5" s="9">
        <v>49</v>
      </c>
      <c r="E5" s="9">
        <v>6</v>
      </c>
      <c r="F5" s="9"/>
      <c r="G5" s="9"/>
      <c r="H5" s="10"/>
      <c r="I5">
        <f t="shared" si="0"/>
        <v>1952</v>
      </c>
    </row>
    <row r="6" spans="1:9">
      <c r="A6" s="8" t="s">
        <v>4</v>
      </c>
      <c r="B6" s="1">
        <v>705</v>
      </c>
      <c r="C6" s="1">
        <v>528</v>
      </c>
      <c r="D6" s="9">
        <v>140</v>
      </c>
      <c r="E6" s="9">
        <v>38</v>
      </c>
      <c r="F6" s="9">
        <v>4</v>
      </c>
      <c r="G6" s="9"/>
      <c r="H6" s="10"/>
      <c r="I6">
        <f t="shared" si="0"/>
        <v>1415</v>
      </c>
    </row>
    <row r="7" spans="1:9">
      <c r="A7" s="8" t="s">
        <v>5</v>
      </c>
      <c r="B7" s="1">
        <v>161</v>
      </c>
      <c r="C7" s="1">
        <v>130</v>
      </c>
      <c r="D7" s="9">
        <v>38</v>
      </c>
      <c r="E7" s="9">
        <v>4</v>
      </c>
      <c r="F7" s="9"/>
      <c r="G7" s="9"/>
      <c r="H7" s="10"/>
      <c r="I7">
        <f t="shared" si="0"/>
        <v>333</v>
      </c>
    </row>
    <row r="8" spans="1:9">
      <c r="A8" s="8" t="s">
        <v>6</v>
      </c>
      <c r="B8" s="1">
        <v>1</v>
      </c>
      <c r="C8" s="9"/>
      <c r="D8" s="9">
        <v>6</v>
      </c>
      <c r="E8" s="9"/>
      <c r="F8" s="9">
        <v>1</v>
      </c>
      <c r="G8" s="9"/>
      <c r="H8" s="10"/>
      <c r="I8">
        <f t="shared" si="0"/>
        <v>8</v>
      </c>
    </row>
    <row r="9" spans="1:9">
      <c r="A9" s="8" t="s">
        <v>17</v>
      </c>
      <c r="B9" s="1"/>
      <c r="C9" s="1">
        <v>1</v>
      </c>
      <c r="D9" s="9">
        <v>3</v>
      </c>
      <c r="E9" s="9">
        <v>1</v>
      </c>
      <c r="F9" s="9"/>
      <c r="G9" s="9"/>
      <c r="H9" s="10"/>
      <c r="I9">
        <f t="shared" si="0"/>
        <v>5</v>
      </c>
    </row>
    <row r="10" spans="1:9">
      <c r="A10" s="8" t="s">
        <v>7</v>
      </c>
      <c r="B10" s="1">
        <v>26</v>
      </c>
      <c r="C10" s="1">
        <v>40</v>
      </c>
      <c r="D10" s="9">
        <v>28</v>
      </c>
      <c r="E10" s="9">
        <v>8</v>
      </c>
      <c r="F10" s="9">
        <v>2</v>
      </c>
      <c r="G10" s="9"/>
      <c r="H10" s="10"/>
      <c r="I10">
        <f t="shared" si="0"/>
        <v>104</v>
      </c>
    </row>
    <row r="11" spans="1:9">
      <c r="A11" s="8" t="s">
        <v>8</v>
      </c>
      <c r="B11" s="1">
        <v>59</v>
      </c>
      <c r="C11" s="1">
        <v>103</v>
      </c>
      <c r="D11" s="9">
        <v>84</v>
      </c>
      <c r="E11" s="9">
        <v>17</v>
      </c>
      <c r="F11" s="9">
        <v>7</v>
      </c>
      <c r="G11" s="9">
        <v>1</v>
      </c>
      <c r="H11" s="10"/>
      <c r="I11">
        <f t="shared" si="0"/>
        <v>271</v>
      </c>
    </row>
    <row r="12" spans="1:9">
      <c r="A12" s="8" t="s">
        <v>9</v>
      </c>
      <c r="B12" s="1">
        <v>136</v>
      </c>
      <c r="C12" s="1">
        <v>4</v>
      </c>
      <c r="D12" s="9"/>
      <c r="E12" s="9"/>
      <c r="F12" s="9"/>
      <c r="G12" s="9"/>
      <c r="H12" s="10"/>
      <c r="I12">
        <f t="shared" si="0"/>
        <v>140</v>
      </c>
    </row>
    <row r="13" spans="1:9">
      <c r="A13" s="8" t="s">
        <v>10</v>
      </c>
      <c r="B13" s="1">
        <v>710</v>
      </c>
      <c r="C13" s="1">
        <v>188</v>
      </c>
      <c r="D13" s="9">
        <v>21</v>
      </c>
      <c r="E13" s="9"/>
      <c r="F13" s="9"/>
      <c r="G13" s="9"/>
      <c r="H13" s="10"/>
      <c r="I13">
        <f t="shared" si="0"/>
        <v>919</v>
      </c>
    </row>
    <row r="14" spans="1:9">
      <c r="A14" s="8" t="s">
        <v>11</v>
      </c>
      <c r="B14" s="1">
        <v>8</v>
      </c>
      <c r="C14" s="1">
        <v>2</v>
      </c>
      <c r="D14" s="9">
        <v>5</v>
      </c>
      <c r="E14" s="9">
        <v>5</v>
      </c>
      <c r="F14" s="9"/>
      <c r="G14" s="9"/>
      <c r="H14" s="10"/>
      <c r="I14">
        <f t="shared" si="0"/>
        <v>20</v>
      </c>
    </row>
    <row r="15" spans="1:9">
      <c r="A15" s="8" t="s">
        <v>12</v>
      </c>
      <c r="B15" s="1">
        <v>13</v>
      </c>
      <c r="C15" s="1">
        <v>75</v>
      </c>
      <c r="D15" s="9">
        <v>52</v>
      </c>
      <c r="E15" s="9">
        <v>22</v>
      </c>
      <c r="F15" s="9">
        <v>3</v>
      </c>
      <c r="G15" s="9">
        <v>1</v>
      </c>
      <c r="H15" s="10"/>
      <c r="I15">
        <f t="shared" si="0"/>
        <v>166</v>
      </c>
    </row>
    <row r="16" spans="1:9">
      <c r="A16" s="8" t="s">
        <v>13</v>
      </c>
      <c r="B16" s="1">
        <v>122</v>
      </c>
      <c r="C16" s="1">
        <v>153</v>
      </c>
      <c r="D16" s="9">
        <v>127</v>
      </c>
      <c r="E16" s="9">
        <v>45</v>
      </c>
      <c r="F16" s="9">
        <v>8</v>
      </c>
      <c r="G16" s="9">
        <v>3</v>
      </c>
      <c r="H16" s="10"/>
      <c r="I16">
        <f t="shared" si="0"/>
        <v>458</v>
      </c>
    </row>
    <row r="17" spans="1:9" ht="14.7" thickBot="1">
      <c r="A17" s="11" t="s">
        <v>14</v>
      </c>
      <c r="B17" s="12">
        <v>817</v>
      </c>
      <c r="C17" s="12">
        <v>789</v>
      </c>
      <c r="D17" s="13">
        <v>477</v>
      </c>
      <c r="E17" s="13">
        <v>238</v>
      </c>
      <c r="F17" s="13">
        <v>72</v>
      </c>
      <c r="G17" s="13">
        <v>13</v>
      </c>
      <c r="H17" s="14">
        <v>4</v>
      </c>
      <c r="I17">
        <f t="shared" si="0"/>
        <v>2410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workbookViewId="0">
      <selection sqref="A1:XFD1048576"/>
    </sheetView>
  </sheetViews>
  <sheetFormatPr defaultRowHeight="14.4"/>
  <cols>
    <col min="1" max="1" width="27" customWidth="1"/>
  </cols>
  <sheetData>
    <row r="1" spans="1:9">
      <c r="A1" t="s">
        <v>144</v>
      </c>
      <c r="B1" t="s">
        <v>141</v>
      </c>
      <c r="C1" t="s">
        <v>143</v>
      </c>
      <c r="D1" t="s">
        <v>139</v>
      </c>
      <c r="F1" t="s">
        <v>145</v>
      </c>
      <c r="G1" t="s">
        <v>140</v>
      </c>
      <c r="H1" t="s">
        <v>142</v>
      </c>
      <c r="I1" t="s">
        <v>58</v>
      </c>
    </row>
    <row r="2" spans="1:9">
      <c r="A2" t="s">
        <v>135</v>
      </c>
      <c r="B2">
        <v>2096</v>
      </c>
      <c r="C2">
        <v>404</v>
      </c>
      <c r="D2">
        <v>2500</v>
      </c>
      <c r="F2">
        <v>2002</v>
      </c>
      <c r="G2">
        <v>1032</v>
      </c>
      <c r="H2">
        <v>184</v>
      </c>
      <c r="I2">
        <v>1216</v>
      </c>
    </row>
    <row r="3" spans="1:9">
      <c r="A3" t="s">
        <v>125</v>
      </c>
      <c r="B3">
        <v>1602</v>
      </c>
      <c r="C3">
        <v>353</v>
      </c>
      <c r="D3">
        <v>1954</v>
      </c>
      <c r="F3">
        <v>2003</v>
      </c>
      <c r="G3">
        <v>1118</v>
      </c>
      <c r="H3">
        <v>163</v>
      </c>
      <c r="I3">
        <v>1281</v>
      </c>
    </row>
    <row r="4" spans="1:9">
      <c r="A4" t="s">
        <v>74</v>
      </c>
      <c r="B4">
        <v>1589</v>
      </c>
      <c r="C4">
        <v>311</v>
      </c>
      <c r="D4">
        <v>1900</v>
      </c>
      <c r="F4">
        <v>2004</v>
      </c>
      <c r="G4">
        <v>1209</v>
      </c>
      <c r="H4">
        <v>162</v>
      </c>
      <c r="I4">
        <v>1371</v>
      </c>
    </row>
    <row r="5" spans="1:9">
      <c r="A5" t="s">
        <v>84</v>
      </c>
      <c r="B5">
        <v>1592</v>
      </c>
      <c r="C5">
        <v>310</v>
      </c>
      <c r="D5">
        <v>1902</v>
      </c>
      <c r="F5">
        <v>2005</v>
      </c>
      <c r="G5">
        <v>1232</v>
      </c>
      <c r="H5">
        <v>127</v>
      </c>
      <c r="I5">
        <v>1359</v>
      </c>
    </row>
    <row r="6" spans="1:9">
      <c r="A6" t="s">
        <v>100</v>
      </c>
      <c r="B6">
        <v>1470</v>
      </c>
      <c r="C6">
        <v>301</v>
      </c>
      <c r="D6">
        <v>1771</v>
      </c>
      <c r="F6">
        <v>2006</v>
      </c>
      <c r="G6">
        <v>1249</v>
      </c>
      <c r="H6">
        <v>138</v>
      </c>
      <c r="I6">
        <v>1387</v>
      </c>
    </row>
    <row r="7" spans="1:9">
      <c r="A7" t="s">
        <v>112</v>
      </c>
      <c r="B7">
        <v>988</v>
      </c>
      <c r="C7">
        <v>190</v>
      </c>
      <c r="D7">
        <v>1178</v>
      </c>
      <c r="F7">
        <v>2007</v>
      </c>
      <c r="G7">
        <v>1260</v>
      </c>
      <c r="H7">
        <v>201</v>
      </c>
      <c r="I7">
        <v>1461</v>
      </c>
    </row>
    <row r="8" spans="1:9">
      <c r="A8" t="s">
        <v>86</v>
      </c>
      <c r="B8">
        <v>797</v>
      </c>
      <c r="C8">
        <v>186</v>
      </c>
      <c r="D8">
        <v>983</v>
      </c>
      <c r="F8">
        <v>2008</v>
      </c>
      <c r="G8">
        <v>1331</v>
      </c>
      <c r="H8">
        <v>250</v>
      </c>
      <c r="I8">
        <v>1581</v>
      </c>
    </row>
    <row r="9" spans="1:9">
      <c r="A9" t="s">
        <v>60</v>
      </c>
      <c r="B9">
        <v>1184</v>
      </c>
      <c r="C9">
        <v>173</v>
      </c>
      <c r="D9">
        <v>1357</v>
      </c>
      <c r="F9">
        <v>2009</v>
      </c>
      <c r="G9">
        <v>1379</v>
      </c>
      <c r="H9">
        <v>299</v>
      </c>
      <c r="I9">
        <v>1678</v>
      </c>
    </row>
    <row r="10" spans="1:9">
      <c r="A10" t="s">
        <v>113</v>
      </c>
      <c r="B10">
        <v>867</v>
      </c>
      <c r="C10">
        <v>161</v>
      </c>
      <c r="D10">
        <v>1028</v>
      </c>
      <c r="F10">
        <v>2010</v>
      </c>
      <c r="G10">
        <v>1684</v>
      </c>
      <c r="H10">
        <v>326</v>
      </c>
      <c r="I10">
        <v>2010</v>
      </c>
    </row>
    <row r="11" spans="1:9">
      <c r="A11" t="s">
        <v>95</v>
      </c>
      <c r="B11">
        <v>811</v>
      </c>
      <c r="C11">
        <v>152</v>
      </c>
      <c r="D11">
        <v>963</v>
      </c>
      <c r="F11">
        <v>2011</v>
      </c>
      <c r="G11">
        <v>1806</v>
      </c>
      <c r="H11">
        <v>479</v>
      </c>
      <c r="I11">
        <v>2285</v>
      </c>
    </row>
    <row r="12" spans="1:9">
      <c r="A12" t="s">
        <v>119</v>
      </c>
      <c r="B12">
        <v>902</v>
      </c>
      <c r="C12">
        <v>138</v>
      </c>
      <c r="D12">
        <v>1040</v>
      </c>
      <c r="F12">
        <v>2012</v>
      </c>
      <c r="G12">
        <v>1882</v>
      </c>
      <c r="H12">
        <v>566</v>
      </c>
      <c r="I12">
        <v>2448</v>
      </c>
    </row>
    <row r="13" spans="1:9">
      <c r="A13" t="s">
        <v>120</v>
      </c>
      <c r="B13">
        <v>681</v>
      </c>
      <c r="C13">
        <v>130</v>
      </c>
      <c r="D13">
        <v>811</v>
      </c>
      <c r="F13">
        <v>2013</v>
      </c>
      <c r="G13">
        <v>1900</v>
      </c>
      <c r="H13">
        <v>527</v>
      </c>
      <c r="I13">
        <v>2427</v>
      </c>
    </row>
    <row r="14" spans="1:9">
      <c r="A14" t="s">
        <v>128</v>
      </c>
      <c r="B14">
        <v>583</v>
      </c>
      <c r="C14">
        <v>120</v>
      </c>
      <c r="D14">
        <v>703</v>
      </c>
      <c r="F14">
        <v>2014</v>
      </c>
      <c r="G14">
        <v>2012</v>
      </c>
      <c r="H14">
        <v>460</v>
      </c>
      <c r="I14">
        <v>2472</v>
      </c>
    </row>
    <row r="15" spans="1:9">
      <c r="A15" t="s">
        <v>131</v>
      </c>
      <c r="B15">
        <v>866</v>
      </c>
      <c r="C15">
        <v>117</v>
      </c>
      <c r="D15">
        <v>983</v>
      </c>
      <c r="F15">
        <v>2015</v>
      </c>
      <c r="G15">
        <v>2121</v>
      </c>
      <c r="H15">
        <v>530</v>
      </c>
      <c r="I15">
        <v>2651</v>
      </c>
    </row>
    <row r="16" spans="1:9">
      <c r="A16" t="s">
        <v>78</v>
      </c>
      <c r="B16">
        <v>534</v>
      </c>
      <c r="C16">
        <v>110</v>
      </c>
      <c r="D16">
        <v>644</v>
      </c>
      <c r="F16">
        <v>2016</v>
      </c>
      <c r="G16">
        <v>2502</v>
      </c>
      <c r="H16">
        <v>410</v>
      </c>
      <c r="I16">
        <v>2912</v>
      </c>
    </row>
    <row r="17" spans="1:9">
      <c r="A17" t="s">
        <v>61</v>
      </c>
      <c r="B17">
        <v>336</v>
      </c>
      <c r="C17">
        <v>102</v>
      </c>
      <c r="D17">
        <v>438</v>
      </c>
      <c r="F17">
        <v>2017</v>
      </c>
      <c r="G17">
        <v>3047</v>
      </c>
      <c r="H17">
        <v>290</v>
      </c>
      <c r="I17">
        <v>3337</v>
      </c>
    </row>
    <row r="18" spans="1:9">
      <c r="A18" t="s">
        <v>72</v>
      </c>
      <c r="B18">
        <v>327</v>
      </c>
      <c r="C18">
        <v>102</v>
      </c>
      <c r="D18">
        <v>429</v>
      </c>
      <c r="F18" t="s">
        <v>139</v>
      </c>
      <c r="G18">
        <v>26764</v>
      </c>
      <c r="H18">
        <v>5112</v>
      </c>
      <c r="I18">
        <v>31876</v>
      </c>
    </row>
    <row r="19" spans="1:9">
      <c r="A19" t="s">
        <v>111</v>
      </c>
      <c r="B19">
        <v>251</v>
      </c>
      <c r="C19">
        <v>99</v>
      </c>
      <c r="D19">
        <v>350</v>
      </c>
    </row>
    <row r="20" spans="1:9">
      <c r="A20" t="s">
        <v>105</v>
      </c>
      <c r="B20">
        <v>325</v>
      </c>
      <c r="C20">
        <v>84</v>
      </c>
      <c r="D20">
        <v>409</v>
      </c>
    </row>
    <row r="21" spans="1:9">
      <c r="A21" t="s">
        <v>92</v>
      </c>
      <c r="B21">
        <v>397</v>
      </c>
      <c r="C21">
        <v>82</v>
      </c>
      <c r="D21">
        <v>479</v>
      </c>
    </row>
    <row r="22" spans="1:9">
      <c r="A22" t="s">
        <v>136</v>
      </c>
      <c r="B22">
        <v>451</v>
      </c>
      <c r="C22">
        <v>74</v>
      </c>
      <c r="D22">
        <v>525</v>
      </c>
    </row>
    <row r="23" spans="1:9">
      <c r="A23" t="s">
        <v>137</v>
      </c>
      <c r="B23">
        <v>444</v>
      </c>
      <c r="C23">
        <v>67</v>
      </c>
      <c r="D23">
        <v>511</v>
      </c>
    </row>
    <row r="24" spans="1:9">
      <c r="A24" t="s">
        <v>77</v>
      </c>
      <c r="B24">
        <v>323</v>
      </c>
      <c r="C24">
        <v>65</v>
      </c>
      <c r="D24">
        <v>388</v>
      </c>
    </row>
    <row r="25" spans="1:9">
      <c r="A25" t="s">
        <v>122</v>
      </c>
      <c r="B25">
        <v>289</v>
      </c>
      <c r="C25">
        <v>63</v>
      </c>
      <c r="D25">
        <v>352</v>
      </c>
    </row>
    <row r="26" spans="1:9">
      <c r="A26" t="s">
        <v>114</v>
      </c>
      <c r="B26">
        <v>269</v>
      </c>
      <c r="C26">
        <v>61</v>
      </c>
      <c r="D26">
        <v>330</v>
      </c>
    </row>
    <row r="27" spans="1:9">
      <c r="A27" t="s">
        <v>90</v>
      </c>
      <c r="B27">
        <v>222</v>
      </c>
      <c r="C27">
        <v>54</v>
      </c>
      <c r="D27">
        <v>276</v>
      </c>
    </row>
    <row r="28" spans="1:9">
      <c r="A28" t="s">
        <v>82</v>
      </c>
      <c r="B28">
        <v>167</v>
      </c>
      <c r="C28">
        <v>53</v>
      </c>
      <c r="D28">
        <v>220</v>
      </c>
    </row>
    <row r="29" spans="1:9">
      <c r="A29" t="s">
        <v>138</v>
      </c>
      <c r="B29">
        <v>427</v>
      </c>
      <c r="C29">
        <v>51</v>
      </c>
      <c r="D29">
        <v>478</v>
      </c>
    </row>
    <row r="30" spans="1:9">
      <c r="A30" t="s">
        <v>107</v>
      </c>
      <c r="B30">
        <v>337</v>
      </c>
      <c r="C30">
        <v>50</v>
      </c>
      <c r="D30">
        <v>387</v>
      </c>
    </row>
    <row r="31" spans="1:9">
      <c r="A31" t="s">
        <v>71</v>
      </c>
      <c r="B31">
        <v>137</v>
      </c>
      <c r="C31">
        <v>49</v>
      </c>
      <c r="D31">
        <v>186</v>
      </c>
    </row>
    <row r="32" spans="1:9">
      <c r="A32" t="s">
        <v>98</v>
      </c>
      <c r="B32">
        <v>185</v>
      </c>
      <c r="C32">
        <v>44</v>
      </c>
      <c r="D32">
        <v>229</v>
      </c>
    </row>
    <row r="33" spans="1:4">
      <c r="A33" t="s">
        <v>73</v>
      </c>
      <c r="B33">
        <v>223</v>
      </c>
      <c r="C33">
        <v>42</v>
      </c>
      <c r="D33">
        <v>265</v>
      </c>
    </row>
    <row r="34" spans="1:4">
      <c r="A34" t="s">
        <v>97</v>
      </c>
      <c r="B34">
        <v>320</v>
      </c>
      <c r="C34">
        <v>36</v>
      </c>
      <c r="D34">
        <v>356</v>
      </c>
    </row>
    <row r="35" spans="1:4">
      <c r="A35" t="s">
        <v>68</v>
      </c>
      <c r="B35">
        <v>113</v>
      </c>
      <c r="C35">
        <v>35</v>
      </c>
      <c r="D35">
        <v>148</v>
      </c>
    </row>
    <row r="36" spans="1:4">
      <c r="A36" t="s">
        <v>115</v>
      </c>
      <c r="B36">
        <v>396</v>
      </c>
      <c r="C36">
        <v>33</v>
      </c>
      <c r="D36">
        <v>429</v>
      </c>
    </row>
    <row r="37" spans="1:4">
      <c r="A37" t="s">
        <v>117</v>
      </c>
      <c r="B37">
        <v>376</v>
      </c>
      <c r="C37">
        <v>33</v>
      </c>
      <c r="D37">
        <v>409</v>
      </c>
    </row>
    <row r="38" spans="1:4">
      <c r="A38" t="s">
        <v>96</v>
      </c>
      <c r="B38">
        <v>82</v>
      </c>
      <c r="C38">
        <v>33</v>
      </c>
      <c r="D38">
        <v>115</v>
      </c>
    </row>
    <row r="39" spans="1:4">
      <c r="A39" t="s">
        <v>69</v>
      </c>
      <c r="B39">
        <v>105</v>
      </c>
      <c r="C39">
        <v>32</v>
      </c>
      <c r="D39">
        <v>137</v>
      </c>
    </row>
    <row r="40" spans="1:4">
      <c r="A40" t="s">
        <v>101</v>
      </c>
      <c r="B40">
        <v>86</v>
      </c>
      <c r="C40">
        <v>32</v>
      </c>
      <c r="D40">
        <v>118</v>
      </c>
    </row>
    <row r="41" spans="1:4">
      <c r="A41" t="s">
        <v>94</v>
      </c>
      <c r="B41">
        <v>167</v>
      </c>
      <c r="C41">
        <v>31</v>
      </c>
      <c r="D41">
        <v>198</v>
      </c>
    </row>
    <row r="42" spans="1:4">
      <c r="A42" t="s">
        <v>99</v>
      </c>
      <c r="B42">
        <v>137</v>
      </c>
      <c r="C42">
        <v>31</v>
      </c>
      <c r="D42">
        <v>168</v>
      </c>
    </row>
    <row r="43" spans="1:4">
      <c r="A43" t="s">
        <v>129</v>
      </c>
      <c r="B43">
        <v>70</v>
      </c>
      <c r="C43">
        <v>30</v>
      </c>
      <c r="D43">
        <v>100</v>
      </c>
    </row>
    <row r="44" spans="1:4">
      <c r="A44" t="s">
        <v>133</v>
      </c>
      <c r="B44">
        <v>173</v>
      </c>
      <c r="C44">
        <v>29</v>
      </c>
      <c r="D44">
        <v>202</v>
      </c>
    </row>
    <row r="45" spans="1:4">
      <c r="A45" t="s">
        <v>89</v>
      </c>
      <c r="B45">
        <v>179</v>
      </c>
      <c r="C45">
        <v>28</v>
      </c>
      <c r="D45">
        <v>207</v>
      </c>
    </row>
    <row r="46" spans="1:4">
      <c r="A46" t="s">
        <v>93</v>
      </c>
      <c r="B46">
        <v>329</v>
      </c>
      <c r="C46">
        <v>27</v>
      </c>
      <c r="D46">
        <v>356</v>
      </c>
    </row>
    <row r="47" spans="1:4">
      <c r="A47" t="s">
        <v>63</v>
      </c>
      <c r="B47">
        <v>190</v>
      </c>
      <c r="C47">
        <v>27</v>
      </c>
      <c r="D47">
        <v>217</v>
      </c>
    </row>
    <row r="48" spans="1:4">
      <c r="A48" t="s">
        <v>67</v>
      </c>
      <c r="B48">
        <v>175</v>
      </c>
      <c r="C48">
        <v>27</v>
      </c>
      <c r="D48">
        <v>202</v>
      </c>
    </row>
    <row r="49" spans="1:4">
      <c r="A49" t="s">
        <v>126</v>
      </c>
      <c r="B49">
        <v>166</v>
      </c>
      <c r="C49">
        <v>26</v>
      </c>
      <c r="D49">
        <v>192</v>
      </c>
    </row>
    <row r="50" spans="1:4">
      <c r="A50" t="s">
        <v>106</v>
      </c>
      <c r="B50">
        <v>233</v>
      </c>
      <c r="C50">
        <v>24</v>
      </c>
      <c r="D50">
        <v>257</v>
      </c>
    </row>
    <row r="51" spans="1:4">
      <c r="A51" t="s">
        <v>64</v>
      </c>
      <c r="B51">
        <v>78</v>
      </c>
      <c r="C51">
        <v>24</v>
      </c>
      <c r="D51">
        <v>102</v>
      </c>
    </row>
    <row r="52" spans="1:4">
      <c r="A52" t="s">
        <v>83</v>
      </c>
      <c r="B52">
        <v>100</v>
      </c>
      <c r="C52">
        <v>23</v>
      </c>
      <c r="D52">
        <v>123</v>
      </c>
    </row>
    <row r="53" spans="1:4">
      <c r="A53" t="s">
        <v>75</v>
      </c>
      <c r="B53">
        <v>68</v>
      </c>
      <c r="C53">
        <v>21</v>
      </c>
      <c r="D53">
        <v>89</v>
      </c>
    </row>
    <row r="54" spans="1:4">
      <c r="A54" t="s">
        <v>80</v>
      </c>
      <c r="B54">
        <v>38</v>
      </c>
      <c r="C54">
        <v>20</v>
      </c>
      <c r="D54">
        <v>58</v>
      </c>
    </row>
    <row r="55" spans="1:4">
      <c r="A55" t="s">
        <v>124</v>
      </c>
      <c r="B55">
        <v>49</v>
      </c>
      <c r="C55">
        <v>19</v>
      </c>
      <c r="D55">
        <v>68</v>
      </c>
    </row>
    <row r="56" spans="1:4">
      <c r="A56" t="s">
        <v>91</v>
      </c>
      <c r="B56">
        <v>27</v>
      </c>
      <c r="C56">
        <v>18</v>
      </c>
      <c r="D56">
        <v>45</v>
      </c>
    </row>
    <row r="57" spans="1:4">
      <c r="A57" t="s">
        <v>62</v>
      </c>
      <c r="B57">
        <v>60</v>
      </c>
      <c r="C57">
        <v>16</v>
      </c>
      <c r="D57">
        <v>76</v>
      </c>
    </row>
    <row r="58" spans="1:4">
      <c r="A58" t="s">
        <v>59</v>
      </c>
      <c r="B58">
        <v>150</v>
      </c>
      <c r="C58">
        <v>15</v>
      </c>
      <c r="D58">
        <v>165</v>
      </c>
    </row>
    <row r="59" spans="1:4">
      <c r="A59" t="s">
        <v>130</v>
      </c>
      <c r="B59">
        <v>125</v>
      </c>
      <c r="C59">
        <v>14</v>
      </c>
      <c r="D59">
        <v>139</v>
      </c>
    </row>
    <row r="60" spans="1:4">
      <c r="A60" t="s">
        <v>88</v>
      </c>
      <c r="B60">
        <v>43</v>
      </c>
      <c r="C60">
        <v>14</v>
      </c>
      <c r="D60">
        <v>57</v>
      </c>
    </row>
    <row r="61" spans="1:4">
      <c r="A61" t="s">
        <v>76</v>
      </c>
      <c r="B61">
        <v>73</v>
      </c>
      <c r="C61">
        <v>11</v>
      </c>
      <c r="D61">
        <v>84</v>
      </c>
    </row>
    <row r="62" spans="1:4">
      <c r="A62" t="s">
        <v>79</v>
      </c>
      <c r="B62">
        <v>66</v>
      </c>
      <c r="C62">
        <v>11</v>
      </c>
      <c r="D62">
        <v>77</v>
      </c>
    </row>
    <row r="63" spans="1:4">
      <c r="A63" t="s">
        <v>110</v>
      </c>
      <c r="B63">
        <v>202</v>
      </c>
      <c r="C63">
        <v>10</v>
      </c>
      <c r="D63">
        <v>212</v>
      </c>
    </row>
    <row r="64" spans="1:4">
      <c r="A64" t="s">
        <v>108</v>
      </c>
      <c r="B64">
        <v>155</v>
      </c>
      <c r="C64">
        <v>10</v>
      </c>
      <c r="D64">
        <v>165</v>
      </c>
    </row>
    <row r="65" spans="1:4">
      <c r="A65" t="s">
        <v>66</v>
      </c>
      <c r="B65">
        <v>62</v>
      </c>
      <c r="C65">
        <v>9</v>
      </c>
      <c r="D65">
        <v>71</v>
      </c>
    </row>
    <row r="66" spans="1:4">
      <c r="A66" t="s">
        <v>132</v>
      </c>
      <c r="B66">
        <v>53</v>
      </c>
      <c r="C66">
        <v>8</v>
      </c>
      <c r="D66">
        <v>61</v>
      </c>
    </row>
    <row r="67" spans="1:4">
      <c r="A67" t="s">
        <v>123</v>
      </c>
      <c r="B67">
        <v>26</v>
      </c>
      <c r="C67">
        <v>8</v>
      </c>
      <c r="D67">
        <v>34</v>
      </c>
    </row>
    <row r="68" spans="1:4">
      <c r="A68" t="s">
        <v>87</v>
      </c>
      <c r="B68">
        <v>25</v>
      </c>
      <c r="C68">
        <v>8</v>
      </c>
      <c r="D68">
        <v>33</v>
      </c>
    </row>
    <row r="69" spans="1:4">
      <c r="A69" t="s">
        <v>85</v>
      </c>
      <c r="B69">
        <v>12</v>
      </c>
      <c r="C69">
        <v>7</v>
      </c>
      <c r="D69">
        <v>19</v>
      </c>
    </row>
    <row r="70" spans="1:4">
      <c r="A70" t="s">
        <v>116</v>
      </c>
      <c r="B70">
        <v>37</v>
      </c>
      <c r="C70">
        <v>6</v>
      </c>
      <c r="D70">
        <v>43</v>
      </c>
    </row>
    <row r="71" spans="1:4">
      <c r="A71" t="s">
        <v>134</v>
      </c>
      <c r="B71">
        <v>79</v>
      </c>
      <c r="C71">
        <v>5</v>
      </c>
      <c r="D71">
        <v>84</v>
      </c>
    </row>
    <row r="72" spans="1:4">
      <c r="A72" t="s">
        <v>127</v>
      </c>
      <c r="B72">
        <v>64</v>
      </c>
      <c r="C72">
        <v>5</v>
      </c>
      <c r="D72">
        <v>69</v>
      </c>
    </row>
    <row r="73" spans="1:4">
      <c r="A73" t="s">
        <v>109</v>
      </c>
      <c r="B73">
        <v>50</v>
      </c>
      <c r="C73">
        <v>5</v>
      </c>
      <c r="D73">
        <v>55</v>
      </c>
    </row>
    <row r="74" spans="1:4">
      <c r="A74" t="s">
        <v>104</v>
      </c>
      <c r="B74">
        <v>40</v>
      </c>
      <c r="C74">
        <v>4</v>
      </c>
      <c r="D74">
        <v>44</v>
      </c>
    </row>
    <row r="75" spans="1:4">
      <c r="A75" t="s">
        <v>102</v>
      </c>
      <c r="B75">
        <v>31</v>
      </c>
      <c r="C75">
        <v>3</v>
      </c>
      <c r="D75">
        <v>34</v>
      </c>
    </row>
    <row r="76" spans="1:4">
      <c r="A76" t="s">
        <v>70</v>
      </c>
      <c r="B76">
        <v>16</v>
      </c>
      <c r="C76">
        <v>3</v>
      </c>
      <c r="D76">
        <v>19</v>
      </c>
    </row>
    <row r="77" spans="1:4">
      <c r="A77" t="s">
        <v>118</v>
      </c>
      <c r="B77">
        <v>49</v>
      </c>
      <c r="C77">
        <v>2</v>
      </c>
      <c r="D77">
        <v>51</v>
      </c>
    </row>
    <row r="78" spans="1:4">
      <c r="A78" t="s">
        <v>103</v>
      </c>
      <c r="B78">
        <v>13</v>
      </c>
      <c r="C78">
        <v>2</v>
      </c>
      <c r="D78">
        <v>15</v>
      </c>
    </row>
    <row r="79" spans="1:4">
      <c r="A79" t="s">
        <v>81</v>
      </c>
      <c r="B79">
        <v>2</v>
      </c>
      <c r="C79">
        <v>0</v>
      </c>
      <c r="D79">
        <v>2</v>
      </c>
    </row>
    <row r="80" spans="1:4">
      <c r="A80" t="s">
        <v>65</v>
      </c>
      <c r="B80">
        <v>1</v>
      </c>
      <c r="C80">
        <v>0</v>
      </c>
      <c r="D80">
        <v>1</v>
      </c>
    </row>
    <row r="81" spans="1:8">
      <c r="A81" t="s">
        <v>121</v>
      </c>
      <c r="B81">
        <v>1</v>
      </c>
      <c r="C81">
        <v>0</v>
      </c>
      <c r="D81">
        <v>1</v>
      </c>
    </row>
    <row r="82" spans="1:8">
      <c r="E82" t="s">
        <v>139</v>
      </c>
      <c r="F82">
        <f>SUM(B2:B81)</f>
        <v>26764</v>
      </c>
      <c r="G82">
        <f>SUM(C2:C81)</f>
        <v>5113</v>
      </c>
      <c r="H82">
        <f>SUM(D2:D81)</f>
        <v>31876</v>
      </c>
    </row>
  </sheetData>
  <autoFilter ref="A1:D1">
    <sortState ref="A2:D82">
      <sortCondition descending="1" ref="C1"/>
    </sortState>
  </autoFilter>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workbookViewId="0">
      <selection sqref="A1:H20"/>
    </sheetView>
  </sheetViews>
  <sheetFormatPr defaultRowHeight="14.4"/>
  <cols>
    <col min="1" max="1" width="21.47265625" customWidth="1"/>
    <col min="4" max="4" width="11.47265625" customWidth="1"/>
    <col min="8" max="8" width="9" style="15"/>
  </cols>
  <sheetData>
    <row r="1" spans="1:8">
      <c r="A1" s="28" t="s">
        <v>149</v>
      </c>
      <c r="B1" s="28"/>
      <c r="C1" s="28"/>
      <c r="D1" s="28"/>
      <c r="E1" s="28" t="s">
        <v>148</v>
      </c>
      <c r="F1" s="28"/>
      <c r="G1" s="28"/>
      <c r="H1" s="28"/>
    </row>
    <row r="2" spans="1:8">
      <c r="A2" t="s">
        <v>144</v>
      </c>
      <c r="B2" t="s">
        <v>141</v>
      </c>
      <c r="C2" t="s">
        <v>143</v>
      </c>
      <c r="D2" t="s">
        <v>155</v>
      </c>
      <c r="E2" t="s">
        <v>145</v>
      </c>
      <c r="F2" t="s">
        <v>140</v>
      </c>
      <c r="G2" t="s">
        <v>142</v>
      </c>
      <c r="H2" s="15" t="s">
        <v>147</v>
      </c>
    </row>
    <row r="3" spans="1:8">
      <c r="A3" t="s">
        <v>151</v>
      </c>
      <c r="B3">
        <v>2096</v>
      </c>
      <c r="C3">
        <v>404</v>
      </c>
      <c r="D3" s="15">
        <v>7.9014277332290245E-2</v>
      </c>
      <c r="E3">
        <v>2002</v>
      </c>
      <c r="F3">
        <v>1032</v>
      </c>
      <c r="G3">
        <v>184</v>
      </c>
      <c r="H3" s="15">
        <v>0.15131578947368421</v>
      </c>
    </row>
    <row r="4" spans="1:8">
      <c r="A4" t="s">
        <v>150</v>
      </c>
      <c r="B4">
        <v>1602</v>
      </c>
      <c r="C4">
        <v>353</v>
      </c>
      <c r="D4" s="15">
        <v>6.9039702718560539E-2</v>
      </c>
      <c r="E4">
        <v>2003</v>
      </c>
      <c r="F4">
        <v>1118</v>
      </c>
      <c r="G4">
        <v>163</v>
      </c>
      <c r="H4" s="15">
        <v>0.12724434035909446</v>
      </c>
    </row>
    <row r="5" spans="1:8">
      <c r="A5" t="s">
        <v>74</v>
      </c>
      <c r="B5">
        <v>1589</v>
      </c>
      <c r="C5">
        <v>311</v>
      </c>
      <c r="D5" s="15">
        <v>6.0825347154312537E-2</v>
      </c>
      <c r="E5">
        <v>2004</v>
      </c>
      <c r="F5">
        <v>1209</v>
      </c>
      <c r="G5">
        <v>162</v>
      </c>
      <c r="H5" s="15">
        <v>0.11816192560175055</v>
      </c>
    </row>
    <row r="6" spans="1:8">
      <c r="A6" t="s">
        <v>84</v>
      </c>
      <c r="B6">
        <v>1592</v>
      </c>
      <c r="C6">
        <v>310</v>
      </c>
      <c r="D6" s="15">
        <v>6.0629767259925679E-2</v>
      </c>
      <c r="E6">
        <v>2005</v>
      </c>
      <c r="F6">
        <v>1232</v>
      </c>
      <c r="G6">
        <v>127</v>
      </c>
      <c r="H6" s="15">
        <v>9.3451066961000737E-2</v>
      </c>
    </row>
    <row r="7" spans="1:8">
      <c r="A7" t="s">
        <v>100</v>
      </c>
      <c r="B7">
        <v>1470</v>
      </c>
      <c r="C7">
        <v>301</v>
      </c>
      <c r="D7" s="15">
        <v>5.8869548210443969E-2</v>
      </c>
      <c r="E7">
        <v>2006</v>
      </c>
      <c r="F7">
        <v>1249</v>
      </c>
      <c r="G7">
        <v>138</v>
      </c>
      <c r="H7" s="15">
        <v>9.9495313626532078E-2</v>
      </c>
    </row>
    <row r="8" spans="1:8">
      <c r="A8" t="s">
        <v>112</v>
      </c>
      <c r="B8">
        <v>988</v>
      </c>
      <c r="C8">
        <v>190</v>
      </c>
      <c r="D8" s="15">
        <v>3.7160179933502839E-2</v>
      </c>
      <c r="E8">
        <v>2007</v>
      </c>
      <c r="F8">
        <v>1260</v>
      </c>
      <c r="G8">
        <v>201</v>
      </c>
      <c r="H8" s="15">
        <v>0.1375770020533881</v>
      </c>
    </row>
    <row r="9" spans="1:8">
      <c r="A9" t="s">
        <v>86</v>
      </c>
      <c r="B9">
        <v>797</v>
      </c>
      <c r="C9">
        <v>186</v>
      </c>
      <c r="D9" s="15">
        <v>3.6377860355955409E-2</v>
      </c>
      <c r="E9">
        <v>2008</v>
      </c>
      <c r="F9">
        <v>1331</v>
      </c>
      <c r="G9">
        <v>250</v>
      </c>
      <c r="H9" s="15">
        <v>0.15812776723592664</v>
      </c>
    </row>
    <row r="10" spans="1:8">
      <c r="A10" t="s">
        <v>60</v>
      </c>
      <c r="B10">
        <v>1184</v>
      </c>
      <c r="C10">
        <v>173</v>
      </c>
      <c r="D10" s="15">
        <v>3.3835321728926268E-2</v>
      </c>
      <c r="E10">
        <v>2009</v>
      </c>
      <c r="F10">
        <v>1379</v>
      </c>
      <c r="G10">
        <v>299</v>
      </c>
      <c r="H10" s="15">
        <v>0.17818831942789035</v>
      </c>
    </row>
    <row r="11" spans="1:8">
      <c r="A11" t="s">
        <v>113</v>
      </c>
      <c r="B11">
        <v>867</v>
      </c>
      <c r="C11">
        <v>161</v>
      </c>
      <c r="D11" s="15">
        <v>3.1488362996283985E-2</v>
      </c>
      <c r="E11">
        <v>2010</v>
      </c>
      <c r="F11">
        <v>1684</v>
      </c>
      <c r="G11">
        <v>326</v>
      </c>
      <c r="H11" s="15">
        <v>0.16218905472636816</v>
      </c>
    </row>
    <row r="12" spans="1:8">
      <c r="A12" t="s">
        <v>95</v>
      </c>
      <c r="B12">
        <v>811</v>
      </c>
      <c r="C12">
        <v>152</v>
      </c>
      <c r="D12" s="15">
        <v>2.9728143946802267E-2</v>
      </c>
      <c r="E12">
        <v>2011</v>
      </c>
      <c r="F12">
        <v>1806</v>
      </c>
      <c r="G12">
        <v>479</v>
      </c>
      <c r="H12" s="15">
        <v>0.20962800875273524</v>
      </c>
    </row>
    <row r="13" spans="1:8">
      <c r="A13" t="s">
        <v>119</v>
      </c>
      <c r="B13">
        <v>902</v>
      </c>
      <c r="C13">
        <v>138</v>
      </c>
      <c r="D13" s="15">
        <v>2.6990025425386269E-2</v>
      </c>
      <c r="E13">
        <v>2012</v>
      </c>
      <c r="F13">
        <v>1882</v>
      </c>
      <c r="G13">
        <v>566</v>
      </c>
      <c r="H13" s="15">
        <v>0.2312091503267974</v>
      </c>
    </row>
    <row r="14" spans="1:8">
      <c r="A14" t="s">
        <v>120</v>
      </c>
      <c r="B14">
        <v>681</v>
      </c>
      <c r="C14">
        <v>130</v>
      </c>
      <c r="D14" s="15">
        <v>2.5425386270291415E-2</v>
      </c>
      <c r="E14">
        <v>2013</v>
      </c>
      <c r="F14">
        <v>1900</v>
      </c>
      <c r="G14">
        <v>527</v>
      </c>
      <c r="H14" s="15">
        <v>0.21714050267820353</v>
      </c>
    </row>
    <row r="15" spans="1:8">
      <c r="A15" t="s">
        <v>152</v>
      </c>
      <c r="B15">
        <v>583</v>
      </c>
      <c r="C15">
        <v>120</v>
      </c>
      <c r="D15" s="15">
        <v>2.3469587326422844E-2</v>
      </c>
      <c r="E15">
        <v>2014</v>
      </c>
      <c r="F15">
        <v>2012</v>
      </c>
      <c r="G15">
        <v>460</v>
      </c>
      <c r="H15" s="15">
        <v>0.18608414239482202</v>
      </c>
    </row>
    <row r="16" spans="1:8">
      <c r="A16" t="s">
        <v>153</v>
      </c>
      <c r="B16">
        <v>866</v>
      </c>
      <c r="C16">
        <v>117</v>
      </c>
      <c r="D16" s="15">
        <v>2.2882847643262271E-2</v>
      </c>
      <c r="E16">
        <v>2015</v>
      </c>
      <c r="F16">
        <v>2121</v>
      </c>
      <c r="G16">
        <v>530</v>
      </c>
      <c r="H16" s="15">
        <v>0.1999245567710298</v>
      </c>
    </row>
    <row r="17" spans="1:8">
      <c r="A17" t="s">
        <v>78</v>
      </c>
      <c r="B17">
        <v>534</v>
      </c>
      <c r="C17">
        <v>110</v>
      </c>
      <c r="D17" s="15">
        <v>2.1513788382554272E-2</v>
      </c>
      <c r="E17">
        <v>2016</v>
      </c>
      <c r="F17">
        <v>2502</v>
      </c>
      <c r="G17">
        <v>410</v>
      </c>
      <c r="H17" s="15">
        <v>0.1407967032967033</v>
      </c>
    </row>
    <row r="18" spans="1:8">
      <c r="A18" t="s">
        <v>61</v>
      </c>
      <c r="B18">
        <v>336</v>
      </c>
      <c r="C18">
        <v>102</v>
      </c>
      <c r="D18" s="15">
        <v>1.9949149227459419E-2</v>
      </c>
      <c r="E18">
        <v>2017</v>
      </c>
      <c r="F18">
        <v>3047</v>
      </c>
      <c r="G18">
        <v>290</v>
      </c>
      <c r="H18" s="15">
        <v>8.6904405154330233E-2</v>
      </c>
    </row>
    <row r="19" spans="1:8">
      <c r="A19" t="s">
        <v>72</v>
      </c>
      <c r="B19">
        <v>327</v>
      </c>
      <c r="C19">
        <v>102</v>
      </c>
      <c r="D19" s="15">
        <v>1.9949149227459419E-2</v>
      </c>
      <c r="E19" t="s">
        <v>139</v>
      </c>
      <c r="F19">
        <v>26764</v>
      </c>
      <c r="G19">
        <v>5112</v>
      </c>
      <c r="H19" s="15">
        <v>0.16037143932739364</v>
      </c>
    </row>
    <row r="20" spans="1:8">
      <c r="A20" s="29" t="s">
        <v>154</v>
      </c>
      <c r="B20" s="29"/>
      <c r="C20" s="29"/>
      <c r="D20" s="29"/>
      <c r="E20" s="29"/>
      <c r="F20" s="29"/>
      <c r="G20" s="29"/>
      <c r="H20" s="29"/>
    </row>
    <row r="83" spans="4:7">
      <c r="D83" t="s">
        <v>139</v>
      </c>
      <c r="E83">
        <v>17225</v>
      </c>
      <c r="F83">
        <v>3360</v>
      </c>
      <c r="G83">
        <v>20584</v>
      </c>
    </row>
  </sheetData>
  <mergeCells count="3">
    <mergeCell ref="A1:D1"/>
    <mergeCell ref="E1:H1"/>
    <mergeCell ref="A20:H20"/>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abSelected="1" workbookViewId="0">
      <selection activeCell="N19" sqref="J1:N19"/>
    </sheetView>
  </sheetViews>
  <sheetFormatPr defaultRowHeight="14.4"/>
  <cols>
    <col min="1" max="1" width="15.9453125" customWidth="1"/>
  </cols>
  <sheetData>
    <row r="1" spans="1:14" ht="14.7" thickBot="1">
      <c r="A1" s="22" t="s">
        <v>156</v>
      </c>
      <c r="B1" s="22" t="s">
        <v>157</v>
      </c>
      <c r="C1" s="22" t="s">
        <v>158</v>
      </c>
      <c r="D1" s="22" t="s">
        <v>159</v>
      </c>
      <c r="E1" s="22" t="s">
        <v>160</v>
      </c>
      <c r="F1" s="22" t="s">
        <v>161</v>
      </c>
      <c r="K1" s="33" t="s">
        <v>255</v>
      </c>
      <c r="L1" s="33"/>
      <c r="M1" s="33" t="s">
        <v>254</v>
      </c>
      <c r="N1" s="33"/>
    </row>
    <row r="2" spans="1:14">
      <c r="A2" s="22" t="s">
        <v>162</v>
      </c>
      <c r="B2" s="23">
        <v>31876</v>
      </c>
      <c r="C2" s="22">
        <v>0.1603714</v>
      </c>
      <c r="D2" s="22">
        <v>0.3669559</v>
      </c>
      <c r="E2" s="22">
        <v>0</v>
      </c>
      <c r="F2" s="22">
        <v>1</v>
      </c>
      <c r="J2" t="s">
        <v>156</v>
      </c>
      <c r="K2" t="s">
        <v>157</v>
      </c>
      <c r="L2" t="s">
        <v>158</v>
      </c>
      <c r="M2" t="s">
        <v>157</v>
      </c>
      <c r="N2" t="s">
        <v>158</v>
      </c>
    </row>
    <row r="3" spans="1:14">
      <c r="A3" s="22" t="s">
        <v>163</v>
      </c>
      <c r="B3" s="23">
        <v>29555</v>
      </c>
      <c r="C3" s="24">
        <v>-367000000</v>
      </c>
      <c r="D3" s="24">
        <v>6910000000</v>
      </c>
      <c r="E3" s="24">
        <v>-461000000000</v>
      </c>
      <c r="F3" s="24">
        <v>330000000000</v>
      </c>
      <c r="J3" t="s">
        <v>251</v>
      </c>
      <c r="K3" s="31">
        <v>5112</v>
      </c>
      <c r="L3">
        <v>0.3620892</v>
      </c>
      <c r="M3" s="31">
        <v>26764</v>
      </c>
      <c r="N3">
        <v>0.4723136</v>
      </c>
    </row>
    <row r="4" spans="1:14">
      <c r="A4" s="22" t="s">
        <v>164</v>
      </c>
      <c r="B4" s="23">
        <v>25185</v>
      </c>
      <c r="C4" s="22">
        <v>8.8809999999999996E-4</v>
      </c>
      <c r="D4" s="22">
        <v>0.12918589999999999</v>
      </c>
      <c r="E4" s="22">
        <v>-2.3361670000000001</v>
      </c>
      <c r="F4" s="22">
        <v>3.446984</v>
      </c>
      <c r="J4" t="s">
        <v>167</v>
      </c>
      <c r="K4" s="31">
        <v>5044</v>
      </c>
      <c r="L4">
        <v>3.7553550000000002</v>
      </c>
      <c r="M4" s="31">
        <v>25720</v>
      </c>
      <c r="N4">
        <v>-8.3203209999999999</v>
      </c>
    </row>
    <row r="5" spans="1:14">
      <c r="A5" s="22" t="s">
        <v>165</v>
      </c>
      <c r="B5" s="23">
        <v>28031</v>
      </c>
      <c r="C5" s="24">
        <v>-312000000</v>
      </c>
      <c r="D5" s="24">
        <v>6910000000</v>
      </c>
      <c r="E5" s="24">
        <v>-461000000000</v>
      </c>
      <c r="F5" s="24">
        <v>330000000000</v>
      </c>
      <c r="J5" t="s">
        <v>168</v>
      </c>
      <c r="K5" s="31">
        <v>4949</v>
      </c>
      <c r="L5">
        <v>1.3521179999999999</v>
      </c>
      <c r="M5" s="31">
        <v>24922</v>
      </c>
      <c r="N5">
        <v>0.58430939999999998</v>
      </c>
    </row>
    <row r="6" spans="1:14">
      <c r="A6" s="22" t="s">
        <v>166</v>
      </c>
      <c r="B6" s="23">
        <v>31876</v>
      </c>
      <c r="C6" s="22">
        <v>0.75636959999999998</v>
      </c>
      <c r="D6" s="22">
        <v>0.18069379999999999</v>
      </c>
      <c r="E6" s="22">
        <v>2.90786E-2</v>
      </c>
      <c r="F6" s="22">
        <v>1.2062550000000001</v>
      </c>
      <c r="J6" t="s">
        <v>252</v>
      </c>
      <c r="K6" s="31">
        <v>4944</v>
      </c>
      <c r="L6">
        <v>9.3027660000000001</v>
      </c>
      <c r="M6" s="31">
        <v>24904</v>
      </c>
      <c r="N6">
        <v>63.730159999999998</v>
      </c>
    </row>
    <row r="7" spans="1:14">
      <c r="A7" s="22" t="s">
        <v>167</v>
      </c>
      <c r="B7" s="23">
        <v>30764</v>
      </c>
      <c r="C7" s="22">
        <v>-6.3404179999999997</v>
      </c>
      <c r="D7" s="22">
        <v>1102.192</v>
      </c>
      <c r="E7" s="22">
        <v>-191776.9</v>
      </c>
      <c r="F7" s="22">
        <v>8072.1859999999997</v>
      </c>
      <c r="J7" t="s">
        <v>253</v>
      </c>
      <c r="K7" s="31">
        <v>5112</v>
      </c>
      <c r="L7">
        <v>1.390063</v>
      </c>
      <c r="M7" s="31">
        <v>26764</v>
      </c>
      <c r="N7">
        <v>1.416866</v>
      </c>
    </row>
    <row r="8" spans="1:14">
      <c r="A8" s="22" t="s">
        <v>168</v>
      </c>
      <c r="B8" s="23">
        <v>29871</v>
      </c>
      <c r="C8" s="22">
        <v>0.71151920000000002</v>
      </c>
      <c r="D8" s="22">
        <v>36.054589999999997</v>
      </c>
      <c r="E8" s="22">
        <v>-0.99971699999999997</v>
      </c>
      <c r="F8" s="22">
        <v>4719.6120000000001</v>
      </c>
      <c r="J8" t="s">
        <v>164</v>
      </c>
      <c r="K8" s="31">
        <v>4031</v>
      </c>
      <c r="L8">
        <v>-3.0980000000000001E-3</v>
      </c>
      <c r="M8" s="31">
        <v>21154</v>
      </c>
      <c r="N8">
        <v>1.6477E-3</v>
      </c>
    </row>
    <row r="9" spans="1:14">
      <c r="A9" s="22" t="s">
        <v>169</v>
      </c>
      <c r="B9" s="23">
        <v>28612</v>
      </c>
      <c r="C9" s="22">
        <v>1.23283E-2</v>
      </c>
      <c r="D9" s="22">
        <v>7.1406899999999995E-2</v>
      </c>
      <c r="E9" s="22">
        <v>-1.9104890000000001</v>
      </c>
      <c r="F9" s="22">
        <v>1.119883</v>
      </c>
      <c r="J9" t="s">
        <v>169</v>
      </c>
      <c r="K9" s="31">
        <v>4708</v>
      </c>
      <c r="L9">
        <v>9.3314999999999995E-3</v>
      </c>
      <c r="M9" s="31">
        <v>23904</v>
      </c>
      <c r="N9">
        <v>1.2918600000000001E-2</v>
      </c>
    </row>
    <row r="10" spans="1:14">
      <c r="A10" s="22" t="s">
        <v>170</v>
      </c>
      <c r="B10" s="23">
        <v>28403</v>
      </c>
      <c r="C10" s="22">
        <v>2.1869900000000001E-2</v>
      </c>
      <c r="D10" s="22">
        <v>8.6035299999999995E-2</v>
      </c>
      <c r="E10" s="22">
        <v>-1.6002050000000001</v>
      </c>
      <c r="F10" s="22">
        <v>1.5495140000000001</v>
      </c>
      <c r="J10" t="s">
        <v>166</v>
      </c>
      <c r="K10" s="31">
        <v>5112</v>
      </c>
      <c r="L10">
        <v>0.76405310000000004</v>
      </c>
      <c r="M10" s="31">
        <v>26764</v>
      </c>
      <c r="N10">
        <v>0.75490210000000002</v>
      </c>
    </row>
    <row r="11" spans="1:14">
      <c r="A11" s="22" t="s">
        <v>171</v>
      </c>
      <c r="B11" s="23">
        <v>28321</v>
      </c>
      <c r="C11" s="24">
        <v>5930000000</v>
      </c>
      <c r="D11" s="24">
        <v>52300000000</v>
      </c>
      <c r="E11" s="24">
        <v>-970000000000</v>
      </c>
      <c r="F11" s="24">
        <v>2890000000000</v>
      </c>
      <c r="J11" t="s">
        <v>165</v>
      </c>
      <c r="K11" s="31">
        <v>4629</v>
      </c>
      <c r="L11" s="32">
        <v>-244000000</v>
      </c>
      <c r="M11" s="31">
        <v>23402</v>
      </c>
      <c r="N11" s="32">
        <v>-326000000</v>
      </c>
    </row>
    <row r="12" spans="1:14">
      <c r="A12" s="22" t="s">
        <v>172</v>
      </c>
      <c r="B12" s="23">
        <v>28689</v>
      </c>
      <c r="C12" s="22">
        <v>5.2798000000000003E-3</v>
      </c>
      <c r="D12" s="22">
        <v>0.31568580000000002</v>
      </c>
      <c r="E12" s="22">
        <v>-32.161830000000002</v>
      </c>
      <c r="F12" s="22">
        <v>20.957619999999999</v>
      </c>
      <c r="J12" t="s">
        <v>171</v>
      </c>
      <c r="K12" s="31">
        <v>4676</v>
      </c>
      <c r="L12" s="32">
        <v>2520000000</v>
      </c>
      <c r="M12" s="31">
        <v>23645</v>
      </c>
      <c r="N12" s="32">
        <v>6610000000</v>
      </c>
    </row>
    <row r="13" spans="1:14">
      <c r="A13" s="22" t="s">
        <v>173</v>
      </c>
      <c r="B13" s="23">
        <v>28677</v>
      </c>
      <c r="C13" s="22">
        <v>1.06917</v>
      </c>
      <c r="D13" s="22">
        <v>2.1656780000000002</v>
      </c>
      <c r="E13" s="22">
        <v>7.8479999999999999E-4</v>
      </c>
      <c r="F13" s="22">
        <v>154</v>
      </c>
      <c r="J13" t="s">
        <v>172</v>
      </c>
      <c r="K13" s="31">
        <v>4738</v>
      </c>
      <c r="L13">
        <v>6.5620000000000001E-4</v>
      </c>
      <c r="M13" s="31">
        <v>23951</v>
      </c>
      <c r="N13">
        <v>6.1944000000000001E-3</v>
      </c>
    </row>
    <row r="14" spans="1:14">
      <c r="A14" s="22" t="s">
        <v>174</v>
      </c>
      <c r="B14" s="23">
        <v>28785</v>
      </c>
      <c r="C14" s="22">
        <v>0.1672746</v>
      </c>
      <c r="D14" s="22">
        <v>0.37322739999999999</v>
      </c>
      <c r="E14" s="22">
        <v>0</v>
      </c>
      <c r="F14" s="22">
        <v>1</v>
      </c>
      <c r="J14" t="s">
        <v>179</v>
      </c>
      <c r="K14" s="31">
        <v>5112</v>
      </c>
      <c r="L14">
        <v>0.56416949999999999</v>
      </c>
      <c r="M14" s="31">
        <v>26764</v>
      </c>
      <c r="N14">
        <v>0.5240051</v>
      </c>
    </row>
    <row r="15" spans="1:14">
      <c r="A15" s="22" t="s">
        <v>180</v>
      </c>
      <c r="B15" s="23">
        <v>31876</v>
      </c>
      <c r="C15" s="22">
        <v>0.4546367</v>
      </c>
      <c r="D15" s="22">
        <v>0.49794569999999999</v>
      </c>
      <c r="E15" s="22">
        <v>0</v>
      </c>
      <c r="F15" s="22">
        <v>1</v>
      </c>
      <c r="J15" t="s">
        <v>173</v>
      </c>
      <c r="K15" s="31">
        <v>4723</v>
      </c>
      <c r="L15">
        <v>1.130992</v>
      </c>
      <c r="M15" s="31">
        <v>23954</v>
      </c>
      <c r="N15">
        <v>1.05698</v>
      </c>
    </row>
    <row r="16" spans="1:14">
      <c r="A16" s="22" t="s">
        <v>175</v>
      </c>
      <c r="B16" s="23">
        <v>31866</v>
      </c>
      <c r="C16" s="22">
        <v>96.374260000000007</v>
      </c>
      <c r="D16" s="22">
        <v>2751.74</v>
      </c>
      <c r="E16" s="22">
        <v>-129431.3</v>
      </c>
      <c r="F16" s="22">
        <v>420284.6</v>
      </c>
      <c r="J16" t="s">
        <v>174</v>
      </c>
      <c r="K16" s="31">
        <v>4742</v>
      </c>
      <c r="L16">
        <v>0.5404892</v>
      </c>
      <c r="M16" s="31">
        <v>24043</v>
      </c>
      <c r="N16">
        <v>9.3665499999999999E-2</v>
      </c>
    </row>
    <row r="17" spans="1:14">
      <c r="A17" s="22" t="s">
        <v>176</v>
      </c>
      <c r="B17" s="23">
        <v>31876</v>
      </c>
      <c r="C17" s="24">
        <v>13500000000</v>
      </c>
      <c r="D17" s="24">
        <v>77700000000</v>
      </c>
      <c r="E17" s="24">
        <v>19800000</v>
      </c>
      <c r="F17" s="24">
        <v>5670000000000</v>
      </c>
      <c r="J17" t="s">
        <v>176</v>
      </c>
      <c r="K17" s="31">
        <v>5112</v>
      </c>
      <c r="L17" s="32">
        <v>8220000000</v>
      </c>
      <c r="M17" s="31">
        <v>26764</v>
      </c>
      <c r="N17" s="32">
        <v>14500000000</v>
      </c>
    </row>
    <row r="18" spans="1:14">
      <c r="A18" s="22" t="s">
        <v>177</v>
      </c>
      <c r="B18" s="23">
        <v>31876</v>
      </c>
      <c r="C18" s="22">
        <v>4.0958620000000003</v>
      </c>
      <c r="D18" s="22">
        <v>285.99279999999999</v>
      </c>
      <c r="E18" s="22">
        <v>6.9540000000000001E-3</v>
      </c>
      <c r="F18" s="22">
        <v>50939.54</v>
      </c>
      <c r="J18" t="s">
        <v>177</v>
      </c>
      <c r="K18" s="31">
        <v>5112</v>
      </c>
      <c r="L18">
        <v>2.8193990000000002</v>
      </c>
      <c r="M18" s="31">
        <v>26764</v>
      </c>
      <c r="N18">
        <v>4.3396699999999999</v>
      </c>
    </row>
    <row r="19" spans="1:14">
      <c r="A19" s="22" t="s">
        <v>178</v>
      </c>
      <c r="B19" s="23">
        <v>31876</v>
      </c>
      <c r="C19" s="22">
        <v>1.0422750000000001</v>
      </c>
      <c r="D19" s="22">
        <v>1.6842490000000001</v>
      </c>
      <c r="E19" s="22">
        <v>2.0000000000000002E-5</v>
      </c>
      <c r="F19" s="22">
        <v>143.80350000000001</v>
      </c>
      <c r="J19" t="s">
        <v>178</v>
      </c>
      <c r="K19" s="31">
        <v>5112</v>
      </c>
      <c r="L19">
        <v>0.99325490000000005</v>
      </c>
      <c r="M19" s="31">
        <v>26764</v>
      </c>
      <c r="N19">
        <v>1.0516380000000001</v>
      </c>
    </row>
    <row r="20" spans="1:14">
      <c r="A20" s="22" t="s">
        <v>179</v>
      </c>
      <c r="B20" s="23">
        <v>31876</v>
      </c>
      <c r="C20" s="22">
        <v>0.53044639999999998</v>
      </c>
      <c r="D20" s="22">
        <v>5.084022</v>
      </c>
      <c r="E20" s="22">
        <v>-0.19469800000000001</v>
      </c>
      <c r="F20" s="22">
        <v>877.2559</v>
      </c>
    </row>
  </sheetData>
  <mergeCells count="2">
    <mergeCell ref="K1:L1"/>
    <mergeCell ref="M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E21" sqref="E21"/>
    </sheetView>
  </sheetViews>
  <sheetFormatPr defaultRowHeight="14.4"/>
  <cols>
    <col min="1" max="1" width="13.1015625" customWidth="1"/>
    <col min="2" max="2" width="12.3125" customWidth="1"/>
    <col min="3" max="3" width="25.578125" customWidth="1"/>
  </cols>
  <sheetData>
    <row r="1" spans="1:3">
      <c r="A1" s="22" t="s">
        <v>183</v>
      </c>
      <c r="B1" t="s">
        <v>181</v>
      </c>
      <c r="C1" t="s">
        <v>182</v>
      </c>
    </row>
    <row r="2" spans="1:3">
      <c r="A2" s="22" t="s">
        <v>162</v>
      </c>
      <c r="B2" t="s">
        <v>142</v>
      </c>
      <c r="C2" t="s">
        <v>184</v>
      </c>
    </row>
    <row r="3" spans="1:3">
      <c r="A3" s="22" t="s">
        <v>163</v>
      </c>
      <c r="B3" t="s">
        <v>185</v>
      </c>
      <c r="C3" t="s">
        <v>218</v>
      </c>
    </row>
    <row r="4" spans="1:3">
      <c r="A4" s="22" t="s">
        <v>165</v>
      </c>
      <c r="B4" t="s">
        <v>186</v>
      </c>
      <c r="C4" t="s">
        <v>187</v>
      </c>
    </row>
    <row r="5" spans="1:3">
      <c r="A5" s="22" t="s">
        <v>166</v>
      </c>
      <c r="B5" t="s">
        <v>188</v>
      </c>
      <c r="C5" t="s">
        <v>189</v>
      </c>
    </row>
    <row r="6" spans="1:3">
      <c r="A6" s="22" t="s">
        <v>167</v>
      </c>
      <c r="B6" t="s">
        <v>190</v>
      </c>
      <c r="C6" t="s">
        <v>191</v>
      </c>
    </row>
    <row r="7" spans="1:3">
      <c r="A7" s="22" t="s">
        <v>168</v>
      </c>
      <c r="B7" t="s">
        <v>192</v>
      </c>
      <c r="C7" t="s">
        <v>193</v>
      </c>
    </row>
    <row r="8" spans="1:3">
      <c r="A8" s="22" t="s">
        <v>169</v>
      </c>
      <c r="B8" t="s">
        <v>194</v>
      </c>
      <c r="C8" t="s">
        <v>195</v>
      </c>
    </row>
    <row r="9" spans="1:3">
      <c r="A9" s="22" t="s">
        <v>170</v>
      </c>
      <c r="B9" t="s">
        <v>196</v>
      </c>
      <c r="C9" t="s">
        <v>197</v>
      </c>
    </row>
    <row r="10" spans="1:3">
      <c r="A10" s="22" t="s">
        <v>171</v>
      </c>
      <c r="B10" t="s">
        <v>198</v>
      </c>
      <c r="C10" t="s">
        <v>199</v>
      </c>
    </row>
    <row r="11" spans="1:3">
      <c r="A11" s="22" t="s">
        <v>172</v>
      </c>
      <c r="B11" t="s">
        <v>201</v>
      </c>
      <c r="C11" t="s">
        <v>200</v>
      </c>
    </row>
    <row r="12" spans="1:3">
      <c r="A12" s="22" t="s">
        <v>173</v>
      </c>
      <c r="B12" t="s">
        <v>202</v>
      </c>
      <c r="C12" t="s">
        <v>203</v>
      </c>
    </row>
    <row r="13" spans="1:3">
      <c r="A13" s="22" t="s">
        <v>174</v>
      </c>
      <c r="B13" t="s">
        <v>204</v>
      </c>
      <c r="C13" t="s">
        <v>205</v>
      </c>
    </row>
    <row r="14" spans="1:3">
      <c r="A14" s="22" t="s">
        <v>180</v>
      </c>
      <c r="B14" t="s">
        <v>206</v>
      </c>
      <c r="C14" t="s">
        <v>207</v>
      </c>
    </row>
    <row r="15" spans="1:3">
      <c r="A15" s="22" t="s">
        <v>175</v>
      </c>
      <c r="B15" t="s">
        <v>208</v>
      </c>
      <c r="C15" t="s">
        <v>209</v>
      </c>
    </row>
    <row r="16" spans="1:3">
      <c r="A16" s="22" t="s">
        <v>176</v>
      </c>
      <c r="B16" t="s">
        <v>210</v>
      </c>
      <c r="C16" t="s">
        <v>211</v>
      </c>
    </row>
    <row r="17" spans="1:3">
      <c r="A17" s="22" t="s">
        <v>177</v>
      </c>
      <c r="B17" t="s">
        <v>212</v>
      </c>
      <c r="C17" t="s">
        <v>213</v>
      </c>
    </row>
    <row r="18" spans="1:3">
      <c r="A18" s="22" t="s">
        <v>178</v>
      </c>
      <c r="B18" t="s">
        <v>214</v>
      </c>
      <c r="C18" t="s">
        <v>215</v>
      </c>
    </row>
    <row r="19" spans="1:3">
      <c r="A19" s="22" t="s">
        <v>179</v>
      </c>
      <c r="B19" t="s">
        <v>216</v>
      </c>
      <c r="C19" t="s">
        <v>217</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ByType_ch</vt:lpstr>
      <vt:lpstr>ByYear</vt:lpstr>
      <vt:lpstr>ByType</vt:lpstr>
      <vt:lpstr>ByIndustry</vt:lpstr>
      <vt:lpstr>ByIndustry2</vt:lpstr>
      <vt:lpstr>Xsum</vt:lpstr>
      <vt:lpstr>Var_defination</vt:lpstr>
      <vt:lpstr>Temp</vt:lpstr>
      <vt:lpstr>Result</vt:lpstr>
      <vt:lpstr>AfterTune</vt:lpstr>
    </vt:vector>
  </TitlesOfParts>
  <Company>Razer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 Pan</dc:creator>
  <cp:lastModifiedBy>Bin Pan</cp:lastModifiedBy>
  <dcterms:created xsi:type="dcterms:W3CDTF">2018-06-11T11:57:28Z</dcterms:created>
  <dcterms:modified xsi:type="dcterms:W3CDTF">2018-06-28T07:42:59Z</dcterms:modified>
</cp:coreProperties>
</file>