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ncent_files\chrome_Download\Research\LCA\LCA SOFC\BW2Import\"/>
    </mc:Choice>
  </mc:AlternateContent>
  <bookViews>
    <workbookView minimized="1" xWindow="0" yWindow="0" windowWidth="23040" windowHeight="9444" activeTab="3"/>
  </bookViews>
  <sheets>
    <sheet name="SOFC" sheetId="2" r:id="rId1"/>
    <sheet name="MCFC" sheetId="3" r:id="rId2"/>
    <sheet name="PAFC" sheetId="4" r:id="rId3"/>
    <sheet name="PEMFC" sheetId="5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F64" i="2" l="1"/>
  <c r="D4" i="1" l="1"/>
  <c r="D3" i="1"/>
  <c r="C4" i="1"/>
  <c r="C3" i="1"/>
  <c r="B4" i="1"/>
  <c r="B3" i="1"/>
  <c r="C5" i="1"/>
  <c r="B5" i="1"/>
  <c r="G5" i="1" l="1"/>
  <c r="B11" i="1"/>
  <c r="C11" i="1"/>
  <c r="D11" i="1"/>
  <c r="E11" i="1"/>
  <c r="F11" i="1"/>
  <c r="G11" i="1"/>
  <c r="B6" i="1" l="1"/>
  <c r="C6" i="1"/>
  <c r="D6" i="1"/>
  <c r="E6" i="1"/>
  <c r="G6" i="1"/>
  <c r="F5" i="1"/>
  <c r="F6" i="1" s="1"/>
  <c r="D61" i="5" l="1"/>
  <c r="D63" i="4"/>
  <c r="D54" i="3"/>
  <c r="D66" i="2"/>
  <c r="G8" i="5" l="1"/>
  <c r="D14" i="4"/>
  <c r="D23" i="5"/>
  <c r="D13" i="4"/>
</calcChain>
</file>

<file path=xl/sharedStrings.xml><?xml version="1.0" encoding="utf-8"?>
<sst xmlns="http://schemas.openxmlformats.org/spreadsheetml/2006/main" count="926" uniqueCount="269">
  <si>
    <t>Steel</t>
  </si>
  <si>
    <t>Materials</t>
  </si>
  <si>
    <t>Amount</t>
  </si>
  <si>
    <t>Unit</t>
  </si>
  <si>
    <t>Data source</t>
  </si>
  <si>
    <t>Cell Stack</t>
  </si>
  <si>
    <t>NiO-YSZ</t>
  </si>
  <si>
    <t>NiO</t>
  </si>
  <si>
    <t>g/kW</t>
  </si>
  <si>
    <t>Experiment</t>
  </si>
  <si>
    <t xml:space="preserve">YSZ (3 mol% Y) </t>
  </si>
  <si>
    <t>YSZ</t>
  </si>
  <si>
    <t>Pd</t>
  </si>
  <si>
    <r>
      <t>LCN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Cambria"/>
        <family val="1"/>
      </rPr>
      <t>LaCo0.6Ni0.4O3-δ</t>
    </r>
    <r>
      <rPr>
        <sz val="10.5"/>
        <color theme="1"/>
        <rFont val="宋体"/>
        <family val="3"/>
        <charset val="134"/>
      </rPr>
      <t>）</t>
    </r>
  </si>
  <si>
    <t>Insulation</t>
  </si>
  <si>
    <t>Energy 79 (2015) 455-466</t>
  </si>
  <si>
    <t>Al2O3</t>
  </si>
  <si>
    <t>Interconnects</t>
  </si>
  <si>
    <t>kg/kW</t>
  </si>
  <si>
    <t>Internal. J. Hydro. Energy 37(2012), 2509-2523</t>
  </si>
  <si>
    <t>Fuel Processor</t>
  </si>
  <si>
    <t>Cleaning Unit (Desurphurizer)</t>
  </si>
  <si>
    <t>Zinc oxide (cleaning unit)</t>
  </si>
  <si>
    <t xml:space="preserve">Jaap van Rooijen (2006) </t>
  </si>
  <si>
    <t>Pt</t>
  </si>
  <si>
    <t>Jaap van Rooijen (2006)</t>
  </si>
  <si>
    <t>Reformer</t>
  </si>
  <si>
    <t>Energy 126 (2017) 585-602</t>
  </si>
  <si>
    <t>Reformer tube, Stainless steel 304 (100 wt%)</t>
  </si>
  <si>
    <t>Power Conditioining</t>
  </si>
  <si>
    <t>Inverter</t>
  </si>
  <si>
    <t>Al-alloy (90.9 wt%), Purified silica (1.2 wt%), Plastic (6.1 wt%), Copper (1.8 wt%)</t>
  </si>
  <si>
    <t>Weiss MA, Heywood JB (2003)-report</t>
  </si>
  <si>
    <t>Energy 79 (2015) 455-466, using a scaling factor of 1. Neglecting other controllers and cables</t>
  </si>
  <si>
    <t>Thermal Management</t>
  </si>
  <si>
    <t>Steam Generator</t>
  </si>
  <si>
    <t>Steel cold rolled coil</t>
  </si>
  <si>
    <t>kg</t>
  </si>
  <si>
    <t>IISI</t>
  </si>
  <si>
    <t>Stainless Steel 304 2B</t>
  </si>
  <si>
    <t>Stainless Steel 316 2B</t>
  </si>
  <si>
    <t xml:space="preserve">Heat exchanger for fuel and water </t>
  </si>
  <si>
    <t>Stainless steel 304 (100 wt%)</t>
  </si>
  <si>
    <t>Heat exchanger for air</t>
  </si>
  <si>
    <t>Cr alloy (100%)</t>
  </si>
  <si>
    <t>Auxiliary Burner</t>
  </si>
  <si>
    <t>Applied Energy 139 (2015) 245–259</t>
  </si>
  <si>
    <t>Aluminium</t>
  </si>
  <si>
    <t>Applied Energy 139 (2015) 245–260</t>
  </si>
  <si>
    <t>Chromium steel</t>
  </si>
  <si>
    <t>Applied Energy 139 (2015) 245–261</t>
  </si>
  <si>
    <t>Brazing solder</t>
  </si>
  <si>
    <t>Applied Energy 139 (2015) 245–262</t>
  </si>
  <si>
    <t>Copper</t>
  </si>
  <si>
    <t>Applied Energy 139 (2015) 245–263</t>
  </si>
  <si>
    <t>Brass</t>
  </si>
  <si>
    <t>Applied Energy 139 (2015) 245–264</t>
  </si>
  <si>
    <t>Rock wool</t>
  </si>
  <si>
    <t>Applied Energy 139 (2015) 245–265</t>
  </si>
  <si>
    <t>Alkyd paint</t>
  </si>
  <si>
    <t>Applied Energy 139 (2015) 245–266</t>
  </si>
  <si>
    <t>Corrugated board</t>
  </si>
  <si>
    <t>Applied Energy 139 (2015) 245–267</t>
  </si>
  <si>
    <t>High density polyethylene</t>
  </si>
  <si>
    <t>Applied Energy 139 (2015) 245–268</t>
  </si>
  <si>
    <t>Electricity, medium voltage</t>
  </si>
  <si>
    <t>MJ</t>
  </si>
  <si>
    <t>Applied Energy 139 (2015) 245–269</t>
  </si>
  <si>
    <t>Heat from natural gas</t>
  </si>
  <si>
    <t>Applied Energy 139 (2015) 245–270</t>
  </si>
  <si>
    <t>Heat from light fuel oil</t>
  </si>
  <si>
    <t>Applied Energy 139 (2015) 245–271</t>
  </si>
  <si>
    <t>Water</t>
  </si>
  <si>
    <t>l</t>
  </si>
  <si>
    <t>Applied Energy 139 (2015) 245–272</t>
  </si>
  <si>
    <t>Value</t>
  </si>
  <si>
    <t>unit</t>
  </si>
  <si>
    <t>Data Source</t>
  </si>
  <si>
    <t>Ecoinvent 2016</t>
  </si>
  <si>
    <t>Aluminium oxide, at plant/RER (anode)</t>
  </si>
  <si>
    <t>Ecoinvent 2017</t>
  </si>
  <si>
    <t>MEA</t>
  </si>
  <si>
    <t>Platinum</t>
  </si>
  <si>
    <t xml:space="preserve">PTFE (Teflon®) </t>
  </si>
  <si>
    <t>PureCell™ system</t>
  </si>
  <si>
    <t>Carbon black ETH U</t>
  </si>
  <si>
    <t xml:space="preserve">Graphite </t>
  </si>
  <si>
    <t xml:space="preserve">Copper ETH U </t>
  </si>
  <si>
    <t xml:space="preserve">Silicium carbide </t>
  </si>
  <si>
    <t xml:space="preserve">Glass fiber I </t>
  </si>
  <si>
    <t>Interconnector</t>
  </si>
  <si>
    <t xml:space="preserve">Steel cold rolled coil </t>
  </si>
  <si>
    <t>IISI (International Iron and Steel Institute)</t>
  </si>
  <si>
    <t>reformer</t>
  </si>
  <si>
    <t>Lanthanum</t>
  </si>
  <si>
    <t>Zeolite ETH U</t>
  </si>
  <si>
    <t>Aluminum oxide</t>
  </si>
  <si>
    <t>Nickel enriched ETH U</t>
  </si>
  <si>
    <t>Low temperature shift reactor</t>
  </si>
  <si>
    <t>Copper ETH U</t>
  </si>
  <si>
    <t>Zinc oxide</t>
  </si>
  <si>
    <t>(Zinc)</t>
  </si>
  <si>
    <t>Glass fiber I</t>
  </si>
  <si>
    <t>Cooling loop</t>
  </si>
  <si>
    <t>Carbon black, at plant</t>
  </si>
  <si>
    <t>Energy Environ. Sci., 2015, 8, 1969--1985</t>
  </si>
  <si>
    <t>Graphite, at plant/RER U</t>
  </si>
  <si>
    <t>Chromium steel 18/8, at plant/RER U</t>
  </si>
  <si>
    <t>Endplate</t>
  </si>
  <si>
    <t>Steel product manufacturing, average metal working/RER U</t>
  </si>
  <si>
    <t>Refers to steel bars and screws to fix the stack and to fittings</t>
  </si>
  <si>
    <t>Total</t>
  </si>
  <si>
    <t>LSM-YSZ</t>
    <phoneticPr fontId="12" type="noConversion"/>
  </si>
  <si>
    <t>LSM</t>
    <phoneticPr fontId="12" type="noConversion"/>
  </si>
  <si>
    <t>Energy 126 (2017) 585-602</t>
    <phoneticPr fontId="12" type="noConversion"/>
  </si>
  <si>
    <t>Rock wool</t>
    <phoneticPr fontId="12" type="noConversion"/>
  </si>
  <si>
    <t>kg/kW</t>
    <phoneticPr fontId="12" type="noConversion"/>
  </si>
  <si>
    <t>MJ/kW</t>
    <phoneticPr fontId="12" type="noConversion"/>
  </si>
  <si>
    <t>l/kW</t>
    <phoneticPr fontId="12" type="noConversion"/>
  </si>
  <si>
    <t>silica</t>
    <phoneticPr fontId="12" type="noConversion"/>
  </si>
  <si>
    <t>Plastic</t>
    <phoneticPr fontId="12" type="noConversion"/>
  </si>
  <si>
    <t>Copper</t>
    <phoneticPr fontId="12" type="noConversion"/>
  </si>
  <si>
    <t>Al-alloy</t>
    <phoneticPr fontId="12" type="noConversion"/>
  </si>
  <si>
    <t>Reactor tube</t>
    <phoneticPr fontId="12" type="noConversion"/>
  </si>
  <si>
    <t>Energy 79 (2015) 455-466</t>
    <phoneticPr fontId="12" type="noConversion"/>
  </si>
  <si>
    <t>Cleaning Unit (Desulfurizer)</t>
    <phoneticPr fontId="12" type="noConversion"/>
  </si>
  <si>
    <t>Experiment (emission for Yttria is retieved from internationl journal of hydrogen energy 37 (2012) 2509-2523</t>
    <phoneticPr fontId="12" type="noConversion"/>
  </si>
  <si>
    <t>Experiment (assume 2kW to convert Ni to NiO, retieved from internationl journal of hydrogen energy 37 (2012) 2509-2523)</t>
    <phoneticPr fontId="12" type="noConversion"/>
  </si>
  <si>
    <t>kg/kW</t>
    <phoneticPr fontId="12" type="noConversion"/>
  </si>
  <si>
    <t>Low temperature shift reactor</t>
    <phoneticPr fontId="12" type="noConversion"/>
  </si>
  <si>
    <t>kg/kW</t>
    <phoneticPr fontId="12" type="noConversion"/>
  </si>
  <si>
    <t>Assembly</t>
    <phoneticPr fontId="12" type="noConversion"/>
  </si>
  <si>
    <t>Bi-polar plate</t>
    <phoneticPr fontId="12" type="noConversion"/>
  </si>
  <si>
    <t>GDL</t>
  </si>
  <si>
    <t>Membrane</t>
    <phoneticPr fontId="12" type="noConversion"/>
  </si>
  <si>
    <t>Platinum, primary, at refinery/ZA U</t>
  </si>
  <si>
    <t>Applied Energy 147 (2015) 373–385</t>
    <phoneticPr fontId="12" type="noConversion"/>
  </si>
  <si>
    <t>alumina</t>
  </si>
  <si>
    <t>Reformer catalyst（63% Alumina, 20% Nickle oxide, 17% silica）</t>
  </si>
  <si>
    <t>(Aluminum)</t>
  </si>
  <si>
    <t>Nickel Oxide</t>
  </si>
  <si>
    <t>(Nickel)</t>
  </si>
  <si>
    <t>Silica</t>
  </si>
  <si>
    <t>(Silicon)</t>
  </si>
  <si>
    <t>energy to convert elementary substance to compound</t>
  </si>
  <si>
    <t>MJ/kW</t>
  </si>
  <si>
    <t>Tetrafluoroethylene (TFE), at plant, EU</t>
  </si>
  <si>
    <t>Applied Energy 157 (2015) 884–896</t>
  </si>
  <si>
    <t>Tetrafluoroethylene (TFE), at plant, EU</t>
    <phoneticPr fontId="12" type="noConversion"/>
  </si>
  <si>
    <t>Catalyst layer</t>
    <phoneticPr fontId="12" type="noConversion"/>
  </si>
  <si>
    <t>Operation</t>
    <phoneticPr fontId="12" type="noConversion"/>
  </si>
  <si>
    <t>Electricity Efficiency</t>
  </si>
  <si>
    <t>%</t>
  </si>
  <si>
    <t>Thermal Efficiency</t>
  </si>
  <si>
    <t>J. Fuel Cell Sci. Technol.11(2013) 14</t>
  </si>
  <si>
    <t>Fuel Consumptaion Rate</t>
  </si>
  <si>
    <t>kWh/h</t>
  </si>
  <si>
    <t>Operation Hours</t>
    <phoneticPr fontId="12" type="noConversion"/>
  </si>
  <si>
    <t>h/a</t>
    <phoneticPr fontId="12" type="noConversion"/>
  </si>
  <si>
    <t>CO2-gases</t>
  </si>
  <si>
    <t>CO-gases</t>
  </si>
  <si>
    <t>VOC</t>
  </si>
  <si>
    <t>NOx-gases</t>
  </si>
  <si>
    <t>Energy Server 5, Bloomenergy 2019</t>
  </si>
  <si>
    <t>kg/a</t>
    <phoneticPr fontId="12" type="noConversion"/>
  </si>
  <si>
    <t>g/a</t>
    <phoneticPr fontId="12" type="noConversion"/>
  </si>
  <si>
    <t>kg/a</t>
    <phoneticPr fontId="12" type="noConversion"/>
  </si>
  <si>
    <t>kWh/h</t>
    <phoneticPr fontId="12" type="noConversion"/>
  </si>
  <si>
    <t>Energy Server 5, Bloomenergy 2019</t>
    <phoneticPr fontId="12" type="noConversion"/>
  </si>
  <si>
    <t>Energy Convers Manage 168 (2018) 276–287</t>
  </si>
  <si>
    <t>H2O-gases</t>
  </si>
  <si>
    <t>SOx-gases</t>
  </si>
  <si>
    <t>De-ioned Water consumption</t>
    <phoneticPr fontId="12" type="noConversion"/>
  </si>
  <si>
    <t xml:space="preserve">According to Ranjiven 2006, Total amount of Lanthanum and Nickel is 91 lb(41.277 kg), assuming Molar ratio (La:Ni) = 1(according to Jyong-YueLiu 2010) </t>
  </si>
  <si>
    <t>Polyethylene</t>
  </si>
  <si>
    <t>Substitute Teflon</t>
    <phoneticPr fontId="12" type="noConversion"/>
  </si>
  <si>
    <t>kg/kW</t>
    <phoneticPr fontId="12" type="noConversion"/>
  </si>
  <si>
    <t>g/kW</t>
    <phoneticPr fontId="12" type="noConversion"/>
  </si>
  <si>
    <t>Tetrafluoroethylene (TFE), at plant, EU</t>
    <phoneticPr fontId="12" type="noConversion"/>
  </si>
  <si>
    <t>Sulfuric acid, at plant, EU</t>
    <phoneticPr fontId="12" type="noConversion"/>
  </si>
  <si>
    <t>Water</t>
    <phoneticPr fontId="12" type="noConversion"/>
  </si>
  <si>
    <t>None</t>
  </si>
  <si>
    <t>None</t>
    <phoneticPr fontId="12" type="noConversion"/>
  </si>
  <si>
    <t>SO2</t>
  </si>
  <si>
    <t>SO2</t>
    <phoneticPr fontId="12" type="noConversion"/>
  </si>
  <si>
    <t>Negiligble</t>
    <phoneticPr fontId="12" type="noConversion"/>
  </si>
  <si>
    <t>PureCell 400</t>
  </si>
  <si>
    <t>NOx</t>
  </si>
  <si>
    <t>CO</t>
  </si>
  <si>
    <t>CO2</t>
  </si>
  <si>
    <t>Negligible</t>
  </si>
  <si>
    <t>PM</t>
  </si>
  <si>
    <t xml:space="preserve">Water Consumption </t>
  </si>
  <si>
    <t>Water Discharge</t>
  </si>
  <si>
    <t>%</t>
    <phoneticPr fontId="12" type="noConversion"/>
  </si>
  <si>
    <t>h/a</t>
    <phoneticPr fontId="12" type="noConversion"/>
  </si>
  <si>
    <t>kWh/h</t>
    <phoneticPr fontId="12" type="noConversion"/>
  </si>
  <si>
    <t>g/a</t>
    <phoneticPr fontId="12" type="noConversion"/>
  </si>
  <si>
    <t>kg/a</t>
    <phoneticPr fontId="12" type="noConversion"/>
  </si>
  <si>
    <t>emission to air</t>
  </si>
  <si>
    <t>DOE_2013 Business case of HT PEMFC</t>
  </si>
  <si>
    <t>negligible</t>
  </si>
  <si>
    <t>Sox</t>
  </si>
  <si>
    <t>DOE_2014 Business case of HT PEMFC</t>
  </si>
  <si>
    <t>DOE_2015 Business case of HT PEMFC</t>
  </si>
  <si>
    <t>DOE_2016 Business case of HT PEMFC</t>
  </si>
  <si>
    <t>DOE_2017 Business case of HT PEMFC</t>
  </si>
  <si>
    <t>DOE_2018 Business case of HT PEMFC</t>
  </si>
  <si>
    <t>Assume 40 times loading of PEMFC, same as Platinum</t>
    <phoneticPr fontId="12" type="noConversion"/>
  </si>
  <si>
    <t>Natural Gas Consumption</t>
    <phoneticPr fontId="12" type="noConversion"/>
  </si>
  <si>
    <t>DFC 300</t>
    <phoneticPr fontId="12" type="noConversion"/>
  </si>
  <si>
    <t>g/a</t>
    <phoneticPr fontId="12" type="noConversion"/>
  </si>
  <si>
    <t>Disposal</t>
    <phoneticPr fontId="12" type="noConversion"/>
  </si>
  <si>
    <t>Pt</t>
    <phoneticPr fontId="12" type="noConversion"/>
  </si>
  <si>
    <t>Cu</t>
    <phoneticPr fontId="12" type="noConversion"/>
  </si>
  <si>
    <t>Al</t>
    <phoneticPr fontId="12" type="noConversion"/>
  </si>
  <si>
    <t>steel</t>
    <phoneticPr fontId="12" type="noConversion"/>
  </si>
  <si>
    <t>Others</t>
    <phoneticPr fontId="12" type="noConversion"/>
  </si>
  <si>
    <t>%</t>
    <phoneticPr fontId="12" type="noConversion"/>
  </si>
  <si>
    <t>%</t>
    <phoneticPr fontId="12" type="noConversion"/>
  </si>
  <si>
    <t>Energy Environ. Sci., 2015, 8, 1969--1986</t>
  </si>
  <si>
    <t>Energy Environ. Sci., 2015, 8, 1969--1987</t>
  </si>
  <si>
    <t>Energy Environ. Sci., 2015, 8, 1969--1988</t>
  </si>
  <si>
    <t>Energy Environ. Sci., 2015, 8, 1969--1989</t>
  </si>
  <si>
    <t>Steel cold rolled coil</t>
    <phoneticPr fontId="12" type="noConversion"/>
  </si>
  <si>
    <t>Reinforcing steel, at plant/RER</t>
    <phoneticPr fontId="12" type="noConversion"/>
  </si>
  <si>
    <t>kg/kW</t>
    <phoneticPr fontId="12" type="noConversion"/>
  </si>
  <si>
    <t>Yttria</t>
    <phoneticPr fontId="12" type="noConversion"/>
  </si>
  <si>
    <t>g/kW</t>
    <phoneticPr fontId="12" type="noConversion"/>
  </si>
  <si>
    <t>Zinc oxide</t>
    <phoneticPr fontId="12" type="noConversion"/>
  </si>
  <si>
    <t xml:space="preserve">Steel cold rolled coil </t>
    <phoneticPr fontId="12" type="noConversion"/>
  </si>
  <si>
    <t>Nickel, 99.5%, at plant/GLO (cathode &amp; ahode)</t>
    <phoneticPr fontId="12" type="noConversion"/>
  </si>
  <si>
    <t>Chromium, at RER (anode)</t>
    <phoneticPr fontId="12" type="noConversion"/>
  </si>
  <si>
    <t>Lithium, at plant/GLO (cathode)</t>
    <phoneticPr fontId="12" type="noConversion"/>
  </si>
  <si>
    <t>Lithium carbonate, at plant/GLO (electrolyte)</t>
    <phoneticPr fontId="12" type="noConversion"/>
  </si>
  <si>
    <t>Sodium carbonate from ammonium chloride production, at plant/GLO (electrolyte)</t>
    <phoneticPr fontId="12" type="noConversion"/>
  </si>
  <si>
    <t xml:space="preserve">Phosphoric acid ETH U </t>
    <phoneticPr fontId="12" type="noConversion"/>
  </si>
  <si>
    <t>m3/a</t>
    <phoneticPr fontId="12" type="noConversion"/>
  </si>
  <si>
    <t>stainless steel</t>
    <phoneticPr fontId="12" type="noConversion"/>
  </si>
  <si>
    <t>waste reinforcement steel</t>
    <phoneticPr fontId="12" type="noConversion"/>
  </si>
  <si>
    <t>%</t>
    <phoneticPr fontId="12" type="noConversion"/>
  </si>
  <si>
    <t>Waste treatment</t>
    <phoneticPr fontId="12" type="noConversion"/>
  </si>
  <si>
    <t>Recycle</t>
    <phoneticPr fontId="12" type="noConversion"/>
  </si>
  <si>
    <t xml:space="preserve">Stainless Steel (Fe-Cr alloy)   </t>
    <phoneticPr fontId="12" type="noConversion"/>
  </si>
  <si>
    <t>electricity</t>
    <phoneticPr fontId="12" type="noConversion"/>
  </si>
  <si>
    <t>Energy consumption</t>
    <phoneticPr fontId="12" type="noConversion"/>
  </si>
  <si>
    <t>heat</t>
    <phoneticPr fontId="12" type="noConversion"/>
  </si>
  <si>
    <t>ecoinvent 3.6</t>
    <phoneticPr fontId="12" type="noConversion"/>
  </si>
  <si>
    <t>kWh/kW</t>
    <phoneticPr fontId="12" type="noConversion"/>
  </si>
  <si>
    <t>MJ</t>
    <phoneticPr fontId="12" type="noConversion"/>
  </si>
  <si>
    <t>Electricity Generation</t>
    <phoneticPr fontId="12" type="noConversion"/>
  </si>
  <si>
    <t>heat</t>
    <phoneticPr fontId="12" type="noConversion"/>
  </si>
  <si>
    <t>kWh/a</t>
    <phoneticPr fontId="12" type="noConversion"/>
  </si>
  <si>
    <t>MJ/a</t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</si>
  <si>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ofc</t>
    </r>
    <phoneticPr fontId="12" type="noConversion"/>
  </si>
  <si>
    <r>
      <t>m</t>
    </r>
    <r>
      <rPr>
        <sz val="11"/>
        <color theme="1"/>
        <rFont val="宋体"/>
        <family val="3"/>
        <charset val="134"/>
        <scheme val="minor"/>
      </rPr>
      <t>cfc</t>
    </r>
    <phoneticPr fontId="12" type="noConversion"/>
  </si>
  <si>
    <r>
      <t>p</t>
    </r>
    <r>
      <rPr>
        <sz val="11"/>
        <color theme="1"/>
        <rFont val="宋体"/>
        <family val="3"/>
        <charset val="134"/>
        <scheme val="minor"/>
      </rPr>
      <t>afc</t>
    </r>
    <phoneticPr fontId="12" type="noConversion"/>
  </si>
  <si>
    <t>pemfc</t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</si>
  <si>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ystem expansion</t>
    </r>
    <phoneticPr fontId="12" type="noConversion"/>
  </si>
  <si>
    <t>ngcc</t>
    <phoneticPr fontId="12" type="noConversion"/>
  </si>
  <si>
    <t>micro_GT</t>
    <phoneticPr fontId="12" type="noConversion"/>
  </si>
  <si>
    <r>
      <t>e</t>
    </r>
    <r>
      <rPr>
        <sz val="11"/>
        <color theme="1"/>
        <rFont val="宋体"/>
        <family val="3"/>
        <charset val="134"/>
        <scheme val="minor"/>
      </rPr>
      <t>lectrical efficiency</t>
    </r>
    <phoneticPr fontId="12" type="noConversion"/>
  </si>
  <si>
    <r>
      <t>h</t>
    </r>
    <r>
      <rPr>
        <sz val="11"/>
        <color theme="1"/>
        <rFont val="宋体"/>
        <family val="3"/>
        <charset val="134"/>
        <scheme val="minor"/>
      </rPr>
      <t>eat efficiency</t>
    </r>
    <phoneticPr fontId="12" type="noConversion"/>
  </si>
  <si>
    <r>
      <rPr>
        <sz val="11"/>
        <color theme="1"/>
        <rFont val="宋体"/>
        <family val="3"/>
        <charset val="134"/>
        <scheme val="minor"/>
      </rPr>
      <t xml:space="preserve">m3 </t>
    </r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g to kWh</t>
    </r>
    <phoneticPr fontId="12" type="noConversion"/>
  </si>
  <si>
    <t>ng consump annual</t>
    <phoneticPr fontId="12" type="noConversion"/>
  </si>
  <si>
    <r>
      <t>e</t>
    </r>
    <r>
      <rPr>
        <sz val="11"/>
        <color theme="1"/>
        <rFont val="宋体"/>
        <family val="3"/>
        <charset val="134"/>
        <scheme val="minor"/>
      </rPr>
      <t>fficiency for system expansion</t>
    </r>
    <phoneticPr fontId="12" type="noConversion"/>
  </si>
  <si>
    <t>Assume a logarithmic distribution with standard deviation of 1 for uncertainty</t>
    <phoneticPr fontId="12" type="noConversion"/>
  </si>
  <si>
    <t>Heat system expansion</t>
  </si>
  <si>
    <t>Power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</si>
</sst>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0.00_ "/>
    <numFmt numFmtId="178" formatCode="0.000"/>
    <numFmt numFmtId="179" formatCode="_ * #,##0.000_ ;_ * \-#,##0.000_ ;_ * &quot;-&quot;??_ ;_ @_ "/>
    <numFmt numFmtId="180" formatCode="0.000_);[Red]\(0.000\)"/>
  </numFmts>
  <fonts count="15">
    <font>
      <sz val="11"/>
      <color theme="1"/>
      <name val="宋体"/>
      <charset val="134"/>
      <scheme val="minor"/>
    </font>
    <font>
      <sz val="11"/>
      <color theme="1"/>
      <name val="Cambria"/>
      <family val="1"/>
    </font>
    <font>
      <b/>
      <sz val="10.5"/>
      <color theme="1"/>
      <name val="Cambria"/>
      <family val="1"/>
    </font>
    <font>
      <sz val="10.5"/>
      <color theme="1"/>
      <name val="Cambria"/>
      <family val="1"/>
    </font>
    <font>
      <sz val="10.5"/>
      <name val="Cambria"/>
      <family val="1"/>
    </font>
    <font>
      <sz val="10.5"/>
      <color rgb="FF000000"/>
      <name val="Cambria"/>
      <family val="1"/>
    </font>
    <font>
      <sz val="10.5"/>
      <color rgb="FFFF0000"/>
      <name val="Cambria"/>
      <family val="1"/>
    </font>
    <font>
      <sz val="11"/>
      <name val="Cambria"/>
      <family val="1"/>
    </font>
    <font>
      <sz val="10.5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7"/>
      <color rgb="FF225522"/>
      <name val="Verdana"/>
      <family val="2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left" vertical="center" wrapText="1"/>
    </xf>
    <xf numFmtId="43" fontId="3" fillId="0" borderId="0" xfId="1" applyNumberFormat="1" applyFont="1" applyFill="1" applyBorder="1" applyAlignment="1">
      <alignment vertical="center" wrapText="1"/>
    </xf>
    <xf numFmtId="43" fontId="1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left" vertical="center" wrapText="1"/>
    </xf>
    <xf numFmtId="177" fontId="1" fillId="0" borderId="0" xfId="0" applyNumberFormat="1" applyFont="1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center"/>
    </xf>
    <xf numFmtId="0" fontId="3" fillId="0" borderId="3" xfId="0" applyFont="1" applyFill="1" applyBorder="1" applyAlignment="1">
      <alignment horizontal="justify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3" fontId="8" fillId="2" borderId="0" xfId="1" applyNumberFormat="1" applyFont="1" applyFill="1" applyBorder="1" applyAlignment="1">
      <alignment vertical="center" wrapText="1"/>
    </xf>
    <xf numFmtId="176" fontId="9" fillId="2" borderId="0" xfId="0" applyNumberFormat="1" applyFont="1" applyFill="1" applyBorder="1" applyAlignment="1"/>
    <xf numFmtId="2" fontId="1" fillId="0" borderId="0" xfId="0" applyNumberFormat="1" applyFont="1" applyFill="1" applyBorder="1" applyAlignment="1">
      <alignment vertical="center" wrapText="1"/>
    </xf>
    <xf numFmtId="178" fontId="1" fillId="0" borderId="0" xfId="0" applyNumberFormat="1" applyFont="1" applyFill="1" applyBorder="1" applyAlignment="1">
      <alignment vertical="center" wrapText="1"/>
    </xf>
    <xf numFmtId="178" fontId="3" fillId="0" borderId="0" xfId="0" applyNumberFormat="1" applyFont="1" applyFill="1" applyBorder="1" applyAlignment="1">
      <alignment vertical="center" wrapText="1"/>
    </xf>
    <xf numFmtId="43" fontId="1" fillId="0" borderId="0" xfId="0" applyNumberFormat="1" applyFont="1" applyFill="1" applyBorder="1">
      <alignment vertical="center"/>
    </xf>
    <xf numFmtId="179" fontId="3" fillId="0" borderId="0" xfId="1" applyNumberFormat="1" applyFont="1" applyFill="1" applyBorder="1" applyAlignment="1">
      <alignment vertical="center"/>
    </xf>
    <xf numFmtId="179" fontId="1" fillId="0" borderId="0" xfId="0" applyNumberFormat="1" applyFont="1" applyFill="1" applyBorder="1" applyAlignment="1"/>
    <xf numFmtId="178" fontId="2" fillId="0" borderId="0" xfId="0" applyNumberFormat="1" applyFont="1" applyFill="1" applyBorder="1" applyAlignment="1">
      <alignment vertical="center" wrapText="1"/>
    </xf>
    <xf numFmtId="178" fontId="4" fillId="0" borderId="0" xfId="0" applyNumberFormat="1" applyFont="1" applyFill="1" applyBorder="1" applyAlignment="1">
      <alignment vertical="center" wrapText="1"/>
    </xf>
    <xf numFmtId="178" fontId="1" fillId="0" borderId="0" xfId="0" applyNumberFormat="1" applyFont="1" applyFill="1" applyBorder="1">
      <alignment vertical="center"/>
    </xf>
    <xf numFmtId="178" fontId="1" fillId="0" borderId="0" xfId="0" applyNumberFormat="1" applyFont="1" applyFill="1">
      <alignment vertical="center"/>
    </xf>
    <xf numFmtId="180" fontId="3" fillId="0" borderId="0" xfId="0" applyNumberFormat="1" applyFont="1" applyFill="1" applyBorder="1" applyAlignment="1"/>
    <xf numFmtId="180" fontId="1" fillId="0" borderId="0" xfId="0" applyNumberFormat="1" applyFont="1" applyFill="1">
      <alignment vertical="center"/>
    </xf>
    <xf numFmtId="180" fontId="3" fillId="0" borderId="0" xfId="0" applyNumberFormat="1" applyFont="1" applyFill="1" applyBorder="1" applyAlignment="1">
      <alignment vertical="center" wrapText="1"/>
    </xf>
    <xf numFmtId="180" fontId="4" fillId="0" borderId="0" xfId="0" applyNumberFormat="1" applyFont="1" applyFill="1" applyBorder="1" applyAlignment="1">
      <alignment vertical="center" wrapText="1"/>
    </xf>
    <xf numFmtId="180" fontId="7" fillId="0" borderId="0" xfId="0" applyNumberFormat="1" applyFont="1" applyFill="1" applyBorder="1" applyAlignment="1"/>
    <xf numFmtId="180" fontId="1" fillId="0" borderId="0" xfId="0" applyNumberFormat="1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7"/>
  <sheetViews>
    <sheetView workbookViewId="0">
      <selection activeCell="F13" sqref="F13"/>
    </sheetView>
  </sheetViews>
  <sheetFormatPr defaultColWidth="9" defaultRowHeight="19.05" customHeight="1"/>
  <cols>
    <col min="1" max="1" width="19.77734375" style="20" customWidth="1"/>
    <col min="2" max="2" width="32.6640625" style="20" customWidth="1"/>
    <col min="3" max="3" width="57.6640625" style="20" customWidth="1"/>
    <col min="4" max="4" width="14.21875" style="31" customWidth="1"/>
    <col min="5" max="5" width="9.77734375" style="20" customWidth="1"/>
    <col min="6" max="6" width="45.33203125" style="20" bestFit="1" customWidth="1"/>
    <col min="7" max="7" width="41.44140625" style="20" customWidth="1"/>
    <col min="8" max="8" width="80.77734375" style="20" customWidth="1"/>
    <col min="9" max="16384" width="9" style="20"/>
  </cols>
  <sheetData>
    <row r="1" spans="1:7" ht="19.05" customHeight="1">
      <c r="C1" s="21" t="s">
        <v>1</v>
      </c>
      <c r="D1" s="36" t="s">
        <v>2</v>
      </c>
      <c r="E1" s="22" t="s">
        <v>3</v>
      </c>
      <c r="F1" s="22" t="s">
        <v>4</v>
      </c>
    </row>
    <row r="2" spans="1:7" ht="19.05" customHeight="1">
      <c r="A2" s="20" t="s">
        <v>5</v>
      </c>
      <c r="C2" s="21" t="s">
        <v>6</v>
      </c>
    </row>
    <row r="3" spans="1:7" ht="19.05" customHeight="1">
      <c r="C3" s="10" t="s">
        <v>7</v>
      </c>
      <c r="D3" s="32">
        <v>1.8359999999999998E-2</v>
      </c>
      <c r="E3" s="13" t="s">
        <v>18</v>
      </c>
      <c r="F3" s="13" t="s">
        <v>9</v>
      </c>
      <c r="G3" s="13"/>
    </row>
    <row r="4" spans="1:7" ht="19.05" customHeight="1">
      <c r="C4" s="10" t="s">
        <v>10</v>
      </c>
      <c r="D4" s="32"/>
      <c r="E4" s="13"/>
      <c r="F4" s="13" t="s">
        <v>126</v>
      </c>
      <c r="G4" s="13"/>
    </row>
    <row r="5" spans="1:7" ht="19.05" customHeight="1">
      <c r="C5" s="10" t="s">
        <v>227</v>
      </c>
      <c r="D5" s="32">
        <v>0.42</v>
      </c>
      <c r="E5" s="13" t="s">
        <v>228</v>
      </c>
      <c r="F5" s="13"/>
      <c r="G5" s="13"/>
    </row>
    <row r="6" spans="1:7" ht="19.05" customHeight="1">
      <c r="C6" s="10" t="s">
        <v>229</v>
      </c>
      <c r="D6" s="32">
        <v>13.58</v>
      </c>
      <c r="E6" s="13" t="s">
        <v>228</v>
      </c>
      <c r="F6" s="13"/>
      <c r="G6" s="13"/>
    </row>
    <row r="7" spans="1:7" ht="19.05" customHeight="1">
      <c r="C7" s="21" t="s">
        <v>6</v>
      </c>
      <c r="E7" s="13"/>
      <c r="G7" s="13"/>
    </row>
    <row r="8" spans="1:7" ht="19.05" customHeight="1">
      <c r="C8" s="10" t="s">
        <v>7</v>
      </c>
      <c r="D8" s="32">
        <v>0.78300000000000003</v>
      </c>
      <c r="E8" s="13" t="s">
        <v>18</v>
      </c>
      <c r="F8" s="13" t="s">
        <v>127</v>
      </c>
      <c r="G8" s="13"/>
    </row>
    <row r="9" spans="1:7" ht="19.05" customHeight="1">
      <c r="C9" s="10" t="s">
        <v>11</v>
      </c>
      <c r="D9" s="32">
        <v>1.026</v>
      </c>
      <c r="E9" s="13" t="s">
        <v>18</v>
      </c>
      <c r="F9" s="13" t="s">
        <v>9</v>
      </c>
      <c r="G9" s="13"/>
    </row>
    <row r="10" spans="1:7" ht="19.05" customHeight="1">
      <c r="C10" s="21" t="s">
        <v>11</v>
      </c>
      <c r="D10" s="32">
        <v>4.1579999999999999E-2</v>
      </c>
      <c r="E10" s="13" t="s">
        <v>18</v>
      </c>
      <c r="F10" s="13" t="s">
        <v>9</v>
      </c>
      <c r="G10" s="13"/>
    </row>
    <row r="11" spans="1:7" ht="19.05" customHeight="1">
      <c r="C11" s="21" t="s">
        <v>112</v>
      </c>
      <c r="E11" s="13"/>
      <c r="G11" s="13"/>
    </row>
    <row r="12" spans="1:7" ht="19.05" customHeight="1">
      <c r="C12" s="10" t="s">
        <v>113</v>
      </c>
      <c r="D12" s="32">
        <v>1.1609999999999999E-2</v>
      </c>
      <c r="E12" s="13" t="s">
        <v>18</v>
      </c>
      <c r="F12" s="13" t="s">
        <v>114</v>
      </c>
      <c r="G12" s="13"/>
    </row>
    <row r="13" spans="1:7" ht="19.05" customHeight="1">
      <c r="C13" s="10" t="s">
        <v>11</v>
      </c>
      <c r="D13" s="32">
        <v>1.1609999999999999E-2</v>
      </c>
      <c r="E13" s="13" t="s">
        <v>18</v>
      </c>
      <c r="F13" s="13" t="s">
        <v>9</v>
      </c>
      <c r="G13" s="13"/>
    </row>
    <row r="14" spans="1:7" ht="19.05" customHeight="1">
      <c r="B14" s="10"/>
      <c r="C14" s="10" t="s">
        <v>13</v>
      </c>
      <c r="D14" s="32">
        <v>0.16605</v>
      </c>
      <c r="E14" s="13" t="s">
        <v>18</v>
      </c>
      <c r="F14" s="13" t="s">
        <v>9</v>
      </c>
      <c r="G14" s="13"/>
    </row>
    <row r="15" spans="1:7" ht="19.05" customHeight="1">
      <c r="B15" s="10" t="s">
        <v>14</v>
      </c>
      <c r="C15" s="10" t="s">
        <v>115</v>
      </c>
      <c r="D15" s="32">
        <v>0.159</v>
      </c>
      <c r="E15" s="13" t="s">
        <v>18</v>
      </c>
      <c r="F15" s="13" t="s">
        <v>15</v>
      </c>
      <c r="G15" s="13"/>
    </row>
    <row r="16" spans="1:7" ht="19.05" customHeight="1">
      <c r="B16" s="10" t="s">
        <v>17</v>
      </c>
      <c r="C16" s="10" t="s">
        <v>243</v>
      </c>
      <c r="D16" s="32">
        <v>7</v>
      </c>
      <c r="E16" s="13" t="s">
        <v>18</v>
      </c>
      <c r="F16" s="13" t="s">
        <v>19</v>
      </c>
    </row>
    <row r="17" spans="1:8" ht="19.05" customHeight="1">
      <c r="A17" s="20" t="s">
        <v>20</v>
      </c>
      <c r="B17" s="10" t="s">
        <v>21</v>
      </c>
      <c r="C17" s="10" t="s">
        <v>123</v>
      </c>
      <c r="D17" s="32">
        <v>0.42599999999999999</v>
      </c>
      <c r="E17" s="13" t="s">
        <v>116</v>
      </c>
      <c r="F17" s="13" t="s">
        <v>124</v>
      </c>
    </row>
    <row r="18" spans="1:8" ht="19.05" customHeight="1">
      <c r="C18" s="11" t="s">
        <v>22</v>
      </c>
      <c r="D18" s="37">
        <v>2.4358</v>
      </c>
      <c r="E18" s="13" t="s">
        <v>18</v>
      </c>
      <c r="F18" s="8" t="s">
        <v>23</v>
      </c>
    </row>
    <row r="19" spans="1:8" ht="19.05" customHeight="1">
      <c r="B19" s="10"/>
      <c r="C19" s="11" t="s">
        <v>24</v>
      </c>
      <c r="D19" s="32">
        <v>0.113</v>
      </c>
      <c r="E19" s="13" t="s">
        <v>8</v>
      </c>
      <c r="F19" s="8" t="s">
        <v>23</v>
      </c>
    </row>
    <row r="20" spans="1:8" ht="19.05" customHeight="1">
      <c r="B20" s="10"/>
      <c r="C20" s="11" t="s">
        <v>12</v>
      </c>
      <c r="D20" s="32">
        <v>4.3999999999999997E-2</v>
      </c>
      <c r="E20" s="13" t="s">
        <v>8</v>
      </c>
      <c r="F20" s="8" t="s">
        <v>25</v>
      </c>
    </row>
    <row r="21" spans="1:8" ht="19.05" customHeight="1">
      <c r="B21" s="10"/>
      <c r="C21" s="11" t="s">
        <v>16</v>
      </c>
      <c r="D21" s="32">
        <v>0.31274999999999997</v>
      </c>
      <c r="E21" s="13" t="s">
        <v>18</v>
      </c>
      <c r="F21" s="8" t="s">
        <v>25</v>
      </c>
    </row>
    <row r="22" spans="1:8" ht="19.05" customHeight="1">
      <c r="B22" s="10" t="s">
        <v>26</v>
      </c>
      <c r="C22" s="27" t="s">
        <v>138</v>
      </c>
      <c r="E22" s="13" t="s">
        <v>18</v>
      </c>
      <c r="F22" s="20" t="s">
        <v>27</v>
      </c>
    </row>
    <row r="23" spans="1:8" ht="19.05" customHeight="1">
      <c r="B23" s="10"/>
      <c r="C23" s="27" t="s">
        <v>137</v>
      </c>
      <c r="D23" s="32">
        <v>4.9644000000000004</v>
      </c>
      <c r="E23" s="13" t="s">
        <v>18</v>
      </c>
      <c r="F23" s="20" t="s">
        <v>27</v>
      </c>
    </row>
    <row r="24" spans="1:8" ht="19.05" customHeight="1">
      <c r="B24" s="10"/>
      <c r="C24" s="27" t="s">
        <v>139</v>
      </c>
      <c r="D24" s="32">
        <v>2.6282117647058825</v>
      </c>
      <c r="E24" s="13" t="s">
        <v>18</v>
      </c>
    </row>
    <row r="25" spans="1:8" ht="19.05" customHeight="1">
      <c r="B25" s="10"/>
      <c r="C25" s="27" t="s">
        <v>140</v>
      </c>
      <c r="D25" s="32">
        <v>1.5760000000000001</v>
      </c>
      <c r="E25" s="13" t="s">
        <v>18</v>
      </c>
      <c r="F25" s="20" t="s">
        <v>27</v>
      </c>
    </row>
    <row r="26" spans="1:8" ht="19.05" customHeight="1">
      <c r="B26" s="10"/>
      <c r="C26" s="27" t="s">
        <v>141</v>
      </c>
      <c r="D26" s="32">
        <v>1.2384364123159304</v>
      </c>
      <c r="E26" s="13" t="s">
        <v>18</v>
      </c>
    </row>
    <row r="27" spans="1:8" ht="19.05" customHeight="1">
      <c r="B27" s="10"/>
      <c r="C27" s="27" t="s">
        <v>142</v>
      </c>
      <c r="D27" s="32">
        <v>1.3396000000000001</v>
      </c>
      <c r="E27" s="13" t="s">
        <v>18</v>
      </c>
      <c r="F27" s="20" t="s">
        <v>27</v>
      </c>
    </row>
    <row r="28" spans="1:8" ht="19.05" customHeight="1">
      <c r="B28" s="10"/>
      <c r="C28" s="27" t="s">
        <v>143</v>
      </c>
      <c r="D28" s="32">
        <v>0.62514666666666663</v>
      </c>
      <c r="E28" s="13" t="s">
        <v>18</v>
      </c>
    </row>
    <row r="29" spans="1:8" ht="19.05" customHeight="1">
      <c r="B29" s="10"/>
      <c r="C29" s="27" t="s">
        <v>144</v>
      </c>
      <c r="D29" s="32">
        <v>70.92</v>
      </c>
      <c r="E29" s="13" t="s">
        <v>145</v>
      </c>
      <c r="F29" s="20" t="s">
        <v>19</v>
      </c>
      <c r="H29" s="20" t="s">
        <v>19</v>
      </c>
    </row>
    <row r="30" spans="1:8" ht="19.05" customHeight="1">
      <c r="B30" s="10"/>
      <c r="C30" s="27" t="s">
        <v>28</v>
      </c>
      <c r="D30" s="32">
        <v>0.20699999999999999</v>
      </c>
      <c r="E30" s="13" t="s">
        <v>18</v>
      </c>
      <c r="F30" s="13" t="s">
        <v>15</v>
      </c>
    </row>
    <row r="31" spans="1:8" ht="19.05" customHeight="1">
      <c r="A31" s="20" t="s">
        <v>29</v>
      </c>
      <c r="B31" s="20" t="s">
        <v>30</v>
      </c>
      <c r="F31" s="20" t="s">
        <v>32</v>
      </c>
      <c r="H31" s="20" t="s">
        <v>33</v>
      </c>
    </row>
    <row r="32" spans="1:8" ht="19.05" customHeight="1">
      <c r="C32" s="20" t="s">
        <v>122</v>
      </c>
      <c r="D32" s="31">
        <v>0.32933070000000003</v>
      </c>
      <c r="E32" s="13" t="s">
        <v>18</v>
      </c>
    </row>
    <row r="33" spans="1:7" ht="19.05" customHeight="1">
      <c r="C33" s="20" t="s">
        <v>119</v>
      </c>
      <c r="D33" s="31">
        <v>4.3476000000000001E-3</v>
      </c>
      <c r="E33" s="20" t="s">
        <v>18</v>
      </c>
    </row>
    <row r="34" spans="1:7" ht="19.05" customHeight="1">
      <c r="C34" s="20" t="s">
        <v>120</v>
      </c>
      <c r="D34" s="31">
        <v>2.21003E-2</v>
      </c>
      <c r="E34" s="13" t="s">
        <v>18</v>
      </c>
    </row>
    <row r="35" spans="1:7" ht="19.05" customHeight="1">
      <c r="C35" s="20" t="s">
        <v>121</v>
      </c>
      <c r="D35" s="31">
        <v>6.5214000000000001E-3</v>
      </c>
      <c r="E35" s="20" t="s">
        <v>18</v>
      </c>
    </row>
    <row r="36" spans="1:7" ht="19.05" customHeight="1">
      <c r="A36" s="20" t="s">
        <v>34</v>
      </c>
      <c r="B36" s="20" t="s">
        <v>35</v>
      </c>
      <c r="C36" s="14" t="s">
        <v>224</v>
      </c>
      <c r="D36" s="19">
        <v>1.9958065600000001</v>
      </c>
      <c r="E36" s="14" t="s">
        <v>116</v>
      </c>
      <c r="F36" s="14" t="s">
        <v>38</v>
      </c>
      <c r="G36" s="30"/>
    </row>
    <row r="37" spans="1:7" ht="19.05" customHeight="1">
      <c r="C37" s="14" t="s">
        <v>39</v>
      </c>
      <c r="D37" s="19">
        <v>0.34019430000000001</v>
      </c>
      <c r="E37" s="20" t="s">
        <v>18</v>
      </c>
      <c r="F37" s="14" t="s">
        <v>38</v>
      </c>
      <c r="G37" s="30"/>
    </row>
    <row r="38" spans="1:7" ht="19.05" customHeight="1">
      <c r="C38" s="14" t="s">
        <v>40</v>
      </c>
      <c r="D38" s="19">
        <v>4.5359239999999995E-2</v>
      </c>
      <c r="E38" s="14" t="s">
        <v>116</v>
      </c>
      <c r="F38" s="14" t="s">
        <v>38</v>
      </c>
      <c r="G38" s="30"/>
    </row>
    <row r="39" spans="1:7" ht="19.05" customHeight="1">
      <c r="C39" s="14" t="s">
        <v>36</v>
      </c>
      <c r="D39" s="19">
        <v>2.1545638999999999</v>
      </c>
      <c r="E39" s="20" t="s">
        <v>18</v>
      </c>
      <c r="F39" s="14" t="s">
        <v>38</v>
      </c>
      <c r="G39" s="30"/>
    </row>
    <row r="40" spans="1:7" ht="19.05" customHeight="1">
      <c r="C40" s="14" t="s">
        <v>40</v>
      </c>
      <c r="D40" s="19">
        <v>0.56699049999999995</v>
      </c>
      <c r="E40" s="14" t="s">
        <v>116</v>
      </c>
      <c r="F40" s="14" t="s">
        <v>38</v>
      </c>
      <c r="G40" s="30"/>
    </row>
    <row r="41" spans="1:7" ht="19.05" customHeight="1">
      <c r="C41" s="14" t="s">
        <v>91</v>
      </c>
      <c r="D41" s="19">
        <v>0.45359240000000001</v>
      </c>
      <c r="E41" s="20" t="s">
        <v>18</v>
      </c>
      <c r="F41" s="14" t="s">
        <v>38</v>
      </c>
      <c r="G41" s="30"/>
    </row>
    <row r="42" spans="1:7" ht="19.05" customHeight="1">
      <c r="C42" s="14" t="s">
        <v>89</v>
      </c>
      <c r="D42" s="19">
        <v>0.30617486999999999</v>
      </c>
      <c r="E42" s="14" t="s">
        <v>116</v>
      </c>
      <c r="F42" s="14" t="s">
        <v>84</v>
      </c>
      <c r="G42" s="30"/>
    </row>
    <row r="43" spans="1:7" ht="19.05" customHeight="1">
      <c r="B43" s="10" t="s">
        <v>41</v>
      </c>
      <c r="C43" s="11" t="s">
        <v>42</v>
      </c>
      <c r="D43" s="37">
        <v>9.0999999999999998E-2</v>
      </c>
      <c r="E43" s="13" t="s">
        <v>18</v>
      </c>
      <c r="F43" s="13" t="s">
        <v>15</v>
      </c>
    </row>
    <row r="44" spans="1:7" ht="19.05" customHeight="1">
      <c r="B44" s="10" t="s">
        <v>43</v>
      </c>
      <c r="C44" s="11" t="s">
        <v>44</v>
      </c>
      <c r="D44" s="37">
        <v>0.61399999999999999</v>
      </c>
      <c r="E44" s="13" t="s">
        <v>18</v>
      </c>
      <c r="F44" s="20" t="s">
        <v>15</v>
      </c>
    </row>
    <row r="45" spans="1:7" ht="19.05" customHeight="1">
      <c r="A45" s="1" t="s">
        <v>45</v>
      </c>
      <c r="B45" s="1"/>
      <c r="C45" s="1" t="s">
        <v>0</v>
      </c>
      <c r="D45" s="39">
        <v>29</v>
      </c>
      <c r="E45" s="1" t="s">
        <v>116</v>
      </c>
      <c r="F45" s="14" t="s">
        <v>46</v>
      </c>
    </row>
    <row r="46" spans="1:7" ht="19.05" customHeight="1">
      <c r="A46" s="1"/>
      <c r="B46" s="1"/>
      <c r="C46" s="1" t="s">
        <v>47</v>
      </c>
      <c r="D46" s="39">
        <v>1.9</v>
      </c>
      <c r="E46" s="1" t="s">
        <v>116</v>
      </c>
      <c r="F46" s="14" t="s">
        <v>48</v>
      </c>
    </row>
    <row r="47" spans="1:7" ht="19.05" customHeight="1">
      <c r="A47" s="1"/>
      <c r="B47" s="1"/>
      <c r="C47" s="1" t="s">
        <v>49</v>
      </c>
      <c r="D47" s="39">
        <v>1.3</v>
      </c>
      <c r="E47" s="4" t="s">
        <v>116</v>
      </c>
      <c r="F47" s="14" t="s">
        <v>50</v>
      </c>
    </row>
    <row r="48" spans="1:7" ht="19.05" customHeight="1">
      <c r="A48" s="1"/>
      <c r="B48" s="1"/>
      <c r="C48" s="1" t="s">
        <v>51</v>
      </c>
      <c r="D48" s="39">
        <v>1</v>
      </c>
      <c r="E48" s="4" t="s">
        <v>116</v>
      </c>
      <c r="F48" s="14" t="s">
        <v>52</v>
      </c>
    </row>
    <row r="49" spans="1:6" ht="19.05" customHeight="1">
      <c r="A49" s="1"/>
      <c r="B49" s="1"/>
      <c r="C49" s="1" t="s">
        <v>53</v>
      </c>
      <c r="D49" s="39">
        <v>0.77</v>
      </c>
      <c r="E49" s="4" t="s">
        <v>116</v>
      </c>
      <c r="F49" s="14" t="s">
        <v>54</v>
      </c>
    </row>
    <row r="50" spans="1:6" ht="19.05" customHeight="1">
      <c r="A50" s="1"/>
      <c r="B50" s="1"/>
      <c r="C50" s="1" t="s">
        <v>55</v>
      </c>
      <c r="D50" s="39">
        <v>1.2999999999999999E-2</v>
      </c>
      <c r="E50" s="4" t="s">
        <v>116</v>
      </c>
      <c r="F50" s="14" t="s">
        <v>56</v>
      </c>
    </row>
    <row r="51" spans="1:6" ht="19.05" customHeight="1">
      <c r="A51" s="1"/>
      <c r="B51" s="1"/>
      <c r="C51" s="1" t="s">
        <v>57</v>
      </c>
      <c r="D51" s="39">
        <v>2</v>
      </c>
      <c r="E51" s="4" t="s">
        <v>116</v>
      </c>
      <c r="F51" s="14" t="s">
        <v>58</v>
      </c>
    </row>
    <row r="52" spans="1:6" ht="19.05" customHeight="1">
      <c r="A52" s="1"/>
      <c r="B52" s="1"/>
      <c r="C52" s="1" t="s">
        <v>59</v>
      </c>
      <c r="D52" s="39">
        <v>0.32</v>
      </c>
      <c r="E52" s="4" t="s">
        <v>116</v>
      </c>
      <c r="F52" s="14" t="s">
        <v>60</v>
      </c>
    </row>
    <row r="53" spans="1:6" ht="19.05" customHeight="1">
      <c r="A53" s="1"/>
      <c r="B53" s="1"/>
      <c r="C53" s="1" t="s">
        <v>61</v>
      </c>
      <c r="D53" s="39">
        <v>1.3</v>
      </c>
      <c r="E53" s="4" t="s">
        <v>116</v>
      </c>
      <c r="F53" s="14" t="s">
        <v>62</v>
      </c>
    </row>
    <row r="54" spans="1:6" ht="19.05" customHeight="1">
      <c r="A54" s="1"/>
      <c r="B54" s="1"/>
      <c r="C54" s="1" t="s">
        <v>63</v>
      </c>
      <c r="D54" s="39">
        <v>0.23</v>
      </c>
      <c r="E54" s="4" t="s">
        <v>116</v>
      </c>
      <c r="F54" s="14" t="s">
        <v>64</v>
      </c>
    </row>
    <row r="55" spans="1:6" ht="19.05" customHeight="1">
      <c r="A55" s="1"/>
      <c r="B55" s="1"/>
      <c r="C55" s="1" t="s">
        <v>65</v>
      </c>
      <c r="D55" s="39">
        <v>74</v>
      </c>
      <c r="E55" s="1" t="s">
        <v>117</v>
      </c>
      <c r="F55" s="14" t="s">
        <v>67</v>
      </c>
    </row>
    <row r="56" spans="1:6" ht="19.05" customHeight="1">
      <c r="A56" s="1"/>
      <c r="B56" s="1"/>
      <c r="C56" s="1" t="s">
        <v>68</v>
      </c>
      <c r="D56" s="39">
        <v>119</v>
      </c>
      <c r="E56" s="1" t="s">
        <v>117</v>
      </c>
      <c r="F56" s="14" t="s">
        <v>69</v>
      </c>
    </row>
    <row r="57" spans="1:6" ht="19.05" customHeight="1">
      <c r="A57" s="1"/>
      <c r="B57" s="1"/>
      <c r="C57" s="1" t="s">
        <v>70</v>
      </c>
      <c r="D57" s="39">
        <v>63</v>
      </c>
      <c r="E57" s="1" t="s">
        <v>117</v>
      </c>
      <c r="F57" s="14" t="s">
        <v>71</v>
      </c>
    </row>
    <row r="58" spans="1:6" ht="19.05" customHeight="1">
      <c r="A58" s="1"/>
      <c r="B58" s="1"/>
      <c r="C58" s="1" t="s">
        <v>72</v>
      </c>
      <c r="D58" s="39">
        <v>46</v>
      </c>
      <c r="E58" s="1" t="s">
        <v>118</v>
      </c>
      <c r="F58" s="14" t="s">
        <v>74</v>
      </c>
    </row>
    <row r="59" spans="1:6" s="4" customFormat="1" ht="18" customHeight="1">
      <c r="A59" s="4" t="s">
        <v>245</v>
      </c>
      <c r="C59" s="4" t="s">
        <v>244</v>
      </c>
      <c r="D59" s="41">
        <v>241.5</v>
      </c>
      <c r="E59" s="4" t="s">
        <v>248</v>
      </c>
      <c r="F59" s="14" t="s">
        <v>27</v>
      </c>
    </row>
    <row r="60" spans="1:6" s="4" customFormat="1" ht="18" customHeight="1">
      <c r="C60" s="4" t="s">
        <v>246</v>
      </c>
      <c r="D60" s="41">
        <v>488</v>
      </c>
      <c r="E60" s="4" t="s">
        <v>249</v>
      </c>
      <c r="F60" s="14" t="s">
        <v>27</v>
      </c>
    </row>
    <row r="61" spans="1:6" ht="19.05" customHeight="1">
      <c r="A61" s="20" t="s">
        <v>150</v>
      </c>
      <c r="C61" s="20" t="s">
        <v>151</v>
      </c>
      <c r="D61" s="20">
        <v>53</v>
      </c>
      <c r="E61" s="20" t="s">
        <v>152</v>
      </c>
      <c r="F61" s="20" t="s">
        <v>154</v>
      </c>
    </row>
    <row r="62" spans="1:6" ht="19.05" customHeight="1">
      <c r="C62" s="20" t="s">
        <v>153</v>
      </c>
      <c r="D62" s="20">
        <v>37</v>
      </c>
      <c r="E62" s="20" t="s">
        <v>152</v>
      </c>
      <c r="F62" s="20" t="s">
        <v>154</v>
      </c>
    </row>
    <row r="63" spans="1:6" ht="19.05" customHeight="1">
      <c r="C63" s="20" t="s">
        <v>155</v>
      </c>
      <c r="D63" s="20">
        <v>1.887</v>
      </c>
      <c r="E63" s="20" t="s">
        <v>156</v>
      </c>
    </row>
    <row r="64" spans="1:6" ht="19.05" customHeight="1">
      <c r="C64" s="20" t="s">
        <v>209</v>
      </c>
      <c r="D64" s="20">
        <v>1498.1337533815017</v>
      </c>
      <c r="E64" s="20" t="s">
        <v>237</v>
      </c>
      <c r="F64" s="20">
        <f>D63*3.6*7000</f>
        <v>47552.4</v>
      </c>
    </row>
    <row r="65" spans="1:8" ht="19.05" customHeight="1">
      <c r="C65" s="20" t="s">
        <v>250</v>
      </c>
      <c r="D65" s="20">
        <v>7000</v>
      </c>
      <c r="E65" s="20" t="s">
        <v>252</v>
      </c>
    </row>
    <row r="66" spans="1:8" ht="19.05" customHeight="1">
      <c r="C66" s="20" t="s">
        <v>251</v>
      </c>
      <c r="D66" s="20">
        <f>D65*D62/D61*3.6</f>
        <v>17592.452830188678</v>
      </c>
      <c r="E66" s="20" t="s">
        <v>253</v>
      </c>
    </row>
    <row r="67" spans="1:8" ht="19.05" customHeight="1">
      <c r="C67" s="20" t="s">
        <v>157</v>
      </c>
      <c r="D67" s="31">
        <v>7000</v>
      </c>
      <c r="E67" s="20" t="s">
        <v>158</v>
      </c>
    </row>
    <row r="68" spans="1:8" ht="19.05" customHeight="1">
      <c r="C68" s="20" t="s">
        <v>159</v>
      </c>
      <c r="D68" s="20">
        <v>2400.2999999999997</v>
      </c>
      <c r="E68" s="20" t="s">
        <v>164</v>
      </c>
      <c r="F68" s="20" t="s">
        <v>168</v>
      </c>
    </row>
    <row r="69" spans="1:8" ht="19.05" customHeight="1">
      <c r="C69" s="20" t="s">
        <v>160</v>
      </c>
      <c r="D69" s="20">
        <v>107.94</v>
      </c>
      <c r="E69" s="20" t="s">
        <v>165</v>
      </c>
      <c r="F69" s="20" t="s">
        <v>163</v>
      </c>
    </row>
    <row r="70" spans="1:8" ht="19.05" customHeight="1">
      <c r="C70" s="20" t="s">
        <v>161</v>
      </c>
      <c r="D70" s="20">
        <v>50.483999999999995</v>
      </c>
      <c r="E70" s="20" t="s">
        <v>165</v>
      </c>
      <c r="F70" s="20" t="s">
        <v>163</v>
      </c>
    </row>
    <row r="71" spans="1:8" ht="19.05" customHeight="1">
      <c r="C71" s="20" t="s">
        <v>162</v>
      </c>
      <c r="D71" s="20">
        <v>5.3977000000000004</v>
      </c>
      <c r="E71" s="20" t="s">
        <v>165</v>
      </c>
      <c r="F71" s="20" t="s">
        <v>163</v>
      </c>
    </row>
    <row r="72" spans="1:8" ht="19.05" customHeight="1">
      <c r="C72" s="20" t="s">
        <v>184</v>
      </c>
      <c r="D72" s="20" t="s">
        <v>185</v>
      </c>
      <c r="F72" s="20" t="s">
        <v>163</v>
      </c>
    </row>
    <row r="73" spans="1:8" ht="19.05" customHeight="1">
      <c r="C73" s="20" t="s">
        <v>180</v>
      </c>
      <c r="D73" s="31" t="s">
        <v>182</v>
      </c>
      <c r="F73" s="20" t="s">
        <v>163</v>
      </c>
    </row>
    <row r="74" spans="1:8" ht="19.05" customHeight="1">
      <c r="A74" s="20" t="s">
        <v>212</v>
      </c>
      <c r="C74" s="20" t="s">
        <v>213</v>
      </c>
      <c r="D74" s="31">
        <v>95</v>
      </c>
      <c r="E74" s="20" t="s">
        <v>218</v>
      </c>
      <c r="F74" s="5" t="s">
        <v>105</v>
      </c>
    </row>
    <row r="75" spans="1:8" ht="19.05" customHeight="1">
      <c r="C75" s="20" t="s">
        <v>214</v>
      </c>
      <c r="D75" s="31">
        <v>80</v>
      </c>
      <c r="E75" s="20" t="s">
        <v>218</v>
      </c>
      <c r="F75" s="5" t="s">
        <v>220</v>
      </c>
    </row>
    <row r="76" spans="1:8" ht="19.05" customHeight="1">
      <c r="C76" s="20" t="s">
        <v>215</v>
      </c>
      <c r="D76" s="31">
        <v>80</v>
      </c>
      <c r="E76" s="20" t="s">
        <v>219</v>
      </c>
      <c r="F76" s="5" t="s">
        <v>221</v>
      </c>
    </row>
    <row r="77" spans="1:8" ht="19.05" customHeight="1">
      <c r="C77" s="20" t="s">
        <v>216</v>
      </c>
      <c r="D77" s="31">
        <v>80</v>
      </c>
      <c r="E77" s="20" t="s">
        <v>218</v>
      </c>
      <c r="F77" s="5" t="s">
        <v>222</v>
      </c>
      <c r="G77" s="20">
        <v>43.81</v>
      </c>
      <c r="H77" s="20" t="s">
        <v>226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5"/>
  <sheetViews>
    <sheetView topLeftCell="A40" workbookViewId="0">
      <selection activeCell="F47" sqref="F47:F48"/>
    </sheetView>
  </sheetViews>
  <sheetFormatPr defaultColWidth="9" defaultRowHeight="18" customHeight="1"/>
  <cols>
    <col min="1" max="1" width="22" style="1" customWidth="1"/>
    <col min="2" max="2" width="26.77734375" style="1" customWidth="1"/>
    <col min="3" max="3" width="81.109375" style="1" customWidth="1"/>
    <col min="4" max="4" width="9.44140625" style="1" customWidth="1"/>
    <col min="5" max="5" width="7.21875" style="1" customWidth="1"/>
    <col min="6" max="6" width="24.77734375" style="1" customWidth="1"/>
    <col min="7" max="7" width="80.77734375" style="1" customWidth="1"/>
    <col min="8" max="16384" width="9" style="1"/>
  </cols>
  <sheetData>
    <row r="1" spans="1:6" ht="18" customHeight="1">
      <c r="C1" s="2" t="s">
        <v>1</v>
      </c>
      <c r="D1" s="3" t="s">
        <v>75</v>
      </c>
      <c r="E1" s="3" t="s">
        <v>76</v>
      </c>
      <c r="F1" s="3" t="s">
        <v>77</v>
      </c>
    </row>
    <row r="2" spans="1:6" ht="18" customHeight="1">
      <c r="A2" s="1" t="s">
        <v>5</v>
      </c>
      <c r="C2" s="24" t="s">
        <v>231</v>
      </c>
      <c r="D2" s="25">
        <v>5.6959999999999997</v>
      </c>
      <c r="E2" s="25" t="s">
        <v>18</v>
      </c>
      <c r="F2" s="25" t="s">
        <v>78</v>
      </c>
    </row>
    <row r="3" spans="1:6" ht="18" customHeight="1">
      <c r="C3" s="23" t="s">
        <v>232</v>
      </c>
      <c r="D3" s="7">
        <v>0.24959999999999999</v>
      </c>
      <c r="E3" s="7" t="s">
        <v>18</v>
      </c>
      <c r="F3" s="7" t="s">
        <v>78</v>
      </c>
    </row>
    <row r="4" spans="1:6" ht="18" customHeight="1">
      <c r="C4" s="23" t="s">
        <v>233</v>
      </c>
      <c r="D4" s="7">
        <v>0.59360000000000002</v>
      </c>
      <c r="E4" s="7" t="s">
        <v>18</v>
      </c>
      <c r="F4" s="7" t="s">
        <v>78</v>
      </c>
    </row>
    <row r="5" spans="1:6" ht="18" customHeight="1">
      <c r="C5" s="7" t="s">
        <v>79</v>
      </c>
      <c r="D5" s="7">
        <v>1.1024</v>
      </c>
      <c r="E5" s="7" t="s">
        <v>18</v>
      </c>
      <c r="F5" s="7" t="s">
        <v>78</v>
      </c>
    </row>
    <row r="6" spans="1:6" ht="18" customHeight="1">
      <c r="C6" s="7" t="s">
        <v>234</v>
      </c>
      <c r="D6" s="7">
        <v>0.39</v>
      </c>
      <c r="E6" s="7" t="s">
        <v>18</v>
      </c>
      <c r="F6" s="7" t="s">
        <v>78</v>
      </c>
    </row>
    <row r="7" spans="1:6" ht="18" customHeight="1">
      <c r="C7" s="7" t="s">
        <v>235</v>
      </c>
      <c r="D7" s="7">
        <v>0.36</v>
      </c>
      <c r="E7" s="7" t="s">
        <v>18</v>
      </c>
      <c r="F7" s="7" t="s">
        <v>78</v>
      </c>
    </row>
    <row r="8" spans="1:6" ht="18" customHeight="1">
      <c r="C8" s="26" t="s">
        <v>225</v>
      </c>
      <c r="D8" s="26">
        <v>8.4960000000000004</v>
      </c>
      <c r="E8" s="26" t="s">
        <v>18</v>
      </c>
      <c r="F8" s="7" t="s">
        <v>80</v>
      </c>
    </row>
    <row r="9" spans="1:6" ht="18" customHeight="1">
      <c r="A9" s="9" t="s">
        <v>20</v>
      </c>
      <c r="B9" s="10" t="s">
        <v>125</v>
      </c>
      <c r="C9" s="10" t="s">
        <v>123</v>
      </c>
      <c r="D9" s="32">
        <v>0.42599999999999999</v>
      </c>
      <c r="E9" s="13" t="s">
        <v>116</v>
      </c>
      <c r="F9" s="13" t="s">
        <v>124</v>
      </c>
    </row>
    <row r="10" spans="1:6" ht="18" customHeight="1">
      <c r="B10" s="10"/>
      <c r="C10" s="11" t="s">
        <v>22</v>
      </c>
      <c r="D10" s="12">
        <v>2.4358</v>
      </c>
      <c r="E10" s="13" t="s">
        <v>18</v>
      </c>
      <c r="F10" s="8" t="s">
        <v>25</v>
      </c>
    </row>
    <row r="11" spans="1:6" ht="18" customHeight="1">
      <c r="B11" s="10"/>
      <c r="C11" s="11" t="s">
        <v>24</v>
      </c>
      <c r="D11" s="13">
        <v>0.113</v>
      </c>
      <c r="E11" s="13" t="s">
        <v>8</v>
      </c>
      <c r="F11" s="8" t="s">
        <v>25</v>
      </c>
    </row>
    <row r="12" spans="1:6" ht="18" customHeight="1">
      <c r="B12" s="10"/>
      <c r="C12" s="11" t="s">
        <v>12</v>
      </c>
      <c r="D12" s="13">
        <v>4.3999999999999997E-2</v>
      </c>
      <c r="E12" s="13" t="s">
        <v>8</v>
      </c>
      <c r="F12" s="8" t="s">
        <v>25</v>
      </c>
    </row>
    <row r="13" spans="1:6" ht="18" customHeight="1">
      <c r="B13" s="10"/>
      <c r="C13" s="11" t="s">
        <v>16</v>
      </c>
      <c r="D13" s="13">
        <v>0.31274999999999997</v>
      </c>
      <c r="E13" s="13" t="s">
        <v>18</v>
      </c>
      <c r="F13" s="8" t="s">
        <v>25</v>
      </c>
    </row>
    <row r="14" spans="1:6" ht="18" customHeight="1">
      <c r="B14" s="10" t="s">
        <v>26</v>
      </c>
      <c r="C14" s="27" t="s">
        <v>138</v>
      </c>
      <c r="D14" s="31"/>
      <c r="E14" s="13" t="s">
        <v>18</v>
      </c>
      <c r="F14" s="20" t="s">
        <v>27</v>
      </c>
    </row>
    <row r="15" spans="1:6" s="4" customFormat="1" ht="18" customHeight="1">
      <c r="B15" s="10"/>
      <c r="C15" s="27" t="s">
        <v>137</v>
      </c>
      <c r="D15" s="32">
        <v>4.9644000000000004</v>
      </c>
      <c r="E15" s="13" t="s">
        <v>18</v>
      </c>
      <c r="F15" s="20" t="s">
        <v>27</v>
      </c>
    </row>
    <row r="16" spans="1:6" s="4" customFormat="1" ht="18" customHeight="1">
      <c r="B16" s="10"/>
      <c r="C16" s="27" t="s">
        <v>139</v>
      </c>
      <c r="D16" s="32">
        <v>2.6282117647058825</v>
      </c>
      <c r="E16" s="13" t="s">
        <v>18</v>
      </c>
      <c r="F16" s="20"/>
    </row>
    <row r="17" spans="1:7" s="4" customFormat="1" ht="18" customHeight="1">
      <c r="B17" s="10"/>
      <c r="C17" s="27" t="s">
        <v>140</v>
      </c>
      <c r="D17" s="32">
        <v>1.5760000000000001</v>
      </c>
      <c r="E17" s="13" t="s">
        <v>18</v>
      </c>
      <c r="F17" s="20" t="s">
        <v>27</v>
      </c>
    </row>
    <row r="18" spans="1:7" ht="18" customHeight="1">
      <c r="B18" s="10"/>
      <c r="C18" s="27" t="s">
        <v>141</v>
      </c>
      <c r="D18" s="32">
        <v>1.2384364123159304</v>
      </c>
      <c r="E18" s="13" t="s">
        <v>18</v>
      </c>
      <c r="F18" s="20"/>
    </row>
    <row r="19" spans="1:7" s="4" customFormat="1" ht="18" customHeight="1">
      <c r="B19" s="10"/>
      <c r="C19" s="27" t="s">
        <v>142</v>
      </c>
      <c r="D19" s="32">
        <v>1.3396000000000001</v>
      </c>
      <c r="E19" s="13" t="s">
        <v>18</v>
      </c>
      <c r="F19" s="20" t="s">
        <v>27</v>
      </c>
    </row>
    <row r="20" spans="1:7" s="4" customFormat="1" ht="18" customHeight="1">
      <c r="B20" s="10"/>
      <c r="C20" s="27" t="s">
        <v>143</v>
      </c>
      <c r="D20" s="32">
        <v>0.62514666666666663</v>
      </c>
      <c r="E20" s="13" t="s">
        <v>18</v>
      </c>
      <c r="F20" s="20"/>
    </row>
    <row r="21" spans="1:7" s="4" customFormat="1" ht="18" customHeight="1">
      <c r="B21" s="10"/>
      <c r="C21" s="27" t="s">
        <v>144</v>
      </c>
      <c r="D21" s="32">
        <v>70.92</v>
      </c>
      <c r="E21" s="13" t="s">
        <v>145</v>
      </c>
      <c r="F21" s="20" t="s">
        <v>19</v>
      </c>
    </row>
    <row r="22" spans="1:7" s="4" customFormat="1" ht="18" customHeight="1">
      <c r="B22" s="10"/>
      <c r="C22" s="27" t="s">
        <v>28</v>
      </c>
      <c r="D22" s="32">
        <v>0.20699999999999999</v>
      </c>
      <c r="E22" s="13" t="s">
        <v>18</v>
      </c>
      <c r="F22" s="13" t="s">
        <v>15</v>
      </c>
    </row>
    <row r="23" spans="1:7" ht="18" customHeight="1">
      <c r="A23" s="20" t="s">
        <v>29</v>
      </c>
      <c r="B23" s="20" t="s">
        <v>30</v>
      </c>
      <c r="C23" s="20" t="s">
        <v>31</v>
      </c>
      <c r="D23" s="20">
        <v>0.36230000000000001</v>
      </c>
      <c r="E23" s="20" t="s">
        <v>18</v>
      </c>
      <c r="F23" s="20" t="s">
        <v>32</v>
      </c>
      <c r="G23" s="20" t="s">
        <v>33</v>
      </c>
    </row>
    <row r="24" spans="1:7" ht="18" customHeight="1">
      <c r="A24" s="1" t="s">
        <v>34</v>
      </c>
      <c r="B24" s="20" t="s">
        <v>35</v>
      </c>
      <c r="C24" s="14" t="s">
        <v>36</v>
      </c>
      <c r="D24" s="19">
        <v>1.9958065600000001</v>
      </c>
      <c r="E24" s="14" t="s">
        <v>116</v>
      </c>
      <c r="F24" s="14" t="s">
        <v>38</v>
      </c>
    </row>
    <row r="25" spans="1:7" ht="18" customHeight="1">
      <c r="B25" s="20"/>
      <c r="C25" s="14" t="s">
        <v>39</v>
      </c>
      <c r="D25" s="19">
        <v>0.34019430000000001</v>
      </c>
      <c r="E25" s="20" t="s">
        <v>18</v>
      </c>
      <c r="F25" s="14" t="s">
        <v>38</v>
      </c>
    </row>
    <row r="26" spans="1:7" ht="18" customHeight="1">
      <c r="B26" s="20"/>
      <c r="C26" s="14" t="s">
        <v>40</v>
      </c>
      <c r="D26" s="19">
        <v>4.5359239999999995E-2</v>
      </c>
      <c r="E26" s="14" t="s">
        <v>116</v>
      </c>
      <c r="F26" s="14" t="s">
        <v>38</v>
      </c>
    </row>
    <row r="27" spans="1:7" ht="18" customHeight="1">
      <c r="B27" s="20"/>
      <c r="C27" s="14" t="s">
        <v>36</v>
      </c>
      <c r="D27" s="19">
        <v>2.1545638999999999</v>
      </c>
      <c r="E27" s="20" t="s">
        <v>18</v>
      </c>
      <c r="F27" s="14" t="s">
        <v>38</v>
      </c>
    </row>
    <row r="28" spans="1:7" ht="18" customHeight="1">
      <c r="B28" s="20"/>
      <c r="C28" s="14" t="s">
        <v>40</v>
      </c>
      <c r="D28" s="19">
        <v>0.56699049999999995</v>
      </c>
      <c r="E28" s="14" t="s">
        <v>116</v>
      </c>
      <c r="F28" s="14" t="s">
        <v>38</v>
      </c>
    </row>
    <row r="29" spans="1:7" s="4" customFormat="1" ht="18" customHeight="1">
      <c r="B29" s="20"/>
      <c r="C29" s="14" t="s">
        <v>91</v>
      </c>
      <c r="D29" s="19">
        <v>0.45359240000000001</v>
      </c>
      <c r="E29" s="20" t="s">
        <v>18</v>
      </c>
      <c r="F29" s="14" t="s">
        <v>38</v>
      </c>
    </row>
    <row r="30" spans="1:7" s="4" customFormat="1" ht="18" customHeight="1">
      <c r="B30" s="20"/>
      <c r="C30" s="14" t="s">
        <v>89</v>
      </c>
      <c r="D30" s="19">
        <v>0.30617486999999999</v>
      </c>
      <c r="E30" s="14" t="s">
        <v>116</v>
      </c>
      <c r="F30" s="14" t="s">
        <v>84</v>
      </c>
    </row>
    <row r="31" spans="1:7" ht="18" customHeight="1">
      <c r="B31" s="10" t="s">
        <v>41</v>
      </c>
      <c r="C31" s="11" t="s">
        <v>42</v>
      </c>
      <c r="D31" s="12">
        <v>9.0999999999999998E-2</v>
      </c>
      <c r="E31" s="13" t="s">
        <v>18</v>
      </c>
      <c r="F31" s="13" t="s">
        <v>15</v>
      </c>
    </row>
    <row r="32" spans="1:7" ht="18" customHeight="1">
      <c r="B32" s="10" t="s">
        <v>43</v>
      </c>
      <c r="C32" s="11" t="s">
        <v>44</v>
      </c>
      <c r="D32" s="12">
        <v>0.61399999999999999</v>
      </c>
      <c r="E32" s="13" t="s">
        <v>18</v>
      </c>
      <c r="F32" s="20" t="s">
        <v>15</v>
      </c>
    </row>
    <row r="33" spans="1:6" ht="18" customHeight="1">
      <c r="A33" s="1" t="s">
        <v>45</v>
      </c>
      <c r="C33" s="1" t="s">
        <v>0</v>
      </c>
      <c r="D33" s="1">
        <v>29</v>
      </c>
      <c r="E33" s="1" t="s">
        <v>37</v>
      </c>
      <c r="F33" s="14" t="s">
        <v>46</v>
      </c>
    </row>
    <row r="34" spans="1:6" ht="18" customHeight="1">
      <c r="C34" s="1" t="s">
        <v>47</v>
      </c>
      <c r="D34" s="1">
        <v>1.9</v>
      </c>
      <c r="E34" s="1" t="s">
        <v>37</v>
      </c>
      <c r="F34" s="14" t="s">
        <v>48</v>
      </c>
    </row>
    <row r="35" spans="1:6" ht="18" customHeight="1">
      <c r="C35" s="1" t="s">
        <v>49</v>
      </c>
      <c r="D35" s="1">
        <v>1.3</v>
      </c>
      <c r="E35" s="1" t="s">
        <v>37</v>
      </c>
      <c r="F35" s="14" t="s">
        <v>50</v>
      </c>
    </row>
    <row r="36" spans="1:6" ht="18" customHeight="1">
      <c r="C36" s="1" t="s">
        <v>51</v>
      </c>
      <c r="D36" s="1">
        <v>1</v>
      </c>
      <c r="E36" s="1" t="s">
        <v>37</v>
      </c>
      <c r="F36" s="14" t="s">
        <v>52</v>
      </c>
    </row>
    <row r="37" spans="1:6" ht="18" customHeight="1">
      <c r="C37" s="1" t="s">
        <v>53</v>
      </c>
      <c r="D37" s="1">
        <v>0.77</v>
      </c>
      <c r="E37" s="1" t="s">
        <v>37</v>
      </c>
      <c r="F37" s="14" t="s">
        <v>54</v>
      </c>
    </row>
    <row r="38" spans="1:6" ht="18" customHeight="1">
      <c r="C38" s="1" t="s">
        <v>55</v>
      </c>
      <c r="D38" s="1">
        <v>1.2999999999999999E-2</v>
      </c>
      <c r="E38" s="1" t="s">
        <v>37</v>
      </c>
      <c r="F38" s="14" t="s">
        <v>56</v>
      </c>
    </row>
    <row r="39" spans="1:6" ht="18" customHeight="1">
      <c r="C39" s="1" t="s">
        <v>57</v>
      </c>
      <c r="D39" s="1">
        <v>2</v>
      </c>
      <c r="E39" s="1" t="s">
        <v>37</v>
      </c>
      <c r="F39" s="14" t="s">
        <v>58</v>
      </c>
    </row>
    <row r="40" spans="1:6" ht="18" customHeight="1">
      <c r="C40" s="1" t="s">
        <v>59</v>
      </c>
      <c r="D40" s="1">
        <v>0.32</v>
      </c>
      <c r="E40" s="1" t="s">
        <v>37</v>
      </c>
      <c r="F40" s="14" t="s">
        <v>60</v>
      </c>
    </row>
    <row r="41" spans="1:6" ht="18" customHeight="1">
      <c r="C41" s="1" t="s">
        <v>61</v>
      </c>
      <c r="D41" s="1">
        <v>1.3</v>
      </c>
      <c r="E41" s="1" t="s">
        <v>37</v>
      </c>
      <c r="F41" s="14" t="s">
        <v>62</v>
      </c>
    </row>
    <row r="42" spans="1:6" ht="18" customHeight="1">
      <c r="C42" s="1" t="s">
        <v>63</v>
      </c>
      <c r="D42" s="1">
        <v>0.23</v>
      </c>
      <c r="E42" s="1" t="s">
        <v>37</v>
      </c>
      <c r="F42" s="14" t="s">
        <v>64</v>
      </c>
    </row>
    <row r="43" spans="1:6" ht="18" customHeight="1">
      <c r="C43" s="1" t="s">
        <v>65</v>
      </c>
      <c r="D43" s="1">
        <v>74</v>
      </c>
      <c r="E43" s="1" t="s">
        <v>66</v>
      </c>
      <c r="F43" s="14" t="s">
        <v>67</v>
      </c>
    </row>
    <row r="44" spans="1:6" ht="18" customHeight="1">
      <c r="C44" s="1" t="s">
        <v>68</v>
      </c>
      <c r="D44" s="1">
        <v>119</v>
      </c>
      <c r="E44" s="1" t="s">
        <v>66</v>
      </c>
      <c r="F44" s="14" t="s">
        <v>69</v>
      </c>
    </row>
    <row r="45" spans="1:6" ht="18" customHeight="1">
      <c r="C45" s="1" t="s">
        <v>70</v>
      </c>
      <c r="D45" s="1">
        <v>63</v>
      </c>
      <c r="E45" s="1" t="s">
        <v>66</v>
      </c>
      <c r="F45" s="14" t="s">
        <v>71</v>
      </c>
    </row>
    <row r="46" spans="1:6" ht="18" customHeight="1">
      <c r="C46" s="1" t="s">
        <v>72</v>
      </c>
      <c r="D46" s="1">
        <v>46</v>
      </c>
      <c r="E46" s="1" t="s">
        <v>73</v>
      </c>
      <c r="F46" s="14" t="s">
        <v>74</v>
      </c>
    </row>
    <row r="47" spans="1:6" s="4" customFormat="1" ht="18" customHeight="1">
      <c r="A47" s="4" t="s">
        <v>245</v>
      </c>
      <c r="C47" s="4" t="s">
        <v>244</v>
      </c>
      <c r="D47" s="41">
        <v>264</v>
      </c>
      <c r="E47" s="4" t="s">
        <v>248</v>
      </c>
      <c r="F47" s="14" t="s">
        <v>247</v>
      </c>
    </row>
    <row r="48" spans="1:6" s="4" customFormat="1" ht="18" customHeight="1">
      <c r="C48" s="4" t="s">
        <v>246</v>
      </c>
      <c r="D48" s="41">
        <v>488</v>
      </c>
      <c r="E48" s="4" t="s">
        <v>249</v>
      </c>
      <c r="F48" s="14" t="s">
        <v>27</v>
      </c>
    </row>
    <row r="49" spans="1:6" ht="18" customHeight="1">
      <c r="A49" s="20" t="s">
        <v>150</v>
      </c>
      <c r="B49" s="20"/>
      <c r="C49" s="20" t="s">
        <v>151</v>
      </c>
      <c r="D49" s="1">
        <v>47</v>
      </c>
      <c r="E49" s="1" t="s">
        <v>152</v>
      </c>
      <c r="F49" s="1" t="s">
        <v>169</v>
      </c>
    </row>
    <row r="50" spans="1:6" ht="18" customHeight="1">
      <c r="A50" s="20"/>
      <c r="B50" s="20"/>
      <c r="C50" s="20" t="s">
        <v>153</v>
      </c>
      <c r="D50" s="1">
        <v>43</v>
      </c>
      <c r="E50" s="1" t="s">
        <v>152</v>
      </c>
      <c r="F50" s="1" t="s">
        <v>169</v>
      </c>
    </row>
    <row r="51" spans="1:6" ht="18" customHeight="1">
      <c r="A51" s="20"/>
      <c r="B51" s="20"/>
      <c r="C51" s="20" t="s">
        <v>155</v>
      </c>
      <c r="D51" s="1">
        <v>2.19</v>
      </c>
      <c r="E51" s="1" t="s">
        <v>167</v>
      </c>
    </row>
    <row r="52" spans="1:6" s="4" customFormat="1" ht="18" customHeight="1">
      <c r="A52" s="20"/>
      <c r="B52" s="20"/>
      <c r="C52" s="20" t="s">
        <v>209</v>
      </c>
      <c r="D52" s="20">
        <v>1804.5702029368092</v>
      </c>
      <c r="E52" s="20" t="s">
        <v>237</v>
      </c>
    </row>
    <row r="53" spans="1:6" s="20" customFormat="1" ht="19.05" customHeight="1">
      <c r="C53" s="20" t="s">
        <v>250</v>
      </c>
      <c r="D53" s="20">
        <v>7000</v>
      </c>
      <c r="E53" s="20" t="s">
        <v>252</v>
      </c>
    </row>
    <row r="54" spans="1:6" s="20" customFormat="1" ht="19.05" customHeight="1">
      <c r="C54" s="20" t="s">
        <v>251</v>
      </c>
      <c r="D54" s="20">
        <f>D53*D50/D49*3.6</f>
        <v>23055.319148936171</v>
      </c>
      <c r="E54" s="20" t="s">
        <v>253</v>
      </c>
    </row>
    <row r="55" spans="1:6" ht="18" customHeight="1">
      <c r="A55" s="20"/>
      <c r="B55" s="20"/>
      <c r="C55" s="20" t="s">
        <v>157</v>
      </c>
      <c r="D55" s="1">
        <v>7000</v>
      </c>
      <c r="E55" s="20" t="s">
        <v>158</v>
      </c>
    </row>
    <row r="56" spans="1:6" ht="18" customHeight="1">
      <c r="A56" s="20"/>
      <c r="B56" s="20"/>
      <c r="C56" s="20" t="s">
        <v>159</v>
      </c>
      <c r="D56" s="13">
        <v>2159.0996770000002</v>
      </c>
      <c r="E56" s="4" t="s">
        <v>166</v>
      </c>
      <c r="F56" s="4" t="s">
        <v>210</v>
      </c>
    </row>
    <row r="57" spans="1:6" ht="18" customHeight="1">
      <c r="A57" s="20"/>
      <c r="B57" s="20"/>
      <c r="C57" s="20" t="s">
        <v>170</v>
      </c>
      <c r="D57" s="13">
        <v>859.25</v>
      </c>
      <c r="E57" s="4" t="s">
        <v>166</v>
      </c>
      <c r="F57" s="4" t="s">
        <v>210</v>
      </c>
    </row>
    <row r="58" spans="1:6" s="4" customFormat="1" ht="18" customHeight="1">
      <c r="A58" s="20"/>
      <c r="B58" s="20"/>
      <c r="C58" s="20" t="s">
        <v>162</v>
      </c>
      <c r="D58" s="13">
        <v>31.751467999999999</v>
      </c>
      <c r="E58" s="4" t="s">
        <v>211</v>
      </c>
      <c r="F58" s="4" t="s">
        <v>210</v>
      </c>
    </row>
    <row r="59" spans="1:6" s="4" customFormat="1" ht="18" customHeight="1">
      <c r="A59" s="20"/>
      <c r="B59" s="20"/>
      <c r="C59" s="20" t="s">
        <v>171</v>
      </c>
      <c r="D59" s="13">
        <v>0.3175</v>
      </c>
      <c r="E59" s="4" t="s">
        <v>211</v>
      </c>
      <c r="F59" s="4" t="s">
        <v>210</v>
      </c>
    </row>
    <row r="60" spans="1:6" ht="18" customHeight="1">
      <c r="A60" s="20"/>
      <c r="B60" s="20"/>
      <c r="C60" s="20" t="s">
        <v>172</v>
      </c>
      <c r="D60" s="1">
        <v>1718.5</v>
      </c>
      <c r="E60" s="1" t="s">
        <v>166</v>
      </c>
      <c r="F60" s="4" t="s">
        <v>210</v>
      </c>
    </row>
    <row r="61" spans="1:6" ht="18" customHeight="1">
      <c r="A61" s="20" t="s">
        <v>212</v>
      </c>
      <c r="B61" s="20"/>
      <c r="C61" s="20" t="s">
        <v>213</v>
      </c>
      <c r="D61" s="31">
        <v>95</v>
      </c>
      <c r="E61" s="20" t="s">
        <v>218</v>
      </c>
      <c r="F61" s="5" t="s">
        <v>105</v>
      </c>
    </row>
    <row r="62" spans="1:6" ht="18" customHeight="1">
      <c r="A62" s="20"/>
      <c r="B62" s="20"/>
      <c r="C62" s="20" t="s">
        <v>214</v>
      </c>
      <c r="D62" s="31">
        <v>80</v>
      </c>
      <c r="E62" s="20" t="s">
        <v>218</v>
      </c>
      <c r="F62" s="5" t="s">
        <v>220</v>
      </c>
    </row>
    <row r="63" spans="1:6" ht="18" customHeight="1">
      <c r="A63" s="20"/>
      <c r="B63" s="20"/>
      <c r="C63" s="20" t="s">
        <v>215</v>
      </c>
      <c r="D63" s="31">
        <v>80</v>
      </c>
      <c r="E63" s="20" t="s">
        <v>219</v>
      </c>
      <c r="F63" s="5" t="s">
        <v>221</v>
      </c>
    </row>
    <row r="64" spans="1:6" ht="18" customHeight="1">
      <c r="A64" s="20"/>
      <c r="B64" s="20"/>
      <c r="C64" s="20" t="s">
        <v>216</v>
      </c>
      <c r="D64" s="31">
        <v>80</v>
      </c>
      <c r="E64" s="20" t="s">
        <v>218</v>
      </c>
      <c r="F64" s="5" t="s">
        <v>222</v>
      </c>
    </row>
    <row r="65" spans="1:6" ht="18" customHeight="1">
      <c r="A65" s="20"/>
      <c r="B65" s="20"/>
      <c r="C65" s="20" t="s">
        <v>217</v>
      </c>
      <c r="D65" s="31">
        <v>18.899999999999999</v>
      </c>
      <c r="E65" s="20" t="s">
        <v>218</v>
      </c>
      <c r="F65" s="5" t="s">
        <v>223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77"/>
  <sheetViews>
    <sheetView topLeftCell="A43" workbookViewId="0">
      <selection activeCell="F56" sqref="F56"/>
    </sheetView>
  </sheetViews>
  <sheetFormatPr defaultColWidth="8.88671875" defaultRowHeight="18" customHeight="1"/>
  <cols>
    <col min="1" max="1" width="19.77734375" style="14" customWidth="1"/>
    <col min="2" max="3" width="28.88671875" style="14" customWidth="1"/>
    <col min="4" max="4" width="14.33203125" style="14"/>
    <col min="5" max="5" width="9.21875" style="14" bestFit="1" customWidth="1"/>
    <col min="6" max="6" width="41.77734375" style="14" customWidth="1"/>
    <col min="7" max="7" width="80.77734375" style="14" customWidth="1"/>
    <col min="8" max="16384" width="8.88671875" style="14"/>
  </cols>
  <sheetData>
    <row r="1" spans="1:7" ht="18" customHeight="1">
      <c r="C1" s="21" t="s">
        <v>1</v>
      </c>
      <c r="D1" s="22" t="s">
        <v>2</v>
      </c>
      <c r="E1" s="22" t="s">
        <v>3</v>
      </c>
      <c r="F1" s="22" t="s">
        <v>4</v>
      </c>
    </row>
    <row r="2" spans="1:7" ht="18" customHeight="1">
      <c r="A2" s="14" t="s">
        <v>5</v>
      </c>
      <c r="B2" s="14" t="s">
        <v>81</v>
      </c>
      <c r="C2" s="23" t="s">
        <v>82</v>
      </c>
      <c r="D2" s="34">
        <v>7.4999999999999997E-3</v>
      </c>
      <c r="E2" s="7" t="s">
        <v>116</v>
      </c>
      <c r="F2" s="7" t="s">
        <v>136</v>
      </c>
      <c r="G2" s="33"/>
    </row>
    <row r="3" spans="1:7" ht="18" customHeight="1">
      <c r="C3" s="7" t="s">
        <v>83</v>
      </c>
      <c r="D3" s="35">
        <v>0</v>
      </c>
      <c r="E3" s="7" t="s">
        <v>116</v>
      </c>
      <c r="F3" s="7" t="s">
        <v>84</v>
      </c>
      <c r="G3" s="33"/>
    </row>
    <row r="4" spans="1:7" ht="18" customHeight="1">
      <c r="C4" s="7" t="s">
        <v>174</v>
      </c>
      <c r="D4" s="35">
        <v>1.0607258274</v>
      </c>
      <c r="E4" s="7" t="s">
        <v>116</v>
      </c>
      <c r="F4" s="7" t="s">
        <v>84</v>
      </c>
      <c r="G4" s="33" t="s">
        <v>175</v>
      </c>
    </row>
    <row r="5" spans="1:7" ht="18" customHeight="1">
      <c r="C5" s="7" t="s">
        <v>85</v>
      </c>
      <c r="D5" s="35">
        <v>0.40800636379999999</v>
      </c>
      <c r="E5" s="7" t="s">
        <v>116</v>
      </c>
      <c r="F5" s="7" t="s">
        <v>84</v>
      </c>
      <c r="G5" s="33"/>
    </row>
    <row r="6" spans="1:7" ht="18" customHeight="1">
      <c r="C6" s="7" t="s">
        <v>86</v>
      </c>
      <c r="D6" s="40">
        <v>3.6960000000000002</v>
      </c>
      <c r="E6" s="5" t="s">
        <v>130</v>
      </c>
      <c r="F6" s="5" t="s">
        <v>105</v>
      </c>
      <c r="G6" s="33" t="s">
        <v>208</v>
      </c>
    </row>
    <row r="7" spans="1:7" ht="18" customHeight="1">
      <c r="C7" s="7" t="s">
        <v>87</v>
      </c>
      <c r="D7" s="35">
        <v>0.16782918800000002</v>
      </c>
      <c r="E7" s="7" t="s">
        <v>116</v>
      </c>
      <c r="F7" s="7" t="s">
        <v>84</v>
      </c>
      <c r="G7" s="33"/>
    </row>
    <row r="8" spans="1:7" ht="18" customHeight="1">
      <c r="C8" s="23" t="s">
        <v>236</v>
      </c>
      <c r="D8" s="35">
        <v>0.56925846200000008</v>
      </c>
      <c r="E8" s="7" t="s">
        <v>116</v>
      </c>
      <c r="F8" s="7" t="s">
        <v>84</v>
      </c>
      <c r="G8" s="33"/>
    </row>
    <row r="9" spans="1:7" ht="18" customHeight="1">
      <c r="C9" s="23" t="s">
        <v>88</v>
      </c>
      <c r="D9" s="35">
        <v>4.3159316859999999</v>
      </c>
      <c r="E9" s="7" t="s">
        <v>116</v>
      </c>
      <c r="F9" s="7" t="s">
        <v>84</v>
      </c>
      <c r="G9" s="33"/>
    </row>
    <row r="10" spans="1:7" ht="18" customHeight="1">
      <c r="C10" s="23" t="s">
        <v>89</v>
      </c>
      <c r="D10" s="35">
        <v>1.1339809999999999</v>
      </c>
      <c r="E10" s="7" t="s">
        <v>116</v>
      </c>
      <c r="F10" s="7" t="s">
        <v>84</v>
      </c>
      <c r="G10" s="33"/>
    </row>
    <row r="11" spans="1:7" ht="18" customHeight="1">
      <c r="B11" s="14" t="s">
        <v>90</v>
      </c>
      <c r="C11" s="23" t="s">
        <v>230</v>
      </c>
      <c r="D11" s="35">
        <v>8.0172456699999994</v>
      </c>
      <c r="E11" s="7" t="s">
        <v>116</v>
      </c>
      <c r="F11" s="7" t="s">
        <v>92</v>
      </c>
      <c r="G11" s="33"/>
    </row>
    <row r="12" spans="1:7" ht="18" customHeight="1">
      <c r="C12" s="23" t="s">
        <v>39</v>
      </c>
      <c r="D12" s="35">
        <v>0.96388384999999999</v>
      </c>
      <c r="E12" s="7" t="s">
        <v>116</v>
      </c>
      <c r="F12" s="7" t="s">
        <v>38</v>
      </c>
      <c r="G12" s="33"/>
    </row>
    <row r="13" spans="1:7" ht="18" customHeight="1">
      <c r="D13" s="14">
        <f>SUM(D2:D10)</f>
        <v>11.359232527200001</v>
      </c>
    </row>
    <row r="14" spans="1:7" ht="18" customHeight="1">
      <c r="D14" s="14">
        <f>SUM(D11:D12)</f>
        <v>8.9811295199999996</v>
      </c>
    </row>
    <row r="15" spans="1:7" ht="18" customHeight="1">
      <c r="A15" s="20" t="s">
        <v>20</v>
      </c>
      <c r="B15" s="10" t="s">
        <v>21</v>
      </c>
      <c r="C15" s="10" t="s">
        <v>123</v>
      </c>
      <c r="D15" s="32">
        <v>0.42599999999999999</v>
      </c>
      <c r="E15" s="13" t="s">
        <v>116</v>
      </c>
      <c r="F15" s="13" t="s">
        <v>124</v>
      </c>
    </row>
    <row r="16" spans="1:7" ht="18" customHeight="1">
      <c r="C16" s="11" t="s">
        <v>22</v>
      </c>
      <c r="D16" s="12">
        <v>2.4358</v>
      </c>
      <c r="E16" s="13" t="s">
        <v>18</v>
      </c>
      <c r="F16" s="8" t="s">
        <v>25</v>
      </c>
    </row>
    <row r="17" spans="1:8" ht="18" customHeight="1">
      <c r="B17" s="10"/>
      <c r="C17" s="11" t="s">
        <v>24</v>
      </c>
      <c r="D17" s="13">
        <v>0.113</v>
      </c>
      <c r="E17" s="13" t="s">
        <v>8</v>
      </c>
      <c r="F17" s="8" t="s">
        <v>25</v>
      </c>
    </row>
    <row r="18" spans="1:8" ht="18" customHeight="1">
      <c r="B18" s="10"/>
      <c r="C18" s="11" t="s">
        <v>12</v>
      </c>
      <c r="D18" s="13">
        <v>4.3999999999999997E-2</v>
      </c>
      <c r="E18" s="13" t="s">
        <v>8</v>
      </c>
      <c r="F18" s="8" t="s">
        <v>25</v>
      </c>
    </row>
    <row r="19" spans="1:8" ht="18" customHeight="1">
      <c r="B19" s="10"/>
      <c r="C19" s="11" t="s">
        <v>16</v>
      </c>
      <c r="D19" s="13">
        <v>0.31274999999999997</v>
      </c>
      <c r="E19" s="13" t="s">
        <v>18</v>
      </c>
      <c r="F19" s="8" t="s">
        <v>25</v>
      </c>
    </row>
    <row r="20" spans="1:8" ht="18" customHeight="1">
      <c r="B20" s="14" t="s">
        <v>93</v>
      </c>
      <c r="C20" s="15" t="s">
        <v>94</v>
      </c>
      <c r="D20" s="16">
        <v>0.14507528593117408</v>
      </c>
      <c r="E20" s="13" t="s">
        <v>176</v>
      </c>
      <c r="F20" s="8" t="s">
        <v>25</v>
      </c>
      <c r="G20" s="33" t="s">
        <v>173</v>
      </c>
      <c r="H20" s="33"/>
    </row>
    <row r="21" spans="1:8" ht="18" customHeight="1">
      <c r="C21" s="15" t="s">
        <v>39</v>
      </c>
      <c r="D21" s="17">
        <v>5.9307206299999997</v>
      </c>
      <c r="E21" s="13" t="s">
        <v>18</v>
      </c>
      <c r="F21" s="8" t="s">
        <v>25</v>
      </c>
      <c r="G21" s="33"/>
      <c r="H21" s="33"/>
    </row>
    <row r="22" spans="1:8" ht="18" customHeight="1">
      <c r="C22" s="15" t="s">
        <v>36</v>
      </c>
      <c r="D22" s="17">
        <v>0.44225259</v>
      </c>
      <c r="E22" s="13" t="s">
        <v>176</v>
      </c>
      <c r="F22" s="8" t="s">
        <v>25</v>
      </c>
      <c r="G22" s="33"/>
      <c r="H22" s="33"/>
    </row>
    <row r="23" spans="1:8" ht="18" customHeight="1">
      <c r="C23" s="15" t="s">
        <v>95</v>
      </c>
      <c r="D23" s="17">
        <v>0.739355612</v>
      </c>
      <c r="E23" s="13" t="s">
        <v>18</v>
      </c>
      <c r="F23" s="8" t="s">
        <v>25</v>
      </c>
      <c r="G23" s="33"/>
      <c r="H23" s="33"/>
    </row>
    <row r="24" spans="1:8" ht="18" customHeight="1">
      <c r="C24" s="15" t="s">
        <v>96</v>
      </c>
      <c r="D24" s="17">
        <v>0.61915362600000001</v>
      </c>
      <c r="E24" s="13" t="s">
        <v>176</v>
      </c>
      <c r="F24" s="8" t="s">
        <v>25</v>
      </c>
      <c r="G24" s="33"/>
      <c r="H24" s="33"/>
    </row>
    <row r="25" spans="1:8" ht="18" customHeight="1">
      <c r="C25" s="15" t="s">
        <v>97</v>
      </c>
      <c r="D25" s="16">
        <v>6.1309714068825925E-2</v>
      </c>
      <c r="E25" s="13" t="s">
        <v>18</v>
      </c>
      <c r="F25" s="8" t="s">
        <v>25</v>
      </c>
      <c r="G25" s="33"/>
      <c r="H25" s="33"/>
    </row>
    <row r="26" spans="1:8" ht="18" customHeight="1">
      <c r="B26" s="14" t="s">
        <v>129</v>
      </c>
      <c r="C26" s="14" t="s">
        <v>39</v>
      </c>
      <c r="D26" s="38">
        <v>6.0849420460000001</v>
      </c>
      <c r="E26" s="14" t="s">
        <v>128</v>
      </c>
      <c r="F26" s="8" t="s">
        <v>25</v>
      </c>
      <c r="G26" s="38"/>
    </row>
    <row r="27" spans="1:8" ht="18" customHeight="1">
      <c r="C27" s="14" t="s">
        <v>36</v>
      </c>
      <c r="D27" s="38">
        <v>4.6016948979999999</v>
      </c>
      <c r="E27" s="14" t="s">
        <v>128</v>
      </c>
      <c r="F27" s="8" t="s">
        <v>25</v>
      </c>
      <c r="G27" s="38"/>
    </row>
    <row r="28" spans="1:8" ht="18" customHeight="1">
      <c r="C28" s="14" t="s">
        <v>99</v>
      </c>
      <c r="D28" s="38">
        <v>0.60781381600000006</v>
      </c>
      <c r="E28" s="14" t="s">
        <v>128</v>
      </c>
      <c r="F28" s="8" t="s">
        <v>25</v>
      </c>
      <c r="G28" s="38"/>
    </row>
    <row r="29" spans="1:8" ht="18" customHeight="1">
      <c r="C29" s="14" t="s">
        <v>100</v>
      </c>
      <c r="D29" s="38">
        <v>0.39462538799999997</v>
      </c>
      <c r="E29" s="14" t="s">
        <v>128</v>
      </c>
      <c r="F29" s="8" t="s">
        <v>25</v>
      </c>
      <c r="G29" s="38"/>
    </row>
    <row r="30" spans="1:8" ht="18" customHeight="1">
      <c r="C30" s="14" t="s">
        <v>101</v>
      </c>
      <c r="D30" s="38">
        <v>0.31570031040000002</v>
      </c>
      <c r="E30" s="14" t="s">
        <v>128</v>
      </c>
      <c r="F30" s="8" t="s">
        <v>25</v>
      </c>
      <c r="G30" s="38"/>
    </row>
    <row r="31" spans="1:8" ht="18" customHeight="1">
      <c r="C31" s="14" t="s">
        <v>102</v>
      </c>
      <c r="D31" s="38">
        <v>0.19277676999999999</v>
      </c>
      <c r="E31" s="14" t="s">
        <v>128</v>
      </c>
      <c r="F31" s="8" t="s">
        <v>25</v>
      </c>
      <c r="G31" s="38"/>
    </row>
    <row r="32" spans="1:8" ht="18" customHeight="1">
      <c r="A32" s="20" t="s">
        <v>29</v>
      </c>
      <c r="B32" s="20" t="s">
        <v>30</v>
      </c>
      <c r="C32" s="20" t="s">
        <v>31</v>
      </c>
      <c r="D32" s="20">
        <v>0.36230000000000001</v>
      </c>
      <c r="E32" s="20" t="s">
        <v>18</v>
      </c>
      <c r="F32" s="20" t="s">
        <v>32</v>
      </c>
      <c r="G32" s="20" t="s">
        <v>33</v>
      </c>
    </row>
    <row r="33" spans="1:6" ht="18" customHeight="1">
      <c r="A33" s="20" t="s">
        <v>34</v>
      </c>
      <c r="B33" s="20" t="s">
        <v>35</v>
      </c>
      <c r="C33" s="14" t="s">
        <v>36</v>
      </c>
      <c r="D33" s="19">
        <v>1.9958065600000001</v>
      </c>
      <c r="E33" s="14" t="s">
        <v>116</v>
      </c>
      <c r="F33" s="14" t="s">
        <v>38</v>
      </c>
    </row>
    <row r="34" spans="1:6" ht="18" customHeight="1">
      <c r="C34" s="14" t="s">
        <v>39</v>
      </c>
      <c r="D34" s="19">
        <v>0.34019430000000001</v>
      </c>
      <c r="E34" s="20" t="s">
        <v>18</v>
      </c>
      <c r="F34" s="14" t="s">
        <v>38</v>
      </c>
    </row>
    <row r="35" spans="1:6" ht="18" customHeight="1">
      <c r="C35" s="14" t="s">
        <v>40</v>
      </c>
      <c r="D35" s="19">
        <v>4.5359239999999995E-2</v>
      </c>
      <c r="E35" s="14" t="s">
        <v>116</v>
      </c>
      <c r="F35" s="14" t="s">
        <v>38</v>
      </c>
    </row>
    <row r="36" spans="1:6" ht="18" customHeight="1">
      <c r="C36" s="14" t="s">
        <v>36</v>
      </c>
      <c r="D36" s="19">
        <v>2.1545638999999999</v>
      </c>
      <c r="E36" s="20" t="s">
        <v>18</v>
      </c>
      <c r="F36" s="14" t="s">
        <v>38</v>
      </c>
    </row>
    <row r="37" spans="1:6" ht="18" customHeight="1">
      <c r="C37" s="14" t="s">
        <v>40</v>
      </c>
      <c r="D37" s="19">
        <v>0.56699049999999995</v>
      </c>
      <c r="E37" s="14" t="s">
        <v>116</v>
      </c>
      <c r="F37" s="14" t="s">
        <v>38</v>
      </c>
    </row>
    <row r="38" spans="1:6" ht="18" customHeight="1">
      <c r="C38" s="14" t="s">
        <v>91</v>
      </c>
      <c r="D38" s="19">
        <v>0.45359240000000001</v>
      </c>
      <c r="E38" s="20" t="s">
        <v>18</v>
      </c>
      <c r="F38" s="14" t="s">
        <v>38</v>
      </c>
    </row>
    <row r="39" spans="1:6" ht="18" customHeight="1">
      <c r="C39" s="14" t="s">
        <v>89</v>
      </c>
      <c r="D39" s="19">
        <v>0.30617486999999999</v>
      </c>
      <c r="E39" s="14" t="s">
        <v>116</v>
      </c>
      <c r="F39" s="14" t="s">
        <v>84</v>
      </c>
    </row>
    <row r="40" spans="1:6" ht="18" customHeight="1">
      <c r="B40" s="1" t="s">
        <v>103</v>
      </c>
      <c r="C40" s="14" t="s">
        <v>91</v>
      </c>
      <c r="D40" s="38">
        <v>0.45359240000000001</v>
      </c>
      <c r="E40" s="20" t="s">
        <v>18</v>
      </c>
      <c r="F40" s="14" t="s">
        <v>38</v>
      </c>
    </row>
    <row r="41" spans="1:6" ht="18" customHeight="1">
      <c r="C41" s="14" t="s">
        <v>89</v>
      </c>
      <c r="D41" s="38">
        <v>0.30617486999999999</v>
      </c>
      <c r="E41" s="20" t="s">
        <v>18</v>
      </c>
      <c r="F41" s="14" t="s">
        <v>84</v>
      </c>
    </row>
    <row r="42" spans="1:6" ht="18" customHeight="1">
      <c r="B42" s="1" t="s">
        <v>45</v>
      </c>
      <c r="C42" s="1" t="s">
        <v>0</v>
      </c>
      <c r="D42" s="1">
        <v>29</v>
      </c>
      <c r="E42" s="1" t="s">
        <v>37</v>
      </c>
      <c r="F42" s="14" t="s">
        <v>46</v>
      </c>
    </row>
    <row r="43" spans="1:6" ht="18" customHeight="1">
      <c r="A43" s="1"/>
      <c r="B43" s="1"/>
      <c r="C43" s="1" t="s">
        <v>47</v>
      </c>
      <c r="D43" s="1">
        <v>1.9</v>
      </c>
      <c r="E43" s="1" t="s">
        <v>37</v>
      </c>
      <c r="F43" s="14" t="s">
        <v>48</v>
      </c>
    </row>
    <row r="44" spans="1:6" ht="18" customHeight="1">
      <c r="A44" s="1"/>
      <c r="B44" s="1"/>
      <c r="C44" s="1" t="s">
        <v>49</v>
      </c>
      <c r="D44" s="1">
        <v>1.3</v>
      </c>
      <c r="E44" s="1" t="s">
        <v>37</v>
      </c>
      <c r="F44" s="14" t="s">
        <v>50</v>
      </c>
    </row>
    <row r="45" spans="1:6" ht="18" customHeight="1">
      <c r="A45" s="1"/>
      <c r="B45" s="1"/>
      <c r="C45" s="1" t="s">
        <v>51</v>
      </c>
      <c r="D45" s="1">
        <v>1</v>
      </c>
      <c r="E45" s="1" t="s">
        <v>37</v>
      </c>
      <c r="F45" s="14" t="s">
        <v>52</v>
      </c>
    </row>
    <row r="46" spans="1:6" ht="18" customHeight="1">
      <c r="A46" s="1"/>
      <c r="B46" s="1"/>
      <c r="C46" s="1" t="s">
        <v>53</v>
      </c>
      <c r="D46" s="1">
        <v>0.77</v>
      </c>
      <c r="E46" s="1" t="s">
        <v>37</v>
      </c>
      <c r="F46" s="14" t="s">
        <v>54</v>
      </c>
    </row>
    <row r="47" spans="1:6" ht="18" customHeight="1">
      <c r="A47" s="1"/>
      <c r="B47" s="1"/>
      <c r="C47" s="1" t="s">
        <v>55</v>
      </c>
      <c r="D47" s="1">
        <v>1.2999999999999999E-2</v>
      </c>
      <c r="E47" s="1" t="s">
        <v>37</v>
      </c>
      <c r="F47" s="14" t="s">
        <v>56</v>
      </c>
    </row>
    <row r="48" spans="1:6" ht="18" customHeight="1">
      <c r="A48" s="1"/>
      <c r="B48" s="1"/>
      <c r="C48" s="1" t="s">
        <v>57</v>
      </c>
      <c r="D48" s="1">
        <v>2</v>
      </c>
      <c r="E48" s="1" t="s">
        <v>37</v>
      </c>
      <c r="F48" s="14" t="s">
        <v>58</v>
      </c>
    </row>
    <row r="49" spans="1:6" ht="18" customHeight="1">
      <c r="A49" s="1"/>
      <c r="B49" s="1"/>
      <c r="C49" s="1" t="s">
        <v>59</v>
      </c>
      <c r="D49" s="1">
        <v>0.32</v>
      </c>
      <c r="E49" s="1" t="s">
        <v>37</v>
      </c>
      <c r="F49" s="14" t="s">
        <v>60</v>
      </c>
    </row>
    <row r="50" spans="1:6" ht="18" customHeight="1">
      <c r="A50" s="1"/>
      <c r="B50" s="1"/>
      <c r="C50" s="1" t="s">
        <v>61</v>
      </c>
      <c r="D50" s="1">
        <v>1.3</v>
      </c>
      <c r="E50" s="1" t="s">
        <v>37</v>
      </c>
      <c r="F50" s="14" t="s">
        <v>62</v>
      </c>
    </row>
    <row r="51" spans="1:6" ht="18" customHeight="1">
      <c r="A51" s="1"/>
      <c r="B51" s="1"/>
      <c r="C51" s="1" t="s">
        <v>63</v>
      </c>
      <c r="D51" s="1">
        <v>0.23</v>
      </c>
      <c r="E51" s="1" t="s">
        <v>37</v>
      </c>
      <c r="F51" s="14" t="s">
        <v>64</v>
      </c>
    </row>
    <row r="52" spans="1:6" ht="18" customHeight="1">
      <c r="A52" s="1"/>
      <c r="B52" s="1"/>
      <c r="C52" s="1" t="s">
        <v>65</v>
      </c>
      <c r="D52" s="1">
        <v>74</v>
      </c>
      <c r="E52" s="1" t="s">
        <v>66</v>
      </c>
      <c r="F52" s="14" t="s">
        <v>67</v>
      </c>
    </row>
    <row r="53" spans="1:6" ht="18" customHeight="1">
      <c r="A53" s="1"/>
      <c r="B53" s="1"/>
      <c r="C53" s="1" t="s">
        <v>68</v>
      </c>
      <c r="D53" s="1">
        <v>119</v>
      </c>
      <c r="E53" s="1" t="s">
        <v>66</v>
      </c>
      <c r="F53" s="14" t="s">
        <v>69</v>
      </c>
    </row>
    <row r="54" spans="1:6" ht="18" customHeight="1">
      <c r="A54" s="1"/>
      <c r="B54" s="1"/>
      <c r="C54" s="1" t="s">
        <v>70</v>
      </c>
      <c r="D54" s="1">
        <v>63</v>
      </c>
      <c r="E54" s="1" t="s">
        <v>66</v>
      </c>
      <c r="F54" s="14" t="s">
        <v>71</v>
      </c>
    </row>
    <row r="55" spans="1:6" ht="18" customHeight="1">
      <c r="A55" s="1"/>
      <c r="B55" s="1"/>
      <c r="C55" s="1" t="s">
        <v>72</v>
      </c>
      <c r="D55" s="1">
        <v>46</v>
      </c>
      <c r="E55" s="1" t="s">
        <v>73</v>
      </c>
      <c r="F55" s="14" t="s">
        <v>74</v>
      </c>
    </row>
    <row r="56" spans="1:6" s="4" customFormat="1" ht="18" customHeight="1">
      <c r="A56" s="4" t="s">
        <v>245</v>
      </c>
      <c r="C56" s="4" t="s">
        <v>244</v>
      </c>
      <c r="D56" s="41">
        <v>330.9</v>
      </c>
      <c r="E56" s="4" t="s">
        <v>248</v>
      </c>
      <c r="F56" s="8" t="s">
        <v>25</v>
      </c>
    </row>
    <row r="57" spans="1:6" s="4" customFormat="1" ht="18" customHeight="1">
      <c r="C57" s="4" t="s">
        <v>246</v>
      </c>
      <c r="D57" s="41">
        <v>1640</v>
      </c>
      <c r="E57" s="4" t="s">
        <v>249</v>
      </c>
      <c r="F57" s="8" t="s">
        <v>25</v>
      </c>
    </row>
    <row r="58" spans="1:6" ht="18" customHeight="1">
      <c r="A58" s="20" t="s">
        <v>150</v>
      </c>
      <c r="B58" s="20"/>
      <c r="C58" s="20" t="s">
        <v>151</v>
      </c>
      <c r="D58" s="14">
        <v>42</v>
      </c>
      <c r="E58" s="14" t="s">
        <v>194</v>
      </c>
      <c r="F58" s="8" t="s">
        <v>25</v>
      </c>
    </row>
    <row r="59" spans="1:6" ht="18" customHeight="1">
      <c r="A59" s="20"/>
      <c r="B59" s="20"/>
      <c r="C59" s="20" t="s">
        <v>153</v>
      </c>
      <c r="D59" s="14">
        <v>48</v>
      </c>
      <c r="E59" s="14" t="s">
        <v>194</v>
      </c>
      <c r="F59" s="8" t="s">
        <v>25</v>
      </c>
    </row>
    <row r="60" spans="1:6" ht="18" customHeight="1">
      <c r="A60" s="20"/>
      <c r="B60" s="20"/>
      <c r="C60" s="20" t="s">
        <v>155</v>
      </c>
      <c r="D60" s="14">
        <v>2.3809999999999998</v>
      </c>
      <c r="E60" s="14" t="s">
        <v>196</v>
      </c>
      <c r="F60" s="8" t="s">
        <v>25</v>
      </c>
    </row>
    <row r="61" spans="1:6" ht="18" customHeight="1">
      <c r="A61" s="20"/>
      <c r="B61" s="20"/>
      <c r="C61" s="20" t="s">
        <v>209</v>
      </c>
      <c r="D61" s="20">
        <v>1890.5021173623713</v>
      </c>
      <c r="E61" s="20" t="s">
        <v>237</v>
      </c>
      <c r="F61" s="8"/>
    </row>
    <row r="62" spans="1:6" s="20" customFormat="1" ht="19.05" customHeight="1">
      <c r="C62" s="20" t="s">
        <v>250</v>
      </c>
      <c r="D62" s="20">
        <v>7000</v>
      </c>
      <c r="E62" s="20" t="s">
        <v>252</v>
      </c>
    </row>
    <row r="63" spans="1:6" s="20" customFormat="1" ht="19.05" customHeight="1">
      <c r="C63" s="20" t="s">
        <v>251</v>
      </c>
      <c r="D63" s="20">
        <f>D62*D59/D58*3.6</f>
        <v>28800</v>
      </c>
      <c r="E63" s="20" t="s">
        <v>253</v>
      </c>
    </row>
    <row r="64" spans="1:6" ht="18" customHeight="1">
      <c r="A64" s="20"/>
      <c r="B64" s="20"/>
      <c r="C64" s="20" t="s">
        <v>157</v>
      </c>
      <c r="D64" s="14">
        <v>7000</v>
      </c>
      <c r="E64" s="14" t="s">
        <v>195</v>
      </c>
      <c r="F64" s="8" t="s">
        <v>25</v>
      </c>
    </row>
    <row r="65" spans="1:6" ht="18" customHeight="1">
      <c r="A65" s="20"/>
      <c r="B65" s="20"/>
      <c r="C65" s="20" t="s">
        <v>187</v>
      </c>
      <c r="D65" s="14">
        <v>63</v>
      </c>
      <c r="E65" s="14" t="s">
        <v>197</v>
      </c>
      <c r="F65" s="14" t="s">
        <v>186</v>
      </c>
    </row>
    <row r="66" spans="1:6" ht="18" customHeight="1">
      <c r="A66" s="20"/>
      <c r="B66" s="20"/>
      <c r="C66" s="20" t="s">
        <v>188</v>
      </c>
      <c r="D66" s="14">
        <v>35</v>
      </c>
      <c r="E66" s="14" t="s">
        <v>197</v>
      </c>
      <c r="F66" s="14" t="s">
        <v>186</v>
      </c>
    </row>
    <row r="67" spans="1:6" ht="18" customHeight="1">
      <c r="A67" s="20"/>
      <c r="B67" s="20"/>
      <c r="C67" s="20" t="s">
        <v>161</v>
      </c>
      <c r="D67" s="14">
        <v>35</v>
      </c>
      <c r="E67" s="14" t="s">
        <v>197</v>
      </c>
      <c r="F67" s="14" t="s">
        <v>186</v>
      </c>
    </row>
    <row r="68" spans="1:6" ht="18" customHeight="1">
      <c r="A68" s="20"/>
      <c r="B68" s="20"/>
      <c r="C68" s="20" t="s">
        <v>189</v>
      </c>
      <c r="D68" s="14">
        <v>3178</v>
      </c>
      <c r="E68" s="14" t="s">
        <v>198</v>
      </c>
      <c r="F68" s="14" t="s">
        <v>186</v>
      </c>
    </row>
    <row r="69" spans="1:6" ht="18" customHeight="1">
      <c r="A69" s="20"/>
      <c r="B69" s="20"/>
      <c r="C69" s="20" t="s">
        <v>183</v>
      </c>
      <c r="D69" s="14" t="s">
        <v>190</v>
      </c>
      <c r="F69" s="14" t="s">
        <v>186</v>
      </c>
    </row>
    <row r="70" spans="1:6" ht="18" customHeight="1">
      <c r="A70" s="20"/>
      <c r="B70" s="20"/>
      <c r="C70" s="20" t="s">
        <v>191</v>
      </c>
      <c r="D70" s="14" t="s">
        <v>190</v>
      </c>
      <c r="F70" s="14" t="s">
        <v>186</v>
      </c>
    </row>
    <row r="71" spans="1:6" ht="18" customHeight="1">
      <c r="C71" s="14" t="s">
        <v>192</v>
      </c>
      <c r="D71" s="14" t="s">
        <v>181</v>
      </c>
      <c r="F71" s="14" t="s">
        <v>186</v>
      </c>
    </row>
    <row r="72" spans="1:6" ht="18" customHeight="1">
      <c r="C72" s="14" t="s">
        <v>193</v>
      </c>
      <c r="D72" s="14" t="s">
        <v>181</v>
      </c>
      <c r="F72" s="14" t="s">
        <v>186</v>
      </c>
    </row>
    <row r="73" spans="1:6" ht="18" customHeight="1">
      <c r="A73" s="20" t="s">
        <v>212</v>
      </c>
      <c r="B73" s="20"/>
      <c r="C73" s="20" t="s">
        <v>213</v>
      </c>
      <c r="D73" s="31">
        <v>95</v>
      </c>
      <c r="E73" s="20" t="s">
        <v>218</v>
      </c>
      <c r="F73" s="5" t="s">
        <v>105</v>
      </c>
    </row>
    <row r="74" spans="1:6" ht="18" customHeight="1">
      <c r="A74" s="20"/>
      <c r="B74" s="20"/>
      <c r="C74" s="20" t="s">
        <v>214</v>
      </c>
      <c r="D74" s="31">
        <v>80</v>
      </c>
      <c r="E74" s="20" t="s">
        <v>218</v>
      </c>
      <c r="F74" s="5" t="s">
        <v>220</v>
      </c>
    </row>
    <row r="75" spans="1:6" ht="18" customHeight="1">
      <c r="A75" s="20"/>
      <c r="B75" s="20"/>
      <c r="C75" s="20" t="s">
        <v>215</v>
      </c>
      <c r="D75" s="31">
        <v>80</v>
      </c>
      <c r="E75" s="20" t="s">
        <v>219</v>
      </c>
      <c r="F75" s="5" t="s">
        <v>221</v>
      </c>
    </row>
    <row r="76" spans="1:6" ht="18" customHeight="1">
      <c r="A76" s="20"/>
      <c r="B76" s="20"/>
      <c r="C76" s="20" t="s">
        <v>216</v>
      </c>
      <c r="D76" s="31">
        <v>80</v>
      </c>
      <c r="E76" s="20" t="s">
        <v>218</v>
      </c>
      <c r="F76" s="5" t="s">
        <v>222</v>
      </c>
    </row>
    <row r="77" spans="1:6" ht="18" customHeight="1">
      <c r="A77" s="20"/>
      <c r="B77" s="20"/>
      <c r="C77" s="20" t="s">
        <v>217</v>
      </c>
      <c r="D77" s="31">
        <v>18.899999999999999</v>
      </c>
      <c r="E77" s="20" t="s">
        <v>218</v>
      </c>
      <c r="F77" s="5" t="s">
        <v>223</v>
      </c>
    </row>
  </sheetData>
  <phoneticPr fontId="12" type="noConversion"/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74"/>
  <sheetViews>
    <sheetView tabSelected="1" topLeftCell="A37" workbookViewId="0">
      <selection activeCell="F40" sqref="F40:F41"/>
    </sheetView>
  </sheetViews>
  <sheetFormatPr defaultColWidth="8.88671875" defaultRowHeight="18" customHeight="1"/>
  <cols>
    <col min="1" max="1" width="22" style="1" customWidth="1"/>
    <col min="2" max="2" width="26.77734375" style="1" customWidth="1"/>
    <col min="3" max="3" width="53" style="1" customWidth="1"/>
    <col min="4" max="4" width="14.33203125" style="1"/>
    <col min="5" max="5" width="9.21875" style="1" bestFit="1" customWidth="1"/>
    <col min="6" max="6" width="52.5546875" style="1" customWidth="1"/>
    <col min="7" max="7" width="80.77734375" style="1" customWidth="1"/>
    <col min="8" max="8" width="14.33203125" style="1"/>
    <col min="9" max="16384" width="8.88671875" style="1"/>
  </cols>
  <sheetData>
    <row r="1" spans="1:7" ht="18" customHeight="1">
      <c r="C1" s="2" t="s">
        <v>1</v>
      </c>
      <c r="D1" s="3" t="s">
        <v>75</v>
      </c>
      <c r="E1" s="3" t="s">
        <v>76</v>
      </c>
    </row>
    <row r="2" spans="1:7" ht="18" customHeight="1">
      <c r="A2" s="4" t="s">
        <v>5</v>
      </c>
      <c r="B2" s="1" t="s">
        <v>149</v>
      </c>
      <c r="C2" s="5" t="s">
        <v>104</v>
      </c>
      <c r="D2" s="40">
        <v>4.04558E-2</v>
      </c>
      <c r="E2" s="5" t="s">
        <v>130</v>
      </c>
      <c r="F2" s="5" t="s">
        <v>105</v>
      </c>
    </row>
    <row r="3" spans="1:7" ht="18" customHeight="1">
      <c r="C3" s="1" t="s">
        <v>135</v>
      </c>
      <c r="D3" s="41">
        <v>0.21</v>
      </c>
      <c r="E3" s="1" t="s">
        <v>177</v>
      </c>
      <c r="F3" s="4" t="s">
        <v>147</v>
      </c>
    </row>
    <row r="4" spans="1:7" s="4" customFormat="1" ht="18" customHeight="1">
      <c r="C4" s="5" t="s">
        <v>178</v>
      </c>
      <c r="D4" s="40">
        <v>1.4999999999999999E-2</v>
      </c>
      <c r="E4" s="5" t="s">
        <v>8</v>
      </c>
      <c r="F4" s="4" t="s">
        <v>147</v>
      </c>
    </row>
    <row r="5" spans="1:7" s="4" customFormat="1" ht="18" customHeight="1">
      <c r="B5" s="1" t="s">
        <v>133</v>
      </c>
      <c r="C5" s="5" t="s">
        <v>106</v>
      </c>
      <c r="D5" s="40">
        <v>9.2399999999999996E-2</v>
      </c>
      <c r="E5" s="5" t="s">
        <v>130</v>
      </c>
      <c r="F5" s="5" t="s">
        <v>105</v>
      </c>
    </row>
    <row r="6" spans="1:7" s="4" customFormat="1" ht="18" customHeight="1">
      <c r="C6" s="5" t="s">
        <v>148</v>
      </c>
      <c r="D6" s="40">
        <v>10.7</v>
      </c>
      <c r="E6" s="5" t="s">
        <v>8</v>
      </c>
      <c r="F6" s="4" t="s">
        <v>147</v>
      </c>
    </row>
    <row r="7" spans="1:7" s="4" customFormat="1" ht="18" customHeight="1">
      <c r="B7" s="4" t="s">
        <v>134</v>
      </c>
      <c r="C7" s="4" t="s">
        <v>146</v>
      </c>
      <c r="D7" s="41">
        <v>11.8</v>
      </c>
      <c r="E7" s="4" t="s">
        <v>8</v>
      </c>
      <c r="F7" s="4" t="s">
        <v>147</v>
      </c>
    </row>
    <row r="8" spans="1:7" s="4" customFormat="1" ht="18" customHeight="1">
      <c r="C8" s="4" t="s">
        <v>179</v>
      </c>
      <c r="D8" s="41">
        <v>8.8000000000000007</v>
      </c>
      <c r="E8" s="4" t="s">
        <v>8</v>
      </c>
      <c r="F8" s="4" t="s">
        <v>147</v>
      </c>
      <c r="G8" s="4">
        <f>D8/1000</f>
        <v>8.8000000000000005E-3</v>
      </c>
    </row>
    <row r="9" spans="1:7" ht="18" customHeight="1">
      <c r="B9" s="4" t="s">
        <v>132</v>
      </c>
      <c r="C9" s="5" t="s">
        <v>106</v>
      </c>
      <c r="D9" s="40">
        <v>0.26200000000000001</v>
      </c>
      <c r="E9" s="5" t="s">
        <v>130</v>
      </c>
      <c r="F9" s="6" t="s">
        <v>105</v>
      </c>
    </row>
    <row r="10" spans="1:7" ht="18" customHeight="1">
      <c r="B10" s="1" t="s">
        <v>131</v>
      </c>
      <c r="C10" s="7" t="s">
        <v>107</v>
      </c>
      <c r="D10" s="40">
        <v>0.99</v>
      </c>
      <c r="E10" s="7" t="s">
        <v>130</v>
      </c>
      <c r="F10" s="8" t="s">
        <v>108</v>
      </c>
    </row>
    <row r="11" spans="1:7" ht="18" customHeight="1">
      <c r="C11" s="7" t="s">
        <v>109</v>
      </c>
      <c r="D11" s="40">
        <v>0.15</v>
      </c>
      <c r="E11" s="7" t="s">
        <v>130</v>
      </c>
      <c r="F11" s="8" t="s">
        <v>110</v>
      </c>
    </row>
    <row r="12" spans="1:7" ht="18" customHeight="1">
      <c r="A12" s="9" t="s">
        <v>20</v>
      </c>
      <c r="B12" s="10" t="s">
        <v>21</v>
      </c>
      <c r="C12" s="10" t="s">
        <v>123</v>
      </c>
      <c r="D12" s="42">
        <v>0.42599999999999999</v>
      </c>
      <c r="E12" s="13" t="s">
        <v>116</v>
      </c>
      <c r="F12" s="13" t="s">
        <v>124</v>
      </c>
    </row>
    <row r="13" spans="1:7" ht="18" customHeight="1">
      <c r="C13" s="11" t="s">
        <v>22</v>
      </c>
      <c r="D13" s="43">
        <v>2.4358</v>
      </c>
      <c r="E13" s="13" t="s">
        <v>18</v>
      </c>
      <c r="F13" s="8" t="s">
        <v>25</v>
      </c>
    </row>
    <row r="14" spans="1:7" ht="18" customHeight="1">
      <c r="B14" s="10"/>
      <c r="C14" s="11" t="s">
        <v>24</v>
      </c>
      <c r="D14" s="42">
        <v>0.113</v>
      </c>
      <c r="E14" s="13" t="s">
        <v>8</v>
      </c>
      <c r="F14" s="8" t="s">
        <v>25</v>
      </c>
    </row>
    <row r="15" spans="1:7" ht="18" customHeight="1">
      <c r="B15" s="10"/>
      <c r="C15" s="11" t="s">
        <v>12</v>
      </c>
      <c r="D15" s="42">
        <v>4.3999999999999997E-2</v>
      </c>
      <c r="E15" s="13" t="s">
        <v>8</v>
      </c>
      <c r="F15" s="8" t="s">
        <v>25</v>
      </c>
    </row>
    <row r="16" spans="1:7" ht="18" customHeight="1">
      <c r="B16" s="10"/>
      <c r="C16" s="11" t="s">
        <v>16</v>
      </c>
      <c r="D16" s="42">
        <v>0.31274999999999997</v>
      </c>
      <c r="E16" s="13" t="s">
        <v>18</v>
      </c>
      <c r="F16" s="8" t="s">
        <v>25</v>
      </c>
    </row>
    <row r="17" spans="1:7" ht="18" customHeight="1">
      <c r="B17" s="14" t="s">
        <v>93</v>
      </c>
      <c r="C17" s="15" t="s">
        <v>94</v>
      </c>
      <c r="D17" s="16">
        <v>0.14507528593117408</v>
      </c>
      <c r="E17" s="13" t="s">
        <v>176</v>
      </c>
      <c r="F17" s="8" t="s">
        <v>25</v>
      </c>
    </row>
    <row r="18" spans="1:7" ht="18" customHeight="1">
      <c r="B18" s="14"/>
      <c r="C18" s="15" t="s">
        <v>39</v>
      </c>
      <c r="D18" s="17">
        <v>5.9307206299999997</v>
      </c>
      <c r="E18" s="13" t="s">
        <v>18</v>
      </c>
      <c r="F18" s="8" t="s">
        <v>25</v>
      </c>
    </row>
    <row r="19" spans="1:7" ht="18" customHeight="1">
      <c r="B19" s="14"/>
      <c r="C19" s="15" t="s">
        <v>36</v>
      </c>
      <c r="D19" s="17">
        <v>0.44225259</v>
      </c>
      <c r="E19" s="13" t="s">
        <v>176</v>
      </c>
      <c r="F19" s="8" t="s">
        <v>25</v>
      </c>
    </row>
    <row r="20" spans="1:7" ht="18" customHeight="1">
      <c r="B20" s="14"/>
      <c r="C20" s="15" t="s">
        <v>95</v>
      </c>
      <c r="D20" s="17">
        <v>0.739355612</v>
      </c>
      <c r="E20" s="13" t="s">
        <v>18</v>
      </c>
      <c r="F20" s="8" t="s">
        <v>25</v>
      </c>
    </row>
    <row r="21" spans="1:7" ht="18" customHeight="1">
      <c r="B21" s="14"/>
      <c r="C21" s="15" t="s">
        <v>96</v>
      </c>
      <c r="D21" s="17">
        <v>0.61915362600000001</v>
      </c>
      <c r="E21" s="13" t="s">
        <v>176</v>
      </c>
      <c r="F21" s="8" t="s">
        <v>25</v>
      </c>
    </row>
    <row r="22" spans="1:7" ht="18" customHeight="1">
      <c r="B22" s="14"/>
      <c r="C22" s="15" t="s">
        <v>97</v>
      </c>
      <c r="D22" s="16">
        <v>6.1309714068825925E-2</v>
      </c>
      <c r="E22" s="13" t="s">
        <v>18</v>
      </c>
      <c r="F22" s="8" t="s">
        <v>25</v>
      </c>
    </row>
    <row r="23" spans="1:7" ht="18" customHeight="1">
      <c r="B23" s="14"/>
      <c r="C23" s="18" t="s">
        <v>111</v>
      </c>
      <c r="D23" s="44">
        <f>SUM(D17:D22)</f>
        <v>7.9378674579999995</v>
      </c>
      <c r="E23" s="13" t="s">
        <v>18</v>
      </c>
      <c r="F23" s="8" t="s">
        <v>25</v>
      </c>
    </row>
    <row r="24" spans="1:7" ht="18" customHeight="1">
      <c r="B24" s="14" t="s">
        <v>98</v>
      </c>
      <c r="C24" s="14" t="s">
        <v>39</v>
      </c>
      <c r="D24" s="38">
        <v>6.0849420460000001</v>
      </c>
      <c r="E24" s="14" t="s">
        <v>116</v>
      </c>
      <c r="F24" s="8" t="s">
        <v>25</v>
      </c>
    </row>
    <row r="25" spans="1:7" ht="18" customHeight="1">
      <c r="B25" s="14"/>
      <c r="C25" s="14" t="s">
        <v>224</v>
      </c>
      <c r="D25" s="38">
        <v>4.6016948979999999</v>
      </c>
      <c r="E25" s="14" t="s">
        <v>116</v>
      </c>
      <c r="F25" s="8" t="s">
        <v>25</v>
      </c>
    </row>
    <row r="26" spans="1:7" ht="18" customHeight="1">
      <c r="B26" s="14"/>
      <c r="C26" s="14" t="s">
        <v>99</v>
      </c>
      <c r="D26" s="38">
        <v>0.60781381600000006</v>
      </c>
      <c r="E26" s="14" t="s">
        <v>116</v>
      </c>
      <c r="F26" s="8" t="s">
        <v>25</v>
      </c>
    </row>
    <row r="27" spans="1:7" ht="18" customHeight="1">
      <c r="B27" s="14"/>
      <c r="C27" s="14" t="s">
        <v>100</v>
      </c>
      <c r="D27" s="38">
        <v>0.39462538799999997</v>
      </c>
      <c r="E27" s="14" t="s">
        <v>116</v>
      </c>
      <c r="F27" s="8" t="s">
        <v>25</v>
      </c>
    </row>
    <row r="28" spans="1:7" ht="18" customHeight="1">
      <c r="B28" s="14"/>
      <c r="C28" s="14" t="s">
        <v>101</v>
      </c>
      <c r="D28" s="38">
        <v>0.31570031040000002</v>
      </c>
      <c r="E28" s="14" t="s">
        <v>116</v>
      </c>
      <c r="F28" s="8" t="s">
        <v>25</v>
      </c>
    </row>
    <row r="29" spans="1:7" ht="18" customHeight="1">
      <c r="B29" s="14"/>
      <c r="C29" s="14" t="s">
        <v>102</v>
      </c>
      <c r="D29" s="38">
        <v>0.19277676999999999</v>
      </c>
      <c r="E29" s="14" t="s">
        <v>116</v>
      </c>
      <c r="F29" s="8" t="s">
        <v>25</v>
      </c>
    </row>
    <row r="30" spans="1:7" ht="18" customHeight="1">
      <c r="A30" s="20" t="s">
        <v>29</v>
      </c>
      <c r="B30" s="20" t="s">
        <v>30</v>
      </c>
      <c r="C30" s="20" t="s">
        <v>31</v>
      </c>
      <c r="D30" s="45">
        <v>0.36230000000000001</v>
      </c>
      <c r="E30" s="20" t="s">
        <v>18</v>
      </c>
      <c r="F30" s="20" t="s">
        <v>32</v>
      </c>
      <c r="G30" s="20" t="s">
        <v>33</v>
      </c>
    </row>
    <row r="31" spans="1:7" ht="18" customHeight="1">
      <c r="A31" s="1" t="s">
        <v>34</v>
      </c>
      <c r="B31" s="20" t="s">
        <v>35</v>
      </c>
      <c r="C31" s="14" t="s">
        <v>36</v>
      </c>
      <c r="D31" s="19">
        <v>1.9958065600000001</v>
      </c>
      <c r="E31" s="14" t="s">
        <v>116</v>
      </c>
      <c r="F31" s="14" t="s">
        <v>38</v>
      </c>
    </row>
    <row r="32" spans="1:7" ht="18" customHeight="1">
      <c r="B32" s="20"/>
      <c r="C32" s="14" t="s">
        <v>39</v>
      </c>
      <c r="D32" s="19">
        <v>0.34019430000000001</v>
      </c>
      <c r="E32" s="20" t="s">
        <v>18</v>
      </c>
      <c r="F32" s="14" t="s">
        <v>38</v>
      </c>
    </row>
    <row r="33" spans="2:6" ht="18" customHeight="1">
      <c r="B33" s="20"/>
      <c r="C33" s="14" t="s">
        <v>40</v>
      </c>
      <c r="D33" s="19">
        <v>4.5359239999999995E-2</v>
      </c>
      <c r="E33" s="14" t="s">
        <v>116</v>
      </c>
      <c r="F33" s="14" t="s">
        <v>38</v>
      </c>
    </row>
    <row r="34" spans="2:6" ht="18" customHeight="1">
      <c r="B34" s="20"/>
      <c r="C34" s="14" t="s">
        <v>36</v>
      </c>
      <c r="D34" s="19">
        <v>2.1545638999999999</v>
      </c>
      <c r="E34" s="20" t="s">
        <v>18</v>
      </c>
      <c r="F34" s="14" t="s">
        <v>38</v>
      </c>
    </row>
    <row r="35" spans="2:6" ht="18" customHeight="1">
      <c r="B35" s="20"/>
      <c r="C35" s="14" t="s">
        <v>40</v>
      </c>
      <c r="D35" s="19">
        <v>0.56699049999999995</v>
      </c>
      <c r="E35" s="14" t="s">
        <v>116</v>
      </c>
      <c r="F35" s="14" t="s">
        <v>38</v>
      </c>
    </row>
    <row r="36" spans="2:6" s="4" customFormat="1" ht="18" customHeight="1">
      <c r="B36" s="20"/>
      <c r="C36" s="14" t="s">
        <v>91</v>
      </c>
      <c r="D36" s="19">
        <v>0.45359240000000001</v>
      </c>
      <c r="E36" s="20" t="s">
        <v>18</v>
      </c>
      <c r="F36" s="14" t="s">
        <v>38</v>
      </c>
    </row>
    <row r="37" spans="2:6" s="4" customFormat="1" ht="18" customHeight="1">
      <c r="B37" s="20"/>
      <c r="C37" s="14" t="s">
        <v>89</v>
      </c>
      <c r="D37" s="19">
        <v>0.30617486999999999</v>
      </c>
      <c r="E37" s="14" t="s">
        <v>116</v>
      </c>
      <c r="F37" s="14" t="s">
        <v>84</v>
      </c>
    </row>
    <row r="38" spans="2:6" ht="18" customHeight="1">
      <c r="B38" s="1" t="s">
        <v>103</v>
      </c>
      <c r="C38" s="14" t="s">
        <v>91</v>
      </c>
      <c r="D38" s="38">
        <v>0.45359240000000001</v>
      </c>
      <c r="E38" s="20" t="s">
        <v>18</v>
      </c>
      <c r="F38" s="14" t="s">
        <v>38</v>
      </c>
    </row>
    <row r="39" spans="2:6" ht="18" customHeight="1">
      <c r="C39" s="14" t="s">
        <v>89</v>
      </c>
      <c r="D39" s="38">
        <v>0.30617486999999999</v>
      </c>
      <c r="E39" s="20" t="s">
        <v>18</v>
      </c>
      <c r="F39" s="14" t="s">
        <v>84</v>
      </c>
    </row>
    <row r="40" spans="2:6" ht="18" customHeight="1">
      <c r="B40" s="1" t="s">
        <v>45</v>
      </c>
      <c r="C40" s="1" t="s">
        <v>0</v>
      </c>
      <c r="D40" s="41">
        <v>29</v>
      </c>
      <c r="E40" s="1" t="s">
        <v>37</v>
      </c>
      <c r="F40" s="14" t="s">
        <v>46</v>
      </c>
    </row>
    <row r="41" spans="2:6" ht="18" customHeight="1">
      <c r="C41" s="1" t="s">
        <v>47</v>
      </c>
      <c r="D41" s="41">
        <v>1.9</v>
      </c>
      <c r="E41" s="1" t="s">
        <v>37</v>
      </c>
      <c r="F41" s="14" t="s">
        <v>48</v>
      </c>
    </row>
    <row r="42" spans="2:6" ht="18" customHeight="1">
      <c r="C42" s="1" t="s">
        <v>49</v>
      </c>
      <c r="D42" s="41">
        <v>1.3</v>
      </c>
      <c r="E42" s="1" t="s">
        <v>37</v>
      </c>
      <c r="F42" s="14" t="s">
        <v>50</v>
      </c>
    </row>
    <row r="43" spans="2:6" ht="18" customHeight="1">
      <c r="C43" s="1" t="s">
        <v>51</v>
      </c>
      <c r="D43" s="41">
        <v>1</v>
      </c>
      <c r="E43" s="1" t="s">
        <v>37</v>
      </c>
      <c r="F43" s="14" t="s">
        <v>52</v>
      </c>
    </row>
    <row r="44" spans="2:6" ht="18" customHeight="1">
      <c r="C44" s="1" t="s">
        <v>53</v>
      </c>
      <c r="D44" s="41">
        <v>0.77</v>
      </c>
      <c r="E44" s="1" t="s">
        <v>37</v>
      </c>
      <c r="F44" s="14" t="s">
        <v>54</v>
      </c>
    </row>
    <row r="45" spans="2:6" ht="18" customHeight="1">
      <c r="C45" s="1" t="s">
        <v>55</v>
      </c>
      <c r="D45" s="41">
        <v>1.2999999999999999E-2</v>
      </c>
      <c r="E45" s="1" t="s">
        <v>37</v>
      </c>
      <c r="F45" s="14" t="s">
        <v>56</v>
      </c>
    </row>
    <row r="46" spans="2:6" ht="18" customHeight="1">
      <c r="C46" s="1" t="s">
        <v>57</v>
      </c>
      <c r="D46" s="41">
        <v>2</v>
      </c>
      <c r="E46" s="1" t="s">
        <v>37</v>
      </c>
      <c r="F46" s="14" t="s">
        <v>58</v>
      </c>
    </row>
    <row r="47" spans="2:6" ht="18" customHeight="1">
      <c r="C47" s="1" t="s">
        <v>59</v>
      </c>
      <c r="D47" s="41">
        <v>0.32</v>
      </c>
      <c r="E47" s="1" t="s">
        <v>37</v>
      </c>
      <c r="F47" s="14" t="s">
        <v>60</v>
      </c>
    </row>
    <row r="48" spans="2:6" ht="18" customHeight="1">
      <c r="C48" s="1" t="s">
        <v>61</v>
      </c>
      <c r="D48" s="41">
        <v>1.3</v>
      </c>
      <c r="E48" s="1" t="s">
        <v>37</v>
      </c>
      <c r="F48" s="14" t="s">
        <v>62</v>
      </c>
    </row>
    <row r="49" spans="1:7" ht="18" customHeight="1">
      <c r="C49" s="1" t="s">
        <v>63</v>
      </c>
      <c r="D49" s="41">
        <v>0.23</v>
      </c>
      <c r="E49" s="1" t="s">
        <v>37</v>
      </c>
      <c r="F49" s="14" t="s">
        <v>64</v>
      </c>
    </row>
    <row r="50" spans="1:7" ht="18" customHeight="1">
      <c r="C50" s="1" t="s">
        <v>65</v>
      </c>
      <c r="D50" s="41">
        <v>74</v>
      </c>
      <c r="E50" s="1" t="s">
        <v>66</v>
      </c>
      <c r="F50" s="14" t="s">
        <v>67</v>
      </c>
    </row>
    <row r="51" spans="1:7" ht="18" customHeight="1">
      <c r="C51" s="1" t="s">
        <v>68</v>
      </c>
      <c r="D51" s="41">
        <v>119</v>
      </c>
      <c r="E51" s="1" t="s">
        <v>66</v>
      </c>
      <c r="F51" s="14" t="s">
        <v>69</v>
      </c>
    </row>
    <row r="52" spans="1:7" ht="18" customHeight="1">
      <c r="C52" s="1" t="s">
        <v>70</v>
      </c>
      <c r="D52" s="41">
        <v>63</v>
      </c>
      <c r="E52" s="1" t="s">
        <v>66</v>
      </c>
      <c r="F52" s="14" t="s">
        <v>71</v>
      </c>
    </row>
    <row r="53" spans="1:7" ht="18" customHeight="1">
      <c r="C53" s="1" t="s">
        <v>72</v>
      </c>
      <c r="D53" s="41">
        <v>46</v>
      </c>
      <c r="E53" s="1" t="s">
        <v>73</v>
      </c>
      <c r="F53" s="14" t="s">
        <v>74</v>
      </c>
    </row>
    <row r="54" spans="1:7" s="4" customFormat="1" ht="18" customHeight="1">
      <c r="A54" s="4" t="s">
        <v>245</v>
      </c>
      <c r="C54" s="4" t="s">
        <v>244</v>
      </c>
      <c r="D54" s="41">
        <v>52</v>
      </c>
      <c r="E54" s="4" t="s">
        <v>248</v>
      </c>
      <c r="F54" s="14" t="s">
        <v>247</v>
      </c>
    </row>
    <row r="55" spans="1:7" s="4" customFormat="1" ht="18" customHeight="1">
      <c r="C55" s="4" t="s">
        <v>246</v>
      </c>
      <c r="D55" s="41">
        <v>358.55</v>
      </c>
      <c r="E55" s="4" t="s">
        <v>249</v>
      </c>
      <c r="F55" s="14" t="s">
        <v>247</v>
      </c>
    </row>
    <row r="56" spans="1:7" ht="18" customHeight="1">
      <c r="A56" s="20" t="s">
        <v>150</v>
      </c>
      <c r="B56" s="20"/>
      <c r="C56" s="20" t="s">
        <v>151</v>
      </c>
      <c r="D56" s="14">
        <v>37</v>
      </c>
      <c r="E56" s="14" t="s">
        <v>194</v>
      </c>
    </row>
    <row r="57" spans="1:7" ht="18" customHeight="1">
      <c r="A57" s="20"/>
      <c r="B57" s="20"/>
      <c r="C57" s="20" t="s">
        <v>153</v>
      </c>
      <c r="D57" s="14">
        <v>55</v>
      </c>
      <c r="E57" s="14" t="s">
        <v>194</v>
      </c>
    </row>
    <row r="58" spans="1:7" ht="18" customHeight="1">
      <c r="A58" s="20"/>
      <c r="B58" s="20"/>
      <c r="C58" s="20" t="s">
        <v>155</v>
      </c>
      <c r="D58" s="14">
        <v>2.7029999999999998</v>
      </c>
      <c r="E58" s="14" t="s">
        <v>196</v>
      </c>
    </row>
    <row r="59" spans="1:7" s="4" customFormat="1" ht="18" customHeight="1">
      <c r="A59" s="20"/>
      <c r="B59" s="20"/>
      <c r="C59" s="20" t="s">
        <v>209</v>
      </c>
      <c r="D59" s="20">
        <v>2145.9753764653947</v>
      </c>
      <c r="E59" s="20" t="s">
        <v>237</v>
      </c>
    </row>
    <row r="60" spans="1:7" s="20" customFormat="1" ht="19.05" customHeight="1">
      <c r="C60" s="20" t="s">
        <v>250</v>
      </c>
      <c r="D60" s="20">
        <v>7000</v>
      </c>
      <c r="E60" s="20" t="s">
        <v>252</v>
      </c>
    </row>
    <row r="61" spans="1:7" s="20" customFormat="1" ht="19.05" customHeight="1">
      <c r="C61" s="20" t="s">
        <v>251</v>
      </c>
      <c r="D61" s="20">
        <f>D60*D57/D56*3.6</f>
        <v>37459.45945945946</v>
      </c>
      <c r="E61" s="20" t="s">
        <v>253</v>
      </c>
    </row>
    <row r="62" spans="1:7" ht="18" customHeight="1">
      <c r="A62" s="20"/>
      <c r="B62" s="20"/>
      <c r="C62" s="20" t="s">
        <v>157</v>
      </c>
      <c r="D62" s="14">
        <v>7000</v>
      </c>
      <c r="E62" s="14" t="s">
        <v>195</v>
      </c>
    </row>
    <row r="63" spans="1:7" ht="18" customHeight="1">
      <c r="B63" s="1" t="s">
        <v>199</v>
      </c>
      <c r="C63" s="1" t="s">
        <v>189</v>
      </c>
      <c r="D63" s="1">
        <v>3696</v>
      </c>
      <c r="E63" s="1" t="s">
        <v>198</v>
      </c>
      <c r="F63" s="1" t="s">
        <v>200</v>
      </c>
      <c r="G63" s="1" t="s">
        <v>266</v>
      </c>
    </row>
    <row r="64" spans="1:7" ht="18" customHeight="1">
      <c r="C64" s="1" t="s">
        <v>188</v>
      </c>
      <c r="D64" s="1">
        <v>119.77</v>
      </c>
      <c r="E64" s="1" t="s">
        <v>197</v>
      </c>
      <c r="F64" s="4" t="s">
        <v>203</v>
      </c>
    </row>
    <row r="65" spans="1:6" ht="18" customHeight="1">
      <c r="C65" s="1" t="s">
        <v>187</v>
      </c>
      <c r="D65" s="1">
        <v>48.3</v>
      </c>
      <c r="E65" s="1" t="s">
        <v>197</v>
      </c>
      <c r="F65" s="4" t="s">
        <v>204</v>
      </c>
    </row>
    <row r="66" spans="1:6" ht="18" customHeight="1">
      <c r="C66" s="1" t="s">
        <v>191</v>
      </c>
      <c r="D66" s="1" t="s">
        <v>201</v>
      </c>
      <c r="F66" s="4" t="s">
        <v>205</v>
      </c>
    </row>
    <row r="67" spans="1:6" ht="18" customHeight="1">
      <c r="C67" s="1" t="s">
        <v>202</v>
      </c>
      <c r="D67" s="1" t="s">
        <v>201</v>
      </c>
      <c r="F67" s="4" t="s">
        <v>206</v>
      </c>
    </row>
    <row r="68" spans="1:6" ht="18" customHeight="1">
      <c r="C68" s="1" t="s">
        <v>161</v>
      </c>
      <c r="D68" s="1" t="s">
        <v>201</v>
      </c>
      <c r="F68" s="4" t="s">
        <v>207</v>
      </c>
    </row>
    <row r="69" spans="1:6" ht="18" customHeight="1">
      <c r="A69" s="20" t="s">
        <v>212</v>
      </c>
      <c r="B69" s="20" t="s">
        <v>242</v>
      </c>
      <c r="C69" s="20" t="s">
        <v>213</v>
      </c>
      <c r="D69" s="31">
        <v>95</v>
      </c>
      <c r="E69" s="20" t="s">
        <v>218</v>
      </c>
      <c r="F69" s="5" t="s">
        <v>105</v>
      </c>
    </row>
    <row r="70" spans="1:6" ht="18" customHeight="1">
      <c r="A70" s="20"/>
      <c r="B70" s="20"/>
      <c r="C70" s="20" t="s">
        <v>214</v>
      </c>
      <c r="D70" s="31">
        <v>80</v>
      </c>
      <c r="E70" s="20" t="s">
        <v>218</v>
      </c>
      <c r="F70" s="5" t="s">
        <v>220</v>
      </c>
    </row>
    <row r="71" spans="1:6" ht="18" customHeight="1">
      <c r="A71" s="20"/>
      <c r="B71" s="20"/>
      <c r="C71" s="20" t="s">
        <v>215</v>
      </c>
      <c r="D71" s="31">
        <v>80</v>
      </c>
      <c r="E71" s="20" t="s">
        <v>219</v>
      </c>
      <c r="F71" s="5" t="s">
        <v>221</v>
      </c>
    </row>
    <row r="72" spans="1:6" ht="18" customHeight="1">
      <c r="A72" s="20"/>
      <c r="B72" s="20"/>
      <c r="C72" s="20" t="s">
        <v>238</v>
      </c>
      <c r="D72" s="31">
        <v>80</v>
      </c>
      <c r="E72" s="20" t="s">
        <v>218</v>
      </c>
      <c r="F72" s="5" t="s">
        <v>222</v>
      </c>
    </row>
    <row r="73" spans="1:6" ht="18" customHeight="1">
      <c r="A73" s="20"/>
      <c r="B73" s="20"/>
      <c r="C73" s="20" t="s">
        <v>217</v>
      </c>
      <c r="D73" s="31">
        <v>18.899999999999999</v>
      </c>
      <c r="E73" s="20" t="s">
        <v>218</v>
      </c>
      <c r="F73" s="5" t="s">
        <v>223</v>
      </c>
    </row>
    <row r="74" spans="1:6" s="4" customFormat="1" ht="18" customHeight="1">
      <c r="A74" s="20"/>
      <c r="B74" s="20" t="s">
        <v>241</v>
      </c>
      <c r="C74" s="20" t="s">
        <v>239</v>
      </c>
      <c r="D74" s="31">
        <v>100</v>
      </c>
      <c r="E74" s="20" t="s">
        <v>240</v>
      </c>
      <c r="F74" s="5"/>
    </row>
  </sheetData>
  <phoneticPr fontId="12" type="noConversion"/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workbookViewId="0">
      <selection activeCell="C18" sqref="C18"/>
    </sheetView>
  </sheetViews>
  <sheetFormatPr defaultColWidth="9" defaultRowHeight="14.4"/>
  <cols>
    <col min="1" max="1" width="23.77734375" bestFit="1" customWidth="1"/>
    <col min="2" max="2" width="18.6640625" customWidth="1"/>
    <col min="5" max="5" width="12.88671875"/>
    <col min="12" max="12" width="11.88671875" customWidth="1"/>
  </cols>
  <sheetData>
    <row r="1" spans="1:9">
      <c r="B1" s="46" t="s">
        <v>258</v>
      </c>
    </row>
    <row r="2" spans="1:9">
      <c r="B2" s="46" t="s">
        <v>254</v>
      </c>
      <c r="C2" s="46" t="s">
        <v>255</v>
      </c>
      <c r="D2" s="46" t="s">
        <v>256</v>
      </c>
      <c r="E2" s="46" t="s">
        <v>257</v>
      </c>
      <c r="F2" s="46" t="s">
        <v>259</v>
      </c>
      <c r="G2" s="46" t="s">
        <v>260</v>
      </c>
    </row>
    <row r="3" spans="1:9">
      <c r="A3" s="46" t="s">
        <v>261</v>
      </c>
      <c r="B3" s="20">
        <f>SOFC!D61</f>
        <v>53</v>
      </c>
      <c r="C3" s="4">
        <f>MCFC!D49</f>
        <v>47</v>
      </c>
      <c r="D3" s="14">
        <f>PAFC!D58</f>
        <v>42</v>
      </c>
      <c r="E3" s="14">
        <v>37</v>
      </c>
      <c r="F3" s="14">
        <v>50</v>
      </c>
      <c r="G3" s="14">
        <v>29</v>
      </c>
    </row>
    <row r="4" spans="1:9">
      <c r="A4" s="46" t="s">
        <v>262</v>
      </c>
      <c r="B4" s="20">
        <f>SOFC!D62</f>
        <v>37</v>
      </c>
      <c r="C4" s="4">
        <f>MCFC!D50</f>
        <v>43</v>
      </c>
      <c r="D4" s="14">
        <f>PAFC!D59</f>
        <v>48</v>
      </c>
      <c r="E4" s="14">
        <v>55</v>
      </c>
      <c r="F4" s="14">
        <v>37.799999999999997</v>
      </c>
      <c r="G4" s="14">
        <v>46</v>
      </c>
    </row>
    <row r="5" spans="1:9">
      <c r="B5">
        <f>SOFC!D66</f>
        <v>17592.452830188678</v>
      </c>
      <c r="C5">
        <f>MCFC!D54</f>
        <v>23055.319148936171</v>
      </c>
      <c r="D5">
        <v>28800</v>
      </c>
      <c r="E5">
        <v>37459.459459459496</v>
      </c>
      <c r="F5">
        <f>F4*7000/F3*3.6</f>
        <v>19051.2</v>
      </c>
      <c r="G5">
        <f>G4*7000/G3*3.6</f>
        <v>39972.413793103449</v>
      </c>
      <c r="I5" s="46" t="s">
        <v>263</v>
      </c>
    </row>
    <row r="6" spans="1:9">
      <c r="A6" s="48" t="s">
        <v>267</v>
      </c>
      <c r="B6">
        <f t="shared" ref="B6:E6" si="0">$E$5-B5</f>
        <v>19867.006629270818</v>
      </c>
      <c r="C6">
        <f t="shared" si="0"/>
        <v>14404.140310523326</v>
      </c>
      <c r="D6">
        <f t="shared" si="0"/>
        <v>8659.4594594594964</v>
      </c>
      <c r="E6">
        <f t="shared" si="0"/>
        <v>0</v>
      </c>
      <c r="F6">
        <f>$E$5-F5</f>
        <v>18408.259459459496</v>
      </c>
      <c r="G6">
        <f>$E$5-G5</f>
        <v>-2512.9543336439529</v>
      </c>
      <c r="I6" s="47">
        <v>8.8160000000000007</v>
      </c>
    </row>
    <row r="7" spans="1:9">
      <c r="A7" s="48"/>
      <c r="I7" s="47"/>
    </row>
    <row r="8" spans="1:9">
      <c r="A8" s="48"/>
      <c r="I8" s="47"/>
    </row>
    <row r="9" spans="1:9">
      <c r="A9" s="48"/>
      <c r="I9" s="47"/>
    </row>
    <row r="10" spans="1:9">
      <c r="A10" s="48"/>
      <c r="I10" s="47"/>
    </row>
    <row r="11" spans="1:9">
      <c r="A11" s="46" t="s">
        <v>264</v>
      </c>
      <c r="B11">
        <f t="shared" ref="B11:F11" si="1">1/B3*100/$I$6*7000</f>
        <v>1498.1337533815017</v>
      </c>
      <c r="C11">
        <f t="shared" si="1"/>
        <v>1689.3848708344594</v>
      </c>
      <c r="D11">
        <f t="shared" si="1"/>
        <v>1890.5021173623713</v>
      </c>
      <c r="E11">
        <f t="shared" si="1"/>
        <v>2145.9753764653947</v>
      </c>
      <c r="F11">
        <f t="shared" si="1"/>
        <v>1588.021778584392</v>
      </c>
      <c r="G11">
        <f>1/G3*100/$I$6*7000</f>
        <v>2737.9685837661928</v>
      </c>
      <c r="I11" s="46" t="s">
        <v>265</v>
      </c>
    </row>
    <row r="15" spans="1:9">
      <c r="B15">
        <v>2227.0527555943449</v>
      </c>
      <c r="C15">
        <v>2412.7396246271032</v>
      </c>
      <c r="D15">
        <v>2174.2613757132822</v>
      </c>
      <c r="E15">
        <v>2145.9753764653947</v>
      </c>
      <c r="F15">
        <v>2191.2365723255025</v>
      </c>
      <c r="G15">
        <v>2751.9988227792232</v>
      </c>
    </row>
    <row r="19" spans="1:12">
      <c r="L19" s="28"/>
    </row>
    <row r="20" spans="1:12">
      <c r="A20" t="s">
        <v>268</v>
      </c>
      <c r="L20" s="29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SOFC</vt:lpstr>
      <vt:lpstr>MCFC</vt:lpstr>
      <vt:lpstr>PAFC</vt:lpstr>
      <vt:lpstr>PEMFC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YANG</cp:lastModifiedBy>
  <dcterms:created xsi:type="dcterms:W3CDTF">2019-11-12T10:09:00Z</dcterms:created>
  <dcterms:modified xsi:type="dcterms:W3CDTF">2021-12-20T09:24:43Z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