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54" i="1" l="1"/>
  <c r="B155" i="1" s="1"/>
  <c r="B152" i="1"/>
  <c r="B153" i="1" s="1"/>
  <c r="B142" i="1"/>
  <c r="B143" i="1" s="1"/>
  <c r="B130" i="1"/>
  <c r="B140" i="1" l="1"/>
  <c r="B141" i="1" s="1"/>
  <c r="B131" i="1" l="1"/>
  <c r="B128" i="1"/>
  <c r="B129" i="1" s="1"/>
  <c r="B105" i="1" l="1"/>
  <c r="B43" i="1"/>
  <c r="B94" i="1" l="1"/>
</calcChain>
</file>

<file path=xl/sharedStrings.xml><?xml version="1.0" encoding="utf-8"?>
<sst xmlns="http://schemas.openxmlformats.org/spreadsheetml/2006/main" count="506" uniqueCount="109">
  <si>
    <t>Database</t>
  </si>
  <si>
    <t>format</t>
  </si>
  <si>
    <t>Excel spreadsheet</t>
  </si>
  <si>
    <t>Activity</t>
  </si>
  <si>
    <t>comment</t>
  </si>
  <si>
    <t>location</t>
  </si>
  <si>
    <t>GLO</t>
  </si>
  <si>
    <t>production amount</t>
  </si>
  <si>
    <t>unit</t>
  </si>
  <si>
    <t>Exchanges</t>
  </si>
  <si>
    <t>name</t>
  </si>
  <si>
    <t>amount</t>
  </si>
  <si>
    <t>database</t>
  </si>
  <si>
    <t>categories</t>
  </si>
  <si>
    <t>type</t>
  </si>
  <si>
    <t>reference product</t>
  </si>
  <si>
    <t>Comment</t>
  </si>
  <si>
    <t>kg</t>
  </si>
  <si>
    <t>technosphere</t>
  </si>
  <si>
    <t>market for inverter, 500kW</t>
  </si>
  <si>
    <t>inverter, 500kW</t>
  </si>
  <si>
    <t>pcs</t>
    <phoneticPr fontId="1" type="noConversion"/>
  </si>
  <si>
    <t>Cell stack, pcs</t>
    <phoneticPr fontId="1" type="noConversion"/>
  </si>
  <si>
    <t>Fuel Processor, pcs</t>
    <phoneticPr fontId="1" type="noConversion"/>
  </si>
  <si>
    <t>Power Conditioining, pcs</t>
    <phoneticPr fontId="1" type="noConversion"/>
  </si>
  <si>
    <t>Thermal Management, pcs</t>
  </si>
  <si>
    <t>ecoinvent 3.6</t>
  </si>
  <si>
    <t>GLO</t>
    <phoneticPr fontId="1" type="noConversion"/>
  </si>
  <si>
    <t>Reformer</t>
  </si>
  <si>
    <t>kg</t>
    <phoneticPr fontId="2" type="noConversion"/>
  </si>
  <si>
    <t>RoW</t>
    <phoneticPr fontId="1" type="noConversion"/>
  </si>
  <si>
    <t>cutoff</t>
    <phoneticPr fontId="1" type="noConversion"/>
  </si>
  <si>
    <t>glass fibre</t>
  </si>
  <si>
    <t>kWh</t>
    <phoneticPr fontId="1" type="noConversion"/>
  </si>
  <si>
    <t>Cleaning Unit</t>
    <phoneticPr fontId="1" type="noConversion"/>
  </si>
  <si>
    <t>kg</t>
    <phoneticPr fontId="1" type="noConversion"/>
  </si>
  <si>
    <t>RoW</t>
    <phoneticPr fontId="1" type="noConversion"/>
  </si>
  <si>
    <t>RoW</t>
    <phoneticPr fontId="1" type="noConversion"/>
  </si>
  <si>
    <t>MCFC import</t>
  </si>
  <si>
    <t>MCFC import</t>
    <phoneticPr fontId="1" type="noConversion"/>
  </si>
  <si>
    <t>chromium production</t>
    <phoneticPr fontId="1" type="noConversion"/>
  </si>
  <si>
    <t>RoW</t>
    <phoneticPr fontId="1" type="noConversion"/>
  </si>
  <si>
    <t>market for aluminium oxide, non-metallurgical</t>
  </si>
  <si>
    <t>treatment of automobile catalyst</t>
    <phoneticPr fontId="1" type="noConversion"/>
  </si>
  <si>
    <t>platinum</t>
    <phoneticPr fontId="1" type="noConversion"/>
  </si>
  <si>
    <t>market for platinum</t>
    <phoneticPr fontId="1" type="noConversion"/>
  </si>
  <si>
    <t>technosphere</t>
    <phoneticPr fontId="1" type="noConversion"/>
  </si>
  <si>
    <t>ecoinvent 3.6</t>
    <phoneticPr fontId="1" type="noConversion"/>
  </si>
  <si>
    <t>sheet rolling, steel</t>
  </si>
  <si>
    <t>market for activated silica</t>
    <phoneticPr fontId="1" type="noConversion"/>
  </si>
  <si>
    <t>activated silica</t>
  </si>
  <si>
    <t>market for nickel, 99.5%</t>
    <phoneticPr fontId="1" type="noConversion"/>
  </si>
  <si>
    <t>nickel, 99.5%</t>
  </si>
  <si>
    <t>market for aluminium oxide, non-metallurgical</t>
    <phoneticPr fontId="1" type="noConversion"/>
  </si>
  <si>
    <t>electricity, high voltage</t>
    <phoneticPr fontId="1" type="noConversion"/>
  </si>
  <si>
    <t>market for palladium</t>
    <phoneticPr fontId="1" type="noConversion"/>
  </si>
  <si>
    <t>palladium</t>
  </si>
  <si>
    <t>market for platinum</t>
    <phoneticPr fontId="1" type="noConversion"/>
  </si>
  <si>
    <t>platinum</t>
  </si>
  <si>
    <t>market for zinc oxide</t>
    <phoneticPr fontId="1" type="noConversion"/>
  </si>
  <si>
    <t>zinc oxide</t>
  </si>
  <si>
    <t>market for sodium bicarbonate</t>
    <phoneticPr fontId="1" type="noConversion"/>
  </si>
  <si>
    <t>sodium bicarbonate</t>
  </si>
  <si>
    <t>market for lithium carbonate</t>
    <phoneticPr fontId="1" type="noConversion"/>
  </si>
  <si>
    <t>lithium carbonate</t>
  </si>
  <si>
    <t>market for lithium</t>
    <phoneticPr fontId="1" type="noConversion"/>
  </si>
  <si>
    <t>lithium</t>
  </si>
  <si>
    <t>chromium</t>
  </si>
  <si>
    <t>pcs</t>
    <phoneticPr fontId="1" type="noConversion"/>
  </si>
  <si>
    <t>aluminium oxide, non-metallurgical</t>
    <phoneticPr fontId="1" type="noConversion"/>
  </si>
  <si>
    <t>Manufacturing</t>
    <phoneticPr fontId="1" type="noConversion"/>
  </si>
  <si>
    <t>MJ</t>
    <phoneticPr fontId="1" type="noConversion"/>
  </si>
  <si>
    <t>technosphere</t>
    <phoneticPr fontId="1" type="noConversion"/>
  </si>
  <si>
    <t>Manufacturing</t>
    <phoneticPr fontId="1" type="noConversion"/>
  </si>
  <si>
    <t>pcs</t>
    <phoneticPr fontId="1" type="noConversion"/>
  </si>
  <si>
    <t>treatment of metal part of electronics scrap, in blister-copper, by electrolytic refining</t>
    <phoneticPr fontId="1" type="noConversion"/>
  </si>
  <si>
    <t>market for nickel, 99.5%</t>
    <phoneticPr fontId="1" type="noConversion"/>
  </si>
  <si>
    <t>RoW</t>
    <phoneticPr fontId="1" type="noConversion"/>
  </si>
  <si>
    <t>nickel, 99.5%</t>
    <phoneticPr fontId="1" type="noConversion"/>
  </si>
  <si>
    <t>GLO</t>
    <phoneticPr fontId="1" type="noConversion"/>
  </si>
  <si>
    <t>heat production, natural gas, at boiler modulating &lt;100kW</t>
  </si>
  <si>
    <t>RoW</t>
    <phoneticPr fontId="1" type="noConversion"/>
  </si>
  <si>
    <t>heat, central or small-scale, natural gas</t>
  </si>
  <si>
    <t>market group for electricity, high voltage</t>
  </si>
  <si>
    <t>CN</t>
  </si>
  <si>
    <t>market for steel, chromium steel 18/8</t>
  </si>
  <si>
    <t>steel, chromium steel 18/8</t>
  </si>
  <si>
    <t>GLO</t>
    <phoneticPr fontId="1" type="noConversion"/>
  </si>
  <si>
    <t>market for sheet rolling, steel</t>
  </si>
  <si>
    <t>GLO</t>
    <phoneticPr fontId="1" type="noConversion"/>
  </si>
  <si>
    <t>market for steel, low-alloyed</t>
  </si>
  <si>
    <t>kg</t>
    <phoneticPr fontId="1" type="noConversion"/>
  </si>
  <si>
    <t>ecoinvent 3.6</t>
    <phoneticPr fontId="1" type="noConversion"/>
  </si>
  <si>
    <t>GLO</t>
    <phoneticPr fontId="1" type="noConversion"/>
  </si>
  <si>
    <t>technosphere</t>
    <phoneticPr fontId="1" type="noConversion"/>
  </si>
  <si>
    <t>steel, low-alloyed</t>
  </si>
  <si>
    <t>market for glass fibre</t>
    <phoneticPr fontId="1" type="noConversion"/>
  </si>
  <si>
    <t>GLO</t>
    <phoneticPr fontId="1" type="noConversion"/>
  </si>
  <si>
    <t>GLO</t>
    <phoneticPr fontId="1" type="noConversion"/>
  </si>
  <si>
    <t>MCFC</t>
  </si>
  <si>
    <t>mcfc_Import</t>
  </si>
  <si>
    <t>manufacturing_mcfc</t>
  </si>
  <si>
    <t>Disposal_scen1</t>
  </si>
  <si>
    <t>Disposal_scen2</t>
  </si>
  <si>
    <t>Disposal_scen3</t>
  </si>
  <si>
    <t>76% recycling rate</t>
  </si>
  <si>
    <t>30% recycling rate</t>
  </si>
  <si>
    <t>0% recycling rate</t>
  </si>
  <si>
    <t>35% recycling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</si>
</sst>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2" borderId="0" xfId="0" applyFont="1" applyFill="1" applyAlignment="1"/>
    <xf numFmtId="0" fontId="5" fillId="0" borderId="0" xfId="0" applyFont="1" applyFill="1" applyAlignment="1"/>
    <xf numFmtId="0" fontId="0" fillId="0" borderId="0" xfId="0" applyAlignment="1"/>
    <xf numFmtId="11" fontId="5" fillId="0" borderId="0" xfId="0" applyNumberFormat="1" applyFont="1" applyAlignment="1"/>
    <xf numFmtId="11" fontId="3" fillId="0" borderId="0" xfId="0" applyNumberFormat="1" applyFont="1" applyAlignment="1"/>
    <xf numFmtId="11" fontId="5" fillId="0" borderId="0" xfId="0" applyNumberFormat="1" applyFont="1" applyFill="1">
      <alignment vertical="center"/>
    </xf>
    <xf numFmtId="11" fontId="7" fillId="0" borderId="0" xfId="0" applyNumberFormat="1" applyFont="1" applyFill="1" applyBorder="1" applyAlignment="1">
      <alignment vertical="center" wrapText="1"/>
    </xf>
    <xf numFmtId="11" fontId="7" fillId="0" borderId="0" xfId="0" applyNumberFormat="1" applyFont="1" applyFill="1" applyBorder="1" applyAlignment="1">
      <alignment horizontal="justify" vertical="center" wrapText="1"/>
    </xf>
    <xf numFmtId="11" fontId="8" fillId="0" borderId="0" xfId="0" applyNumberFormat="1" applyFont="1" applyFill="1" applyBorder="1" applyAlignment="1">
      <alignment vertical="center" wrapText="1"/>
    </xf>
    <xf numFmtId="11" fontId="5" fillId="0" borderId="0" xfId="0" applyNumberFormat="1" applyFont="1" applyFill="1" applyBorder="1">
      <alignment vertical="center"/>
    </xf>
    <xf numFmtId="0" fontId="3" fillId="0" borderId="0" xfId="0" applyFont="1" applyFill="1" applyAlignment="1"/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167"/>
  <sheetViews>
    <sheetView tabSelected="1" topLeftCell="A114" workbookViewId="0">
      <selection activeCell="A130" sqref="A130"/>
    </sheetView>
  </sheetViews>
  <sheetFormatPr defaultColWidth="8.6640625" defaultRowHeight="14.4"/>
  <cols>
    <col min="1" max="1" width="50.44140625" style="11" customWidth="1"/>
    <col min="2" max="2" width="25.6640625" style="13" customWidth="1"/>
    <col min="3" max="3" width="13.33203125" style="2" bestFit="1" customWidth="1"/>
    <col min="4" max="4" width="14.109375" style="2" customWidth="1"/>
    <col min="5" max="5" width="10.109375" style="2" bestFit="1" customWidth="1"/>
    <col min="6" max="6" width="14" style="2" customWidth="1"/>
    <col min="7" max="7" width="13.44140625" style="2" bestFit="1" customWidth="1"/>
    <col min="8" max="8" width="42.44140625" style="2" bestFit="1" customWidth="1"/>
    <col min="9" max="9" width="38.6640625" style="2" customWidth="1"/>
    <col min="10" max="10" width="34.6640625" style="2" customWidth="1"/>
    <col min="11" max="22" width="8.6640625" style="2"/>
    <col min="23" max="23" width="20.109375" style="2" customWidth="1"/>
    <col min="24" max="16384" width="8.6640625" style="2"/>
  </cols>
  <sheetData>
    <row r="1" spans="1:77">
      <c r="A1" s="11" t="s">
        <v>31</v>
      </c>
      <c r="B1" s="13">
        <v>8</v>
      </c>
    </row>
    <row r="2" spans="1:77" s="3" customFormat="1">
      <c r="A2" s="20" t="s">
        <v>0</v>
      </c>
      <c r="B2" s="14" t="s">
        <v>39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3" customFormat="1">
      <c r="A3" s="11" t="s">
        <v>1</v>
      </c>
      <c r="B3" s="13" t="s">
        <v>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s="3" customFormat="1">
      <c r="A4" s="11"/>
      <c r="B4" s="13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s="11" t="s">
        <v>3</v>
      </c>
      <c r="B5" s="15" t="s">
        <v>99</v>
      </c>
    </row>
    <row r="6" spans="1:77">
      <c r="A6" s="11" t="s">
        <v>4</v>
      </c>
      <c r="B6" s="15" t="s">
        <v>100</v>
      </c>
    </row>
    <row r="7" spans="1:77">
      <c r="A7" s="11" t="s">
        <v>5</v>
      </c>
      <c r="B7" s="13" t="s">
        <v>6</v>
      </c>
    </row>
    <row r="8" spans="1:77">
      <c r="A8" s="11" t="s">
        <v>7</v>
      </c>
      <c r="B8" s="13">
        <v>1</v>
      </c>
    </row>
    <row r="9" spans="1:77">
      <c r="A9" s="11" t="s">
        <v>8</v>
      </c>
      <c r="B9" s="13" t="s">
        <v>21</v>
      </c>
    </row>
    <row r="10" spans="1:77">
      <c r="A10" s="11" t="s">
        <v>9</v>
      </c>
    </row>
    <row r="11" spans="1:77">
      <c r="A11" s="11" t="s">
        <v>10</v>
      </c>
      <c r="B11" s="13" t="s">
        <v>11</v>
      </c>
      <c r="C11" s="2" t="s">
        <v>8</v>
      </c>
      <c r="D11" s="2" t="s">
        <v>12</v>
      </c>
      <c r="E11" s="2" t="s">
        <v>13</v>
      </c>
      <c r="F11" s="2" t="s">
        <v>5</v>
      </c>
      <c r="G11" s="2" t="s">
        <v>14</v>
      </c>
      <c r="H11" s="2" t="s">
        <v>15</v>
      </c>
      <c r="I11" s="2" t="s">
        <v>16</v>
      </c>
    </row>
    <row r="12" spans="1:77">
      <c r="A12" s="11" t="s">
        <v>101</v>
      </c>
      <c r="B12" s="13">
        <v>1</v>
      </c>
      <c r="C12" s="2" t="s">
        <v>21</v>
      </c>
      <c r="D12" s="2" t="s">
        <v>38</v>
      </c>
      <c r="F12" s="2" t="s">
        <v>6</v>
      </c>
      <c r="G12" s="2" t="s">
        <v>18</v>
      </c>
    </row>
    <row r="13" spans="1:77">
      <c r="A13" s="13" t="s">
        <v>102</v>
      </c>
      <c r="B13" s="13">
        <v>1</v>
      </c>
      <c r="C13" s="2" t="s">
        <v>21</v>
      </c>
      <c r="D13" s="2" t="s">
        <v>38</v>
      </c>
      <c r="F13" s="2" t="s">
        <v>98</v>
      </c>
      <c r="G13" s="2" t="s">
        <v>46</v>
      </c>
    </row>
    <row r="14" spans="1:77">
      <c r="A14" s="13" t="s">
        <v>103</v>
      </c>
      <c r="B14" s="13">
        <v>1</v>
      </c>
      <c r="C14" s="2" t="s">
        <v>21</v>
      </c>
      <c r="D14" s="2" t="s">
        <v>38</v>
      </c>
      <c r="F14" s="2" t="s">
        <v>98</v>
      </c>
      <c r="G14" s="2" t="s">
        <v>46</v>
      </c>
    </row>
    <row r="15" spans="1:77">
      <c r="A15" s="13" t="s">
        <v>104</v>
      </c>
      <c r="B15" s="13">
        <v>1</v>
      </c>
      <c r="C15" s="2" t="s">
        <v>21</v>
      </c>
      <c r="D15" s="2" t="s">
        <v>38</v>
      </c>
      <c r="F15" s="2" t="s">
        <v>98</v>
      </c>
      <c r="G15" s="2" t="s">
        <v>46</v>
      </c>
    </row>
    <row r="17" spans="1:9">
      <c r="A17" s="11" t="s">
        <v>3</v>
      </c>
      <c r="B17" s="11" t="s">
        <v>101</v>
      </c>
    </row>
    <row r="18" spans="1:9">
      <c r="A18" s="11" t="s">
        <v>4</v>
      </c>
      <c r="B18" s="15"/>
    </row>
    <row r="19" spans="1:9">
      <c r="A19" s="11" t="s">
        <v>5</v>
      </c>
      <c r="B19" s="13" t="s">
        <v>6</v>
      </c>
    </row>
    <row r="20" spans="1:9">
      <c r="A20" s="11" t="s">
        <v>7</v>
      </c>
      <c r="B20" s="13">
        <v>1</v>
      </c>
    </row>
    <row r="21" spans="1:9">
      <c r="A21" s="11" t="s">
        <v>8</v>
      </c>
      <c r="B21" s="13" t="s">
        <v>21</v>
      </c>
    </row>
    <row r="22" spans="1:9">
      <c r="A22" s="11" t="s">
        <v>9</v>
      </c>
    </row>
    <row r="23" spans="1:9">
      <c r="A23" s="11" t="s">
        <v>10</v>
      </c>
      <c r="B23" s="13" t="s">
        <v>11</v>
      </c>
      <c r="C23" s="2" t="s">
        <v>8</v>
      </c>
      <c r="D23" s="2" t="s">
        <v>12</v>
      </c>
      <c r="E23" s="2" t="s">
        <v>13</v>
      </c>
      <c r="F23" s="2" t="s">
        <v>5</v>
      </c>
      <c r="G23" s="2" t="s">
        <v>14</v>
      </c>
      <c r="H23" s="2" t="s">
        <v>15</v>
      </c>
      <c r="I23" s="2" t="s">
        <v>16</v>
      </c>
    </row>
    <row r="24" spans="1:9">
      <c r="A24" s="11" t="s">
        <v>22</v>
      </c>
      <c r="B24" s="13">
        <v>1</v>
      </c>
      <c r="C24" s="2" t="s">
        <v>21</v>
      </c>
      <c r="D24" s="2" t="s">
        <v>38</v>
      </c>
      <c r="F24" s="2" t="s">
        <v>6</v>
      </c>
      <c r="G24" s="2" t="s">
        <v>18</v>
      </c>
    </row>
    <row r="25" spans="1:9">
      <c r="A25" s="11" t="s">
        <v>23</v>
      </c>
      <c r="B25" s="13">
        <v>1</v>
      </c>
      <c r="C25" s="2" t="s">
        <v>21</v>
      </c>
      <c r="D25" s="2" t="s">
        <v>38</v>
      </c>
      <c r="F25" s="2" t="s">
        <v>6</v>
      </c>
      <c r="G25" s="2" t="s">
        <v>18</v>
      </c>
    </row>
    <row r="26" spans="1:9">
      <c r="A26" s="11" t="s">
        <v>24</v>
      </c>
      <c r="B26" s="13">
        <v>1</v>
      </c>
      <c r="C26" s="2" t="s">
        <v>21</v>
      </c>
      <c r="D26" s="2" t="s">
        <v>38</v>
      </c>
      <c r="F26" s="2" t="s">
        <v>6</v>
      </c>
      <c r="G26" s="2" t="s">
        <v>18</v>
      </c>
    </row>
    <row r="27" spans="1:9">
      <c r="A27" s="11" t="s">
        <v>25</v>
      </c>
      <c r="B27" s="13">
        <v>1</v>
      </c>
      <c r="C27" s="2" t="s">
        <v>21</v>
      </c>
      <c r="D27" s="2" t="s">
        <v>38</v>
      </c>
      <c r="F27" s="2" t="s">
        <v>6</v>
      </c>
      <c r="G27" s="2" t="s">
        <v>18</v>
      </c>
    </row>
    <row r="28" spans="1:9">
      <c r="A28" s="11" t="s">
        <v>73</v>
      </c>
      <c r="B28" s="13">
        <v>1</v>
      </c>
      <c r="C28" s="2" t="s">
        <v>74</v>
      </c>
      <c r="D28" s="2" t="s">
        <v>38</v>
      </c>
      <c r="F28" s="2" t="s">
        <v>6</v>
      </c>
      <c r="G28" s="2" t="s">
        <v>18</v>
      </c>
    </row>
    <row r="30" spans="1:9">
      <c r="A30" s="11" t="s">
        <v>3</v>
      </c>
      <c r="B30" s="13" t="s">
        <v>22</v>
      </c>
    </row>
    <row r="31" spans="1:9">
      <c r="A31" s="11" t="s">
        <v>4</v>
      </c>
    </row>
    <row r="32" spans="1:9">
      <c r="A32" s="11" t="s">
        <v>5</v>
      </c>
      <c r="B32" s="13" t="s">
        <v>6</v>
      </c>
    </row>
    <row r="33" spans="1:9">
      <c r="A33" s="11" t="s">
        <v>7</v>
      </c>
      <c r="B33" s="13">
        <v>1</v>
      </c>
    </row>
    <row r="34" spans="1:9">
      <c r="A34" s="11" t="s">
        <v>8</v>
      </c>
      <c r="B34" s="13" t="s">
        <v>21</v>
      </c>
    </row>
    <row r="35" spans="1:9">
      <c r="A35" s="11" t="s">
        <v>9</v>
      </c>
    </row>
    <row r="36" spans="1:9">
      <c r="A36" s="11" t="s">
        <v>10</v>
      </c>
      <c r="B36" s="13" t="s">
        <v>11</v>
      </c>
      <c r="C36" s="2" t="s">
        <v>8</v>
      </c>
      <c r="D36" s="2" t="s">
        <v>12</v>
      </c>
      <c r="E36" s="2" t="s">
        <v>13</v>
      </c>
      <c r="F36" s="2" t="s">
        <v>5</v>
      </c>
      <c r="G36" s="2" t="s">
        <v>14</v>
      </c>
      <c r="H36" s="2" t="s">
        <v>15</v>
      </c>
      <c r="I36" s="2" t="s">
        <v>16</v>
      </c>
    </row>
    <row r="37" spans="1:9">
      <c r="A37" s="10" t="s">
        <v>76</v>
      </c>
      <c r="B37" s="16">
        <v>5.6959999999999997</v>
      </c>
      <c r="C37" s="4" t="s">
        <v>17</v>
      </c>
      <c r="D37" s="2" t="s">
        <v>26</v>
      </c>
      <c r="F37" s="2" t="s">
        <v>27</v>
      </c>
      <c r="G37" s="2" t="s">
        <v>18</v>
      </c>
      <c r="H37" s="2" t="s">
        <v>52</v>
      </c>
    </row>
    <row r="38" spans="1:9">
      <c r="A38" s="10" t="s">
        <v>40</v>
      </c>
      <c r="B38" s="16">
        <v>0.24959999999999999</v>
      </c>
      <c r="C38" s="4" t="s">
        <v>17</v>
      </c>
      <c r="D38" s="2" t="s">
        <v>26</v>
      </c>
      <c r="F38" s="2" t="s">
        <v>41</v>
      </c>
      <c r="G38" s="2" t="s">
        <v>18</v>
      </c>
      <c r="H38" s="2" t="s">
        <v>67</v>
      </c>
    </row>
    <row r="39" spans="1:9">
      <c r="A39" s="10" t="s">
        <v>65</v>
      </c>
      <c r="B39" s="16">
        <v>0.59360000000000002</v>
      </c>
      <c r="C39" s="4" t="s">
        <v>17</v>
      </c>
      <c r="D39" s="2" t="s">
        <v>26</v>
      </c>
      <c r="F39" s="2" t="s">
        <v>27</v>
      </c>
      <c r="G39" s="2" t="s">
        <v>18</v>
      </c>
      <c r="H39" s="2" t="s">
        <v>66</v>
      </c>
    </row>
    <row r="40" spans="1:9">
      <c r="A40" s="23" t="s">
        <v>53</v>
      </c>
      <c r="B40" s="16">
        <v>1.1024</v>
      </c>
      <c r="C40" s="4" t="s">
        <v>17</v>
      </c>
      <c r="D40" s="2" t="s">
        <v>26</v>
      </c>
      <c r="F40" s="2" t="s">
        <v>41</v>
      </c>
      <c r="G40" s="2" t="s">
        <v>18</v>
      </c>
      <c r="H40" s="2" t="s">
        <v>69</v>
      </c>
    </row>
    <row r="41" spans="1:9">
      <c r="A41" s="10" t="s">
        <v>63</v>
      </c>
      <c r="B41" s="16">
        <v>0.39</v>
      </c>
      <c r="C41" s="4" t="s">
        <v>17</v>
      </c>
      <c r="D41" s="2" t="s">
        <v>26</v>
      </c>
      <c r="F41" s="2" t="s">
        <v>6</v>
      </c>
      <c r="G41" s="2" t="s">
        <v>18</v>
      </c>
      <c r="H41" s="2" t="s">
        <v>64</v>
      </c>
    </row>
    <row r="42" spans="1:9">
      <c r="A42" s="10" t="s">
        <v>61</v>
      </c>
      <c r="B42" s="16">
        <v>0.36</v>
      </c>
      <c r="C42" s="4" t="s">
        <v>17</v>
      </c>
      <c r="D42" s="2" t="s">
        <v>26</v>
      </c>
      <c r="F42" s="2" t="s">
        <v>6</v>
      </c>
      <c r="G42" s="2" t="s">
        <v>18</v>
      </c>
      <c r="H42" s="2" t="s">
        <v>62</v>
      </c>
    </row>
    <row r="43" spans="1:9">
      <c r="A43" s="22" t="s">
        <v>90</v>
      </c>
      <c r="B43" s="13">
        <f>B44</f>
        <v>8.4960000000000004</v>
      </c>
      <c r="C43" s="4" t="s">
        <v>91</v>
      </c>
      <c r="D43" s="2" t="s">
        <v>92</v>
      </c>
      <c r="F43" s="2" t="s">
        <v>93</v>
      </c>
      <c r="G43" s="2" t="s">
        <v>94</v>
      </c>
      <c r="H43" s="2" t="s">
        <v>95</v>
      </c>
    </row>
    <row r="44" spans="1:9">
      <c r="A44" s="10" t="s">
        <v>88</v>
      </c>
      <c r="B44" s="16">
        <v>8.4960000000000004</v>
      </c>
      <c r="C44" s="4" t="s">
        <v>17</v>
      </c>
      <c r="D44" s="2" t="s">
        <v>26</v>
      </c>
      <c r="F44" s="2" t="s">
        <v>89</v>
      </c>
      <c r="G44" s="2" t="s">
        <v>18</v>
      </c>
      <c r="H44" s="2" t="s">
        <v>48</v>
      </c>
    </row>
    <row r="46" spans="1:9">
      <c r="B46" s="16"/>
      <c r="C46" s="4"/>
    </row>
    <row r="48" spans="1:9">
      <c r="A48" s="11" t="s">
        <v>3</v>
      </c>
      <c r="B48" s="13" t="s">
        <v>23</v>
      </c>
    </row>
    <row r="49" spans="1:9">
      <c r="A49" s="11" t="s">
        <v>4</v>
      </c>
      <c r="B49" s="13" t="s">
        <v>23</v>
      </c>
    </row>
    <row r="50" spans="1:9">
      <c r="A50" s="11" t="s">
        <v>5</v>
      </c>
      <c r="B50" s="13" t="s">
        <v>6</v>
      </c>
    </row>
    <row r="51" spans="1:9">
      <c r="A51" s="11" t="s">
        <v>7</v>
      </c>
      <c r="B51" s="13">
        <v>1</v>
      </c>
    </row>
    <row r="52" spans="1:9">
      <c r="A52" s="11" t="s">
        <v>8</v>
      </c>
      <c r="B52" s="13" t="s">
        <v>21</v>
      </c>
    </row>
    <row r="53" spans="1:9">
      <c r="A53" s="11" t="s">
        <v>9</v>
      </c>
    </row>
    <row r="54" spans="1:9">
      <c r="A54" s="11" t="s">
        <v>10</v>
      </c>
      <c r="B54" s="13" t="s">
        <v>11</v>
      </c>
      <c r="C54" s="2" t="s">
        <v>8</v>
      </c>
      <c r="D54" s="2" t="s">
        <v>12</v>
      </c>
      <c r="E54" s="2" t="s">
        <v>13</v>
      </c>
      <c r="F54" s="2" t="s">
        <v>5</v>
      </c>
      <c r="G54" s="2" t="s">
        <v>14</v>
      </c>
      <c r="H54" s="2" t="s">
        <v>15</v>
      </c>
      <c r="I54" s="2" t="s">
        <v>16</v>
      </c>
    </row>
    <row r="55" spans="1:9">
      <c r="A55" s="5" t="s">
        <v>34</v>
      </c>
      <c r="B55" s="13">
        <v>1</v>
      </c>
      <c r="C55" s="2" t="s">
        <v>21</v>
      </c>
      <c r="D55" s="2" t="s">
        <v>38</v>
      </c>
      <c r="F55" s="2" t="s">
        <v>6</v>
      </c>
      <c r="G55" s="2" t="s">
        <v>18</v>
      </c>
    </row>
    <row r="56" spans="1:9">
      <c r="A56" s="5" t="s">
        <v>28</v>
      </c>
      <c r="B56" s="13">
        <v>1</v>
      </c>
      <c r="C56" s="2" t="s">
        <v>21</v>
      </c>
      <c r="D56" s="2" t="s">
        <v>38</v>
      </c>
      <c r="F56" s="2" t="s">
        <v>6</v>
      </c>
      <c r="G56" s="2" t="s">
        <v>18</v>
      </c>
    </row>
    <row r="58" spans="1:9">
      <c r="A58" s="11" t="s">
        <v>3</v>
      </c>
      <c r="B58" s="5" t="s">
        <v>34</v>
      </c>
    </row>
    <row r="59" spans="1:9">
      <c r="A59" s="11" t="s">
        <v>4</v>
      </c>
      <c r="B59" s="17"/>
    </row>
    <row r="60" spans="1:9">
      <c r="A60" s="11" t="s">
        <v>5</v>
      </c>
      <c r="B60" s="13" t="s">
        <v>6</v>
      </c>
    </row>
    <row r="61" spans="1:9">
      <c r="A61" s="11" t="s">
        <v>7</v>
      </c>
      <c r="B61" s="13">
        <v>1</v>
      </c>
    </row>
    <row r="62" spans="1:9">
      <c r="A62" s="11" t="s">
        <v>8</v>
      </c>
      <c r="B62" s="13" t="s">
        <v>21</v>
      </c>
    </row>
    <row r="63" spans="1:9">
      <c r="A63" s="11" t="s">
        <v>9</v>
      </c>
    </row>
    <row r="64" spans="1:9">
      <c r="A64" s="11" t="s">
        <v>10</v>
      </c>
      <c r="B64" s="13" t="s">
        <v>11</v>
      </c>
      <c r="C64" s="2" t="s">
        <v>8</v>
      </c>
      <c r="D64" s="2" t="s">
        <v>12</v>
      </c>
      <c r="E64" s="2" t="s">
        <v>13</v>
      </c>
      <c r="F64" s="2" t="s">
        <v>5</v>
      </c>
      <c r="G64" s="2" t="s">
        <v>14</v>
      </c>
      <c r="H64" s="2" t="s">
        <v>15</v>
      </c>
      <c r="I64" s="2" t="s">
        <v>16</v>
      </c>
    </row>
    <row r="65" spans="1:9">
      <c r="A65" s="11" t="s">
        <v>85</v>
      </c>
      <c r="B65" s="16">
        <v>0.42599999999999999</v>
      </c>
      <c r="C65" s="4" t="s">
        <v>29</v>
      </c>
      <c r="D65" s="2" t="s">
        <v>26</v>
      </c>
      <c r="F65" s="2" t="s">
        <v>87</v>
      </c>
      <c r="G65" s="2" t="s">
        <v>18</v>
      </c>
      <c r="H65" s="12" t="s">
        <v>86</v>
      </c>
    </row>
    <row r="66" spans="1:9">
      <c r="A66" s="11" t="s">
        <v>59</v>
      </c>
      <c r="B66" s="18">
        <v>2.4358</v>
      </c>
      <c r="C66" s="4" t="s">
        <v>17</v>
      </c>
      <c r="D66" s="2" t="s">
        <v>26</v>
      </c>
      <c r="F66" s="2" t="s">
        <v>6</v>
      </c>
      <c r="G66" s="2" t="s">
        <v>18</v>
      </c>
      <c r="H66" s="2" t="s">
        <v>60</v>
      </c>
    </row>
    <row r="67" spans="1:9">
      <c r="A67" s="6" t="s">
        <v>57</v>
      </c>
      <c r="B67" s="16">
        <v>1.13E-4</v>
      </c>
      <c r="C67" s="4" t="s">
        <v>35</v>
      </c>
      <c r="D67" s="2" t="s">
        <v>26</v>
      </c>
      <c r="F67" s="2" t="s">
        <v>6</v>
      </c>
      <c r="G67" s="2" t="s">
        <v>18</v>
      </c>
      <c r="H67" s="2" t="s">
        <v>58</v>
      </c>
    </row>
    <row r="68" spans="1:9">
      <c r="A68" s="6" t="s">
        <v>55</v>
      </c>
      <c r="B68" s="16">
        <v>4.3999999999999999E-5</v>
      </c>
      <c r="C68" s="4" t="s">
        <v>35</v>
      </c>
      <c r="D68" s="2" t="s">
        <v>26</v>
      </c>
      <c r="F68" s="2" t="s">
        <v>6</v>
      </c>
      <c r="G68" s="2" t="s">
        <v>18</v>
      </c>
      <c r="H68" s="2" t="s">
        <v>56</v>
      </c>
    </row>
    <row r="69" spans="1:9" ht="28.8">
      <c r="A69" s="6" t="s">
        <v>42</v>
      </c>
      <c r="B69" s="16">
        <v>0.31274999999999997</v>
      </c>
      <c r="C69" s="4" t="s">
        <v>17</v>
      </c>
      <c r="D69" s="2" t="s">
        <v>26</v>
      </c>
      <c r="F69" s="2" t="s">
        <v>30</v>
      </c>
      <c r="G69" s="2" t="s">
        <v>18</v>
      </c>
      <c r="H69" s="2" t="s">
        <v>69</v>
      </c>
    </row>
    <row r="70" spans="1:9">
      <c r="A70" s="6"/>
      <c r="B70" s="16"/>
      <c r="C70" s="4"/>
    </row>
    <row r="71" spans="1:9">
      <c r="A71" s="11" t="s">
        <v>3</v>
      </c>
      <c r="B71" s="5" t="s">
        <v>28</v>
      </c>
    </row>
    <row r="72" spans="1:9">
      <c r="A72" s="11" t="s">
        <v>4</v>
      </c>
      <c r="B72" s="17"/>
    </row>
    <row r="73" spans="1:9">
      <c r="A73" s="11" t="s">
        <v>5</v>
      </c>
      <c r="B73" s="13" t="s">
        <v>6</v>
      </c>
    </row>
    <row r="74" spans="1:9">
      <c r="A74" s="11" t="s">
        <v>7</v>
      </c>
      <c r="B74" s="13">
        <v>1</v>
      </c>
    </row>
    <row r="75" spans="1:9">
      <c r="A75" s="11" t="s">
        <v>8</v>
      </c>
      <c r="B75" s="13" t="s">
        <v>21</v>
      </c>
    </row>
    <row r="76" spans="1:9">
      <c r="A76" s="11" t="s">
        <v>9</v>
      </c>
    </row>
    <row r="77" spans="1:9">
      <c r="A77" s="11" t="s">
        <v>10</v>
      </c>
      <c r="B77" s="13" t="s">
        <v>11</v>
      </c>
      <c r="C77" s="2" t="s">
        <v>8</v>
      </c>
      <c r="D77" s="2" t="s">
        <v>12</v>
      </c>
      <c r="E77" s="2" t="s">
        <v>13</v>
      </c>
      <c r="F77" s="2" t="s">
        <v>5</v>
      </c>
      <c r="G77" s="2" t="s">
        <v>14</v>
      </c>
      <c r="H77" s="2" t="s">
        <v>15</v>
      </c>
      <c r="I77" s="2" t="s">
        <v>16</v>
      </c>
    </row>
    <row r="78" spans="1:9">
      <c r="A78" s="21" t="s">
        <v>53</v>
      </c>
      <c r="B78" s="16">
        <v>4.9644000000000004</v>
      </c>
      <c r="C78" s="4" t="s">
        <v>17</v>
      </c>
      <c r="D78" s="2" t="s">
        <v>26</v>
      </c>
      <c r="F78" s="2" t="s">
        <v>36</v>
      </c>
      <c r="G78" s="2" t="s">
        <v>18</v>
      </c>
      <c r="H78" s="2" t="s">
        <v>69</v>
      </c>
    </row>
    <row r="79" spans="1:9">
      <c r="A79" s="11" t="s">
        <v>51</v>
      </c>
      <c r="B79" s="16">
        <v>1.2384364123159304</v>
      </c>
      <c r="C79" s="4" t="s">
        <v>17</v>
      </c>
      <c r="D79" s="2" t="s">
        <v>26</v>
      </c>
      <c r="F79" s="2" t="s">
        <v>6</v>
      </c>
      <c r="G79" s="2" t="s">
        <v>18</v>
      </c>
      <c r="H79" s="2" t="s">
        <v>52</v>
      </c>
    </row>
    <row r="80" spans="1:9">
      <c r="A80" s="7" t="s">
        <v>83</v>
      </c>
      <c r="B80" s="16">
        <v>3.0950000000000002</v>
      </c>
      <c r="C80" s="4" t="s">
        <v>33</v>
      </c>
      <c r="D80" s="2" t="s">
        <v>26</v>
      </c>
      <c r="F80" s="2" t="s">
        <v>84</v>
      </c>
      <c r="G80" s="2" t="s">
        <v>18</v>
      </c>
      <c r="H80" s="2" t="s">
        <v>54</v>
      </c>
    </row>
    <row r="81" spans="1:9">
      <c r="A81" s="7" t="s">
        <v>49</v>
      </c>
      <c r="B81" s="16">
        <v>1.3396000000000001</v>
      </c>
      <c r="C81" s="4" t="s">
        <v>17</v>
      </c>
      <c r="D81" s="2" t="s">
        <v>26</v>
      </c>
      <c r="F81" s="2" t="s">
        <v>6</v>
      </c>
      <c r="G81" s="2" t="s">
        <v>18</v>
      </c>
      <c r="H81" s="2" t="s">
        <v>50</v>
      </c>
    </row>
    <row r="82" spans="1:9">
      <c r="A82" s="11" t="s">
        <v>85</v>
      </c>
      <c r="B82" s="16">
        <v>0.20699999999999999</v>
      </c>
      <c r="C82" s="4" t="s">
        <v>17</v>
      </c>
      <c r="D82" s="2" t="s">
        <v>26</v>
      </c>
      <c r="F82" s="2" t="s">
        <v>87</v>
      </c>
      <c r="G82" s="2" t="s">
        <v>18</v>
      </c>
      <c r="H82" s="2" t="s">
        <v>86</v>
      </c>
    </row>
    <row r="83" spans="1:9">
      <c r="B83" s="16"/>
      <c r="C83" s="4"/>
    </row>
    <row r="86" spans="1:9">
      <c r="A86" s="6"/>
    </row>
    <row r="87" spans="1:9">
      <c r="A87" s="11" t="s">
        <v>3</v>
      </c>
      <c r="B87" s="13" t="s">
        <v>24</v>
      </c>
    </row>
    <row r="88" spans="1:9">
      <c r="A88" s="11" t="s">
        <v>4</v>
      </c>
    </row>
    <row r="89" spans="1:9">
      <c r="A89" s="11" t="s">
        <v>5</v>
      </c>
      <c r="B89" s="13" t="s">
        <v>6</v>
      </c>
    </row>
    <row r="90" spans="1:9">
      <c r="A90" s="11" t="s">
        <v>7</v>
      </c>
      <c r="B90" s="13">
        <v>1</v>
      </c>
    </row>
    <row r="91" spans="1:9">
      <c r="A91" s="11" t="s">
        <v>8</v>
      </c>
      <c r="B91" s="13" t="s">
        <v>21</v>
      </c>
    </row>
    <row r="92" spans="1:9">
      <c r="A92" s="11" t="s">
        <v>9</v>
      </c>
    </row>
    <row r="93" spans="1:9">
      <c r="A93" s="11" t="s">
        <v>10</v>
      </c>
      <c r="B93" s="13" t="s">
        <v>11</v>
      </c>
      <c r="C93" s="2" t="s">
        <v>8</v>
      </c>
      <c r="D93" s="2" t="s">
        <v>12</v>
      </c>
      <c r="E93" s="2" t="s">
        <v>13</v>
      </c>
      <c r="F93" s="2" t="s">
        <v>5</v>
      </c>
      <c r="G93" s="2" t="s">
        <v>14</v>
      </c>
      <c r="H93" s="2" t="s">
        <v>15</v>
      </c>
      <c r="I93" s="2" t="s">
        <v>16</v>
      </c>
    </row>
    <row r="94" spans="1:9">
      <c r="A94" s="11" t="s">
        <v>19</v>
      </c>
      <c r="B94" s="13">
        <f>1/500</f>
        <v>2E-3</v>
      </c>
      <c r="C94" s="2" t="s">
        <v>8</v>
      </c>
      <c r="D94" s="2" t="s">
        <v>26</v>
      </c>
      <c r="F94" s="2" t="s">
        <v>6</v>
      </c>
      <c r="G94" s="2" t="s">
        <v>18</v>
      </c>
      <c r="H94" s="2" t="s">
        <v>20</v>
      </c>
    </row>
    <row r="98" spans="1:9">
      <c r="A98" s="11" t="s">
        <v>3</v>
      </c>
      <c r="B98" s="13" t="s">
        <v>25</v>
      </c>
    </row>
    <row r="99" spans="1:9">
      <c r="A99" s="11" t="s">
        <v>4</v>
      </c>
    </row>
    <row r="100" spans="1:9">
      <c r="A100" s="11" t="s">
        <v>5</v>
      </c>
      <c r="B100" s="13" t="s">
        <v>6</v>
      </c>
    </row>
    <row r="101" spans="1:9">
      <c r="A101" s="11" t="s">
        <v>7</v>
      </c>
      <c r="B101" s="13">
        <v>1</v>
      </c>
    </row>
    <row r="102" spans="1:9">
      <c r="A102" s="11" t="s">
        <v>8</v>
      </c>
      <c r="B102" s="13" t="s">
        <v>21</v>
      </c>
    </row>
    <row r="103" spans="1:9">
      <c r="A103" s="11" t="s">
        <v>9</v>
      </c>
    </row>
    <row r="104" spans="1:9">
      <c r="A104" s="11" t="s">
        <v>10</v>
      </c>
      <c r="B104" s="13" t="s">
        <v>11</v>
      </c>
      <c r="C104" s="2" t="s">
        <v>8</v>
      </c>
      <c r="D104" s="2" t="s">
        <v>12</v>
      </c>
      <c r="E104" s="2" t="s">
        <v>13</v>
      </c>
      <c r="F104" s="2" t="s">
        <v>5</v>
      </c>
      <c r="G104" s="2" t="s">
        <v>14</v>
      </c>
      <c r="H104" s="2" t="s">
        <v>15</v>
      </c>
      <c r="I104" s="2" t="s">
        <v>16</v>
      </c>
    </row>
    <row r="105" spans="1:9">
      <c r="A105" s="22" t="s">
        <v>90</v>
      </c>
      <c r="B105" s="13">
        <f>B106</f>
        <v>4.6039628599999993</v>
      </c>
      <c r="C105" s="4" t="s">
        <v>35</v>
      </c>
      <c r="D105" s="2" t="s">
        <v>47</v>
      </c>
      <c r="F105" s="2" t="s">
        <v>27</v>
      </c>
      <c r="G105" s="2" t="s">
        <v>46</v>
      </c>
      <c r="H105" s="2" t="s">
        <v>95</v>
      </c>
    </row>
    <row r="106" spans="1:9">
      <c r="A106" s="8" t="s">
        <v>88</v>
      </c>
      <c r="B106" s="19">
        <v>4.6039628599999993</v>
      </c>
      <c r="C106" s="8" t="s">
        <v>17</v>
      </c>
      <c r="D106" s="2" t="s">
        <v>26</v>
      </c>
      <c r="F106" s="2" t="s">
        <v>27</v>
      </c>
      <c r="G106" s="2" t="s">
        <v>18</v>
      </c>
      <c r="H106" s="2" t="s">
        <v>48</v>
      </c>
    </row>
    <row r="107" spans="1:9">
      <c r="A107" s="11" t="s">
        <v>85</v>
      </c>
      <c r="B107" s="19">
        <v>1.6575440399999999</v>
      </c>
      <c r="C107" s="9" t="s">
        <v>17</v>
      </c>
      <c r="D107" s="2" t="s">
        <v>26</v>
      </c>
      <c r="F107" s="2" t="s">
        <v>27</v>
      </c>
      <c r="G107" s="2" t="s">
        <v>18</v>
      </c>
      <c r="H107" s="12" t="s">
        <v>86</v>
      </c>
    </row>
    <row r="108" spans="1:9">
      <c r="A108" s="11" t="s">
        <v>96</v>
      </c>
      <c r="B108" s="19">
        <v>0.30617486999999999</v>
      </c>
      <c r="C108" s="8" t="s">
        <v>17</v>
      </c>
      <c r="D108" s="2" t="s">
        <v>26</v>
      </c>
      <c r="F108" s="2" t="s">
        <v>97</v>
      </c>
      <c r="G108" s="2" t="s">
        <v>18</v>
      </c>
      <c r="H108" s="2" t="s">
        <v>32</v>
      </c>
    </row>
    <row r="109" spans="1:9">
      <c r="B109" s="18"/>
      <c r="C109" s="4"/>
      <c r="H109" s="12"/>
    </row>
    <row r="110" spans="1:9">
      <c r="A110" s="2" t="s">
        <v>3</v>
      </c>
      <c r="B110" s="5" t="s">
        <v>70</v>
      </c>
    </row>
    <row r="111" spans="1:9">
      <c r="A111" s="2" t="s">
        <v>4</v>
      </c>
      <c r="B111" s="17"/>
    </row>
    <row r="112" spans="1:9">
      <c r="A112" s="2" t="s">
        <v>5</v>
      </c>
      <c r="B112" s="13" t="s">
        <v>6</v>
      </c>
    </row>
    <row r="113" spans="1:9">
      <c r="A113" s="2" t="s">
        <v>7</v>
      </c>
      <c r="B113" s="13">
        <v>1</v>
      </c>
    </row>
    <row r="114" spans="1:9">
      <c r="A114" s="2" t="s">
        <v>8</v>
      </c>
      <c r="B114" s="13" t="s">
        <v>68</v>
      </c>
    </row>
    <row r="115" spans="1:9">
      <c r="A115" s="2" t="s">
        <v>9</v>
      </c>
    </row>
    <row r="116" spans="1:9">
      <c r="A116" s="2" t="s">
        <v>10</v>
      </c>
      <c r="B116" s="13" t="s">
        <v>11</v>
      </c>
      <c r="C116" s="2" t="s">
        <v>8</v>
      </c>
      <c r="D116" s="2" t="s">
        <v>12</v>
      </c>
      <c r="E116" s="2" t="s">
        <v>13</v>
      </c>
      <c r="F116" s="2" t="s">
        <v>5</v>
      </c>
      <c r="G116" s="2" t="s">
        <v>14</v>
      </c>
      <c r="H116" s="2" t="s">
        <v>15</v>
      </c>
      <c r="I116" s="2" t="s">
        <v>16</v>
      </c>
    </row>
    <row r="117" spans="1:9">
      <c r="A117" s="7" t="s">
        <v>83</v>
      </c>
      <c r="B117" s="16">
        <v>264</v>
      </c>
      <c r="C117" s="4" t="s">
        <v>33</v>
      </c>
      <c r="D117" s="2" t="s">
        <v>26</v>
      </c>
      <c r="F117" s="2" t="s">
        <v>84</v>
      </c>
      <c r="G117" s="2" t="s">
        <v>18</v>
      </c>
      <c r="H117" s="2" t="s">
        <v>54</v>
      </c>
    </row>
    <row r="118" spans="1:9">
      <c r="A118" s="11" t="s">
        <v>80</v>
      </c>
      <c r="B118" s="18">
        <v>488</v>
      </c>
      <c r="C118" s="4" t="s">
        <v>71</v>
      </c>
      <c r="D118" s="2" t="s">
        <v>26</v>
      </c>
      <c r="F118" s="2" t="s">
        <v>81</v>
      </c>
      <c r="G118" s="2" t="s">
        <v>72</v>
      </c>
      <c r="H118" s="12" t="s">
        <v>82</v>
      </c>
    </row>
    <row r="121" spans="1:9">
      <c r="A121" s="2" t="s">
        <v>3</v>
      </c>
      <c r="B121" s="13" t="s">
        <v>102</v>
      </c>
    </row>
    <row r="122" spans="1:9">
      <c r="A122" s="2" t="s">
        <v>4</v>
      </c>
      <c r="B122" s="17"/>
    </row>
    <row r="123" spans="1:9">
      <c r="A123" s="2" t="s">
        <v>5</v>
      </c>
      <c r="B123" s="13" t="s">
        <v>6</v>
      </c>
    </row>
    <row r="124" spans="1:9">
      <c r="A124" s="2" t="s">
        <v>7</v>
      </c>
      <c r="B124" s="13">
        <v>1</v>
      </c>
    </row>
    <row r="125" spans="1:9">
      <c r="A125" s="2" t="s">
        <v>8</v>
      </c>
      <c r="B125" s="13" t="s">
        <v>21</v>
      </c>
    </row>
    <row r="126" spans="1:9">
      <c r="A126" s="2" t="s">
        <v>9</v>
      </c>
    </row>
    <row r="127" spans="1:9">
      <c r="A127" s="2" t="s">
        <v>10</v>
      </c>
      <c r="B127" s="13" t="s">
        <v>11</v>
      </c>
      <c r="C127" s="2" t="s">
        <v>8</v>
      </c>
      <c r="D127" s="2" t="s">
        <v>12</v>
      </c>
      <c r="E127" s="2" t="s">
        <v>13</v>
      </c>
      <c r="F127" s="2" t="s">
        <v>5</v>
      </c>
      <c r="G127" s="2" t="s">
        <v>14</v>
      </c>
      <c r="H127" s="2" t="s">
        <v>15</v>
      </c>
      <c r="I127" s="2" t="s">
        <v>16</v>
      </c>
    </row>
    <row r="128" spans="1:9">
      <c r="A128" s="11" t="s">
        <v>43</v>
      </c>
      <c r="B128" s="13">
        <f>SUMIF($A$1:$A$119,"market for platinum",$B$1:$B$119)</f>
        <v>1.13E-4</v>
      </c>
      <c r="C128" s="2" t="s">
        <v>35</v>
      </c>
      <c r="D128" s="2" t="s">
        <v>26</v>
      </c>
      <c r="F128" s="2" t="s">
        <v>30</v>
      </c>
      <c r="G128" s="2" t="s">
        <v>18</v>
      </c>
      <c r="H128" s="2" t="s">
        <v>44</v>
      </c>
    </row>
    <row r="129" spans="1:9">
      <c r="A129" s="21" t="s">
        <v>45</v>
      </c>
      <c r="B129" s="13">
        <f>-0.76*B128</f>
        <v>-8.5879999999999998E-5</v>
      </c>
      <c r="C129" s="4" t="s">
        <v>35</v>
      </c>
      <c r="D129" s="2" t="s">
        <v>26</v>
      </c>
      <c r="F129" s="2" t="s">
        <v>6</v>
      </c>
      <c r="G129" s="2" t="s">
        <v>18</v>
      </c>
      <c r="H129" s="2" t="s">
        <v>44</v>
      </c>
      <c r="I129" s="2" t="s">
        <v>105</v>
      </c>
    </row>
    <row r="130" spans="1:9">
      <c r="A130" s="22" t="s">
        <v>75</v>
      </c>
      <c r="B130" s="13">
        <f>SUMIF($A$1:$A$119,"market for nickel, 99.5%",$B$1:$B$119)</f>
        <v>6.9344364123159306</v>
      </c>
      <c r="C130" s="4" t="s">
        <v>35</v>
      </c>
      <c r="D130" s="2" t="s">
        <v>47</v>
      </c>
      <c r="F130" s="2" t="s">
        <v>77</v>
      </c>
      <c r="G130" s="2" t="s">
        <v>46</v>
      </c>
      <c r="H130" s="2" t="s">
        <v>78</v>
      </c>
      <c r="I130" s="2" t="s">
        <v>107</v>
      </c>
    </row>
    <row r="131" spans="1:9">
      <c r="A131" s="10" t="s">
        <v>76</v>
      </c>
      <c r="B131" s="13">
        <f>-0.87*B130</f>
        <v>-6.0329596787148594</v>
      </c>
      <c r="C131" s="4" t="s">
        <v>35</v>
      </c>
      <c r="D131" s="2" t="s">
        <v>47</v>
      </c>
      <c r="F131" s="2" t="s">
        <v>79</v>
      </c>
      <c r="G131" s="2" t="s">
        <v>46</v>
      </c>
      <c r="H131" s="2" t="s">
        <v>78</v>
      </c>
    </row>
    <row r="133" spans="1:9">
      <c r="A133" s="2" t="s">
        <v>3</v>
      </c>
      <c r="B133" s="13" t="s">
        <v>103</v>
      </c>
    </row>
    <row r="134" spans="1:9">
      <c r="A134" s="2" t="s">
        <v>4</v>
      </c>
      <c r="B134" s="17"/>
    </row>
    <row r="135" spans="1:9">
      <c r="A135" s="2" t="s">
        <v>5</v>
      </c>
      <c r="B135" s="13" t="s">
        <v>6</v>
      </c>
    </row>
    <row r="136" spans="1:9">
      <c r="A136" s="2" t="s">
        <v>7</v>
      </c>
      <c r="B136" s="13">
        <v>1</v>
      </c>
    </row>
    <row r="137" spans="1:9">
      <c r="A137" s="2" t="s">
        <v>8</v>
      </c>
      <c r="B137" s="13" t="s">
        <v>21</v>
      </c>
    </row>
    <row r="138" spans="1:9">
      <c r="A138" s="2" t="s">
        <v>9</v>
      </c>
    </row>
    <row r="139" spans="1:9">
      <c r="A139" s="2" t="s">
        <v>10</v>
      </c>
      <c r="B139" s="13" t="s">
        <v>11</v>
      </c>
      <c r="C139" s="2" t="s">
        <v>8</v>
      </c>
      <c r="D139" s="2" t="s">
        <v>12</v>
      </c>
      <c r="E139" s="2" t="s">
        <v>13</v>
      </c>
      <c r="F139" s="2" t="s">
        <v>5</v>
      </c>
      <c r="G139" s="2" t="s">
        <v>14</v>
      </c>
      <c r="H139" s="2" t="s">
        <v>15</v>
      </c>
      <c r="I139" s="2" t="s">
        <v>16</v>
      </c>
    </row>
    <row r="140" spans="1:9">
      <c r="A140" s="11" t="s">
        <v>43</v>
      </c>
      <c r="B140" s="13">
        <f>SUMIF($A$1:$A$119,"market for platinum",$B$1:$B$119)</f>
        <v>1.13E-4</v>
      </c>
      <c r="C140" s="2" t="s">
        <v>35</v>
      </c>
      <c r="D140" s="2" t="s">
        <v>26</v>
      </c>
      <c r="F140" s="2" t="s">
        <v>30</v>
      </c>
      <c r="G140" s="2" t="s">
        <v>18</v>
      </c>
      <c r="H140" s="2" t="s">
        <v>44</v>
      </c>
    </row>
    <row r="141" spans="1:9">
      <c r="A141" s="21" t="s">
        <v>45</v>
      </c>
      <c r="B141" s="13">
        <f>-0.35*B140</f>
        <v>-3.9549999999999999E-5</v>
      </c>
      <c r="C141" s="4" t="s">
        <v>35</v>
      </c>
      <c r="D141" s="2" t="s">
        <v>26</v>
      </c>
      <c r="F141" s="2" t="s">
        <v>6</v>
      </c>
      <c r="G141" s="2" t="s">
        <v>18</v>
      </c>
      <c r="H141" s="2" t="s">
        <v>44</v>
      </c>
      <c r="I141" s="2" t="s">
        <v>108</v>
      </c>
    </row>
    <row r="142" spans="1:9">
      <c r="A142" s="22" t="s">
        <v>75</v>
      </c>
      <c r="B142" s="13">
        <f>SUMIF($A$1:$A$119,"market for nickel, 99.5%",$B$1:$B$119)</f>
        <v>6.9344364123159306</v>
      </c>
      <c r="C142" s="4" t="s">
        <v>35</v>
      </c>
      <c r="D142" s="2" t="s">
        <v>47</v>
      </c>
      <c r="F142" s="2" t="s">
        <v>77</v>
      </c>
      <c r="G142" s="2" t="s">
        <v>46</v>
      </c>
      <c r="H142" s="2" t="s">
        <v>78</v>
      </c>
    </row>
    <row r="143" spans="1:9">
      <c r="A143" s="10" t="s">
        <v>76</v>
      </c>
      <c r="B143" s="13">
        <f>-0.3*B142</f>
        <v>-2.0803309236947789</v>
      </c>
      <c r="C143" s="4" t="s">
        <v>35</v>
      </c>
      <c r="D143" s="2" t="s">
        <v>47</v>
      </c>
      <c r="F143" s="2" t="s">
        <v>79</v>
      </c>
      <c r="G143" s="2" t="s">
        <v>46</v>
      </c>
      <c r="H143" s="2" t="s">
        <v>78</v>
      </c>
      <c r="I143" s="2" t="s">
        <v>106</v>
      </c>
    </row>
    <row r="145" spans="1:9">
      <c r="A145" s="2" t="s">
        <v>3</v>
      </c>
      <c r="B145" s="13" t="s">
        <v>104</v>
      </c>
    </row>
    <row r="146" spans="1:9">
      <c r="A146" s="2" t="s">
        <v>4</v>
      </c>
      <c r="B146" s="17"/>
    </row>
    <row r="147" spans="1:9">
      <c r="A147" s="2" t="s">
        <v>5</v>
      </c>
      <c r="B147" s="13" t="s">
        <v>6</v>
      </c>
    </row>
    <row r="148" spans="1:9">
      <c r="A148" s="2" t="s">
        <v>7</v>
      </c>
      <c r="B148" s="13">
        <v>1</v>
      </c>
    </row>
    <row r="149" spans="1:9">
      <c r="A149" s="2" t="s">
        <v>8</v>
      </c>
      <c r="B149" s="13" t="s">
        <v>21</v>
      </c>
    </row>
    <row r="150" spans="1:9">
      <c r="A150" s="2" t="s">
        <v>9</v>
      </c>
    </row>
    <row r="151" spans="1:9">
      <c r="A151" s="2" t="s">
        <v>10</v>
      </c>
      <c r="B151" s="13" t="s">
        <v>11</v>
      </c>
      <c r="C151" s="2" t="s">
        <v>8</v>
      </c>
      <c r="D151" s="2" t="s">
        <v>12</v>
      </c>
      <c r="E151" s="2" t="s">
        <v>13</v>
      </c>
      <c r="F151" s="2" t="s">
        <v>5</v>
      </c>
      <c r="G151" s="2" t="s">
        <v>14</v>
      </c>
      <c r="H151" s="2" t="s">
        <v>15</v>
      </c>
      <c r="I151" s="2" t="s">
        <v>16</v>
      </c>
    </row>
    <row r="152" spans="1:9">
      <c r="A152" s="11" t="s">
        <v>43</v>
      </c>
      <c r="B152" s="13">
        <f>SUMIF($A$1:$A$119,"market for platinum",$B$1:$B$119)</f>
        <v>1.13E-4</v>
      </c>
      <c r="C152" s="2" t="s">
        <v>35</v>
      </c>
      <c r="D152" s="2" t="s">
        <v>26</v>
      </c>
      <c r="F152" s="2" t="s">
        <v>30</v>
      </c>
      <c r="G152" s="2" t="s">
        <v>18</v>
      </c>
      <c r="H152" s="2" t="s">
        <v>44</v>
      </c>
    </row>
    <row r="153" spans="1:9">
      <c r="A153" s="21" t="s">
        <v>45</v>
      </c>
      <c r="B153" s="13">
        <f>0*B152</f>
        <v>0</v>
      </c>
      <c r="C153" s="4" t="s">
        <v>35</v>
      </c>
      <c r="D153" s="2" t="s">
        <v>26</v>
      </c>
      <c r="F153" s="2" t="s">
        <v>6</v>
      </c>
      <c r="G153" s="2" t="s">
        <v>18</v>
      </c>
      <c r="H153" s="2" t="s">
        <v>44</v>
      </c>
      <c r="I153" s="2" t="s">
        <v>107</v>
      </c>
    </row>
    <row r="154" spans="1:9">
      <c r="A154" s="22" t="s">
        <v>75</v>
      </c>
      <c r="B154" s="13">
        <f>SUMIF($A$1:$A$119,"market for nickel, 99.5%",$B$1:$B$119)</f>
        <v>6.9344364123159306</v>
      </c>
      <c r="C154" s="4" t="s">
        <v>35</v>
      </c>
      <c r="D154" s="2" t="s">
        <v>47</v>
      </c>
      <c r="F154" s="2" t="s">
        <v>37</v>
      </c>
      <c r="G154" s="2" t="s">
        <v>46</v>
      </c>
      <c r="H154" s="2" t="s">
        <v>78</v>
      </c>
    </row>
    <row r="155" spans="1:9">
      <c r="A155" s="10" t="s">
        <v>51</v>
      </c>
      <c r="B155" s="13">
        <f>0*B154</f>
        <v>0</v>
      </c>
      <c r="C155" s="4" t="s">
        <v>35</v>
      </c>
      <c r="D155" s="2" t="s">
        <v>47</v>
      </c>
      <c r="F155" s="2" t="s">
        <v>79</v>
      </c>
      <c r="G155" s="2" t="s">
        <v>46</v>
      </c>
      <c r="H155" s="2" t="s">
        <v>78</v>
      </c>
      <c r="I155" s="2" t="s">
        <v>107</v>
      </c>
    </row>
    <row r="158" spans="1:9">
      <c r="B158" s="17"/>
    </row>
    <row r="165" spans="1:3">
      <c r="A165" s="21"/>
      <c r="C165" s="4"/>
    </row>
    <row r="166" spans="1:3">
      <c r="A166" s="22"/>
      <c r="C166" s="4"/>
    </row>
    <row r="167" spans="1:3">
      <c r="C16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2019-12-30T08:14:29Z</dcterms:created>
  <dcterms:modified xsi:type="dcterms:W3CDTF">2021-11-07T12:07:58Z</dcterms:modified>
</cp:coreProperties>
</file>