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0" windowWidth="16152" windowHeight="8508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15" i="1" l="1"/>
  <c r="B116" i="1" s="1"/>
  <c r="B113" i="1"/>
  <c r="B114" i="1" s="1"/>
  <c r="B103" i="1"/>
  <c r="B104" i="1" s="1"/>
  <c r="B101" i="1" l="1"/>
  <c r="B102" i="1" s="1"/>
  <c r="B91" i="1" l="1"/>
  <c r="B92" i="1" s="1"/>
  <c r="B89" i="1"/>
  <c r="B90" i="1" s="1"/>
  <c r="B66" i="1" l="1"/>
  <c r="B44" i="1"/>
  <c r="B55" i="1" l="1"/>
</calcChain>
</file>

<file path=xl/sharedStrings.xml><?xml version="1.0" encoding="utf-8"?>
<sst xmlns="http://schemas.openxmlformats.org/spreadsheetml/2006/main" count="388" uniqueCount="110">
  <si>
    <t>Database</t>
  </si>
  <si>
    <t>format</t>
  </si>
  <si>
    <t>Excel spreadsheet</t>
  </si>
  <si>
    <t>Activity</t>
  </si>
  <si>
    <t>comment</t>
  </si>
  <si>
    <t>location</t>
  </si>
  <si>
    <t>GLO</t>
  </si>
  <si>
    <t>production amount</t>
  </si>
  <si>
    <t>unit</t>
  </si>
  <si>
    <t>Exchanges</t>
  </si>
  <si>
    <t>name</t>
  </si>
  <si>
    <t>amount</t>
  </si>
  <si>
    <t>database</t>
  </si>
  <si>
    <t>categories</t>
  </si>
  <si>
    <t>type</t>
  </si>
  <si>
    <t>reference product</t>
  </si>
  <si>
    <t>Comment</t>
  </si>
  <si>
    <t>kg</t>
  </si>
  <si>
    <t>technosphere</t>
  </si>
  <si>
    <t>market for inverter, 500kW</t>
  </si>
  <si>
    <t>inverter, 500kW</t>
  </si>
  <si>
    <t>pcs</t>
    <phoneticPr fontId="1" type="noConversion"/>
  </si>
  <si>
    <t>Cell stack, pcs</t>
    <phoneticPr fontId="1" type="noConversion"/>
  </si>
  <si>
    <t>Power Conditioining, pcs</t>
    <phoneticPr fontId="1" type="noConversion"/>
  </si>
  <si>
    <t>Thermal Management, pcs</t>
  </si>
  <si>
    <t>ecoinvent 3.6</t>
  </si>
  <si>
    <t>GLO</t>
    <phoneticPr fontId="1" type="noConversion"/>
  </si>
  <si>
    <t>kg</t>
    <phoneticPr fontId="1" type="noConversion"/>
  </si>
  <si>
    <t>technosphere</t>
    <phoneticPr fontId="1" type="noConversion"/>
  </si>
  <si>
    <t>RoW</t>
    <phoneticPr fontId="1" type="noConversion"/>
  </si>
  <si>
    <t>sheet rolling, steel</t>
    <phoneticPr fontId="4" type="noConversion"/>
  </si>
  <si>
    <t>cutoff</t>
    <phoneticPr fontId="1" type="noConversion"/>
  </si>
  <si>
    <t>market for glass fibre</t>
    <phoneticPr fontId="1" type="noConversion"/>
  </si>
  <si>
    <t>glass fibre</t>
  </si>
  <si>
    <t>market for glass fibre</t>
    <phoneticPr fontId="1" type="noConversion"/>
  </si>
  <si>
    <t>GLO</t>
    <phoneticPr fontId="1" type="noConversion"/>
  </si>
  <si>
    <t>tetrafluoroethylene film production, on glass</t>
  </si>
  <si>
    <t>tetrafluoroethylene film, on glass</t>
  </si>
  <si>
    <t>market for carbon black</t>
  </si>
  <si>
    <t>ecoinvent 3.6</t>
    <phoneticPr fontId="1" type="noConversion"/>
  </si>
  <si>
    <t>carbon black</t>
  </si>
  <si>
    <t>market for graphite</t>
  </si>
  <si>
    <t>graphite</t>
  </si>
  <si>
    <t>market for copper</t>
  </si>
  <si>
    <t>copper</t>
  </si>
  <si>
    <t>kg</t>
    <phoneticPr fontId="1" type="noConversion"/>
  </si>
  <si>
    <t>PAFC import</t>
  </si>
  <si>
    <t>kg</t>
    <phoneticPr fontId="1" type="noConversion"/>
  </si>
  <si>
    <t>pcs</t>
    <phoneticPr fontId="1" type="noConversion"/>
  </si>
  <si>
    <t>RoW</t>
    <phoneticPr fontId="1" type="noConversion"/>
  </si>
  <si>
    <t>GLO</t>
    <phoneticPr fontId="1" type="noConversion"/>
  </si>
  <si>
    <t>market for phosphoric acid, fertiliser grade, without water, in 70% solution state</t>
  </si>
  <si>
    <t>GLO</t>
    <phoneticPr fontId="1" type="noConversion"/>
  </si>
  <si>
    <t>treatment of automobile catalyst</t>
    <phoneticPr fontId="1" type="noConversion"/>
  </si>
  <si>
    <t>RoW</t>
    <phoneticPr fontId="1" type="noConversion"/>
  </si>
  <si>
    <t>platinum</t>
    <phoneticPr fontId="1" type="noConversion"/>
  </si>
  <si>
    <t>market for platinum</t>
    <phoneticPr fontId="1" type="noConversion"/>
  </si>
  <si>
    <t>sheet rolling, steel</t>
  </si>
  <si>
    <t>market for silicon carbide</t>
    <phoneticPr fontId="1" type="noConversion"/>
  </si>
  <si>
    <t>silicon carbide</t>
  </si>
  <si>
    <t>phosphoric acid, fertiliser grade, without water, in 70% solution state</t>
  </si>
  <si>
    <t>pcs</t>
    <phoneticPr fontId="1" type="noConversion"/>
  </si>
  <si>
    <t>market for platinum</t>
    <phoneticPr fontId="1" type="noConversion"/>
  </si>
  <si>
    <t>platinum</t>
    <phoneticPr fontId="1" type="noConversion"/>
  </si>
  <si>
    <t>Manufacturing</t>
    <phoneticPr fontId="1" type="noConversion"/>
  </si>
  <si>
    <t>kWh</t>
    <phoneticPr fontId="1" type="noConversion"/>
  </si>
  <si>
    <t>electricity, high voltage</t>
    <phoneticPr fontId="1" type="noConversion"/>
  </si>
  <si>
    <t>MJ</t>
    <phoneticPr fontId="1" type="noConversion"/>
  </si>
  <si>
    <t>technosphere</t>
    <phoneticPr fontId="1" type="noConversion"/>
  </si>
  <si>
    <t>Manufacturing</t>
    <phoneticPr fontId="1" type="noConversion"/>
  </si>
  <si>
    <t>pcs</t>
    <phoneticPr fontId="1" type="noConversion"/>
  </si>
  <si>
    <t>PAFC import</t>
    <phoneticPr fontId="1" type="noConversion"/>
  </si>
  <si>
    <t>GLO</t>
    <phoneticPr fontId="1" type="noConversion"/>
  </si>
  <si>
    <t>technosphere</t>
    <phoneticPr fontId="1" type="noConversion"/>
  </si>
  <si>
    <t>treatment of metal part of electronics scrap, in blister-copper, by electrolytic refining</t>
    <phoneticPr fontId="1" type="noConversion"/>
  </si>
  <si>
    <t>nickel, 99.5%</t>
    <phoneticPr fontId="1" type="noConversion"/>
  </si>
  <si>
    <t>market for nickel, 99.5%</t>
    <phoneticPr fontId="1" type="noConversion"/>
  </si>
  <si>
    <t>heat production, natural gas, at boiler modulating &lt;100kW</t>
  </si>
  <si>
    <t>RoW</t>
    <phoneticPr fontId="1" type="noConversion"/>
  </si>
  <si>
    <t>heat, central or small-scale, natural gas</t>
  </si>
  <si>
    <t>market group for electricity, high voltage</t>
  </si>
  <si>
    <t>CN</t>
  </si>
  <si>
    <t>market for steel, chromium steel 18/8</t>
  </si>
  <si>
    <t>steel, chromium steel 18/8</t>
  </si>
  <si>
    <t>GLO</t>
    <phoneticPr fontId="1" type="noConversion"/>
  </si>
  <si>
    <t>market for sheet rolling, steel</t>
  </si>
  <si>
    <t>GLO</t>
    <phoneticPr fontId="1" type="noConversion"/>
  </si>
  <si>
    <t>market for steel, low-alloyed</t>
  </si>
  <si>
    <t>kg</t>
    <phoneticPr fontId="1" type="noConversion"/>
  </si>
  <si>
    <t>ecoinvent 3.6</t>
    <phoneticPr fontId="1" type="noConversion"/>
  </si>
  <si>
    <t>GLO</t>
    <phoneticPr fontId="1" type="noConversion"/>
  </si>
  <si>
    <t>technosphere</t>
    <phoneticPr fontId="1" type="noConversion"/>
  </si>
  <si>
    <t>steel, low-alloyed</t>
  </si>
  <si>
    <t>kg</t>
    <phoneticPr fontId="1" type="noConversion"/>
  </si>
  <si>
    <t>ecoinvent 3.6</t>
    <phoneticPr fontId="1" type="noConversion"/>
  </si>
  <si>
    <t>GLO</t>
    <phoneticPr fontId="1" type="noConversion"/>
  </si>
  <si>
    <t>technosphere</t>
    <phoneticPr fontId="1" type="noConversion"/>
  </si>
  <si>
    <t>pcs</t>
    <phoneticPr fontId="1" type="noConversion"/>
  </si>
  <si>
    <t>PAFC</t>
  </si>
  <si>
    <t>PAFC_Import</t>
  </si>
  <si>
    <t>manufacturing_pafc</t>
  </si>
  <si>
    <t>Disposal_scen1</t>
  </si>
  <si>
    <t>Disposal_scen2</t>
  </si>
  <si>
    <t>Disposal_scen3</t>
  </si>
  <si>
    <t>76% recycling rate</t>
  </si>
  <si>
    <t>87% recycling rate</t>
  </si>
  <si>
    <t>35% recycling rate</t>
  </si>
  <si>
    <t>30% recycling rate</t>
  </si>
  <si>
    <t>0% recycling rate</t>
  </si>
  <si>
    <t>RE PAFC import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</si>
</sst>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0.5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justify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>
      <alignment vertical="center"/>
    </xf>
    <xf numFmtId="0" fontId="7" fillId="0" borderId="0" xfId="0" applyFont="1" applyFill="1" applyBorder="1" applyAlignment="1">
      <alignment vertical="center" wrapText="1"/>
    </xf>
    <xf numFmtId="0" fontId="10" fillId="0" borderId="0" xfId="2" applyFont="1" applyFill="1" applyAlignment="1"/>
    <xf numFmtId="0" fontId="11" fillId="0" borderId="0" xfId="1" applyFont="1" applyFill="1" applyAlignment="1"/>
    <xf numFmtId="0" fontId="7" fillId="0" borderId="0" xfId="0" applyFont="1" applyFill="1" applyAlignment="1"/>
    <xf numFmtId="0" fontId="0" fillId="0" borderId="0" xfId="0" applyAlignment="1"/>
    <xf numFmtId="11" fontId="7" fillId="0" borderId="0" xfId="0" applyNumberFormat="1" applyFont="1" applyAlignment="1"/>
    <xf numFmtId="11" fontId="5" fillId="0" borderId="0" xfId="0" applyNumberFormat="1" applyFont="1" applyAlignment="1"/>
    <xf numFmtId="11" fontId="7" fillId="0" borderId="0" xfId="0" applyNumberFormat="1" applyFont="1" applyFill="1">
      <alignment vertical="center"/>
    </xf>
    <xf numFmtId="11" fontId="9" fillId="0" borderId="0" xfId="0" applyNumberFormat="1" applyFont="1" applyFill="1" applyBorder="1" applyAlignment="1">
      <alignment vertical="center" wrapText="1"/>
    </xf>
    <xf numFmtId="11" fontId="9" fillId="0" borderId="0" xfId="0" applyNumberFormat="1" applyFont="1" applyFill="1" applyBorder="1" applyAlignment="1">
      <alignment horizontal="justify" vertical="center" wrapText="1"/>
    </xf>
    <xf numFmtId="11" fontId="12" fillId="0" borderId="0" xfId="0" applyNumberFormat="1" applyFont="1" applyFill="1" applyBorder="1" applyAlignment="1">
      <alignment vertical="center" wrapText="1"/>
    </xf>
    <xf numFmtId="11" fontId="7" fillId="0" borderId="0" xfId="0" applyNumberFormat="1" applyFont="1" applyFill="1" applyBorder="1">
      <alignment vertical="center"/>
    </xf>
    <xf numFmtId="0" fontId="5" fillId="0" borderId="0" xfId="0" applyFont="1" applyFill="1" applyAlignment="1"/>
    <xf numFmtId="0" fontId="9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4" borderId="0" xfId="0" applyFont="1" applyFill="1" applyAlignment="1"/>
  </cellXfs>
  <cellStyles count="3">
    <cellStyle name="差" xfId="1" builtinId="27"/>
    <cellStyle name="常规" xfId="0" builtinId="0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Y124"/>
  <sheetViews>
    <sheetView tabSelected="1" workbookViewId="0">
      <selection activeCell="B2" sqref="B2"/>
    </sheetView>
  </sheetViews>
  <sheetFormatPr defaultColWidth="8.6640625" defaultRowHeight="14.4"/>
  <cols>
    <col min="1" max="1" width="45.44140625" style="11" customWidth="1"/>
    <col min="2" max="2" width="25.6640625" style="13" customWidth="1"/>
    <col min="3" max="3" width="13.33203125" style="2" bestFit="1" customWidth="1"/>
    <col min="4" max="4" width="14.109375" style="2" customWidth="1"/>
    <col min="5" max="5" width="10.109375" style="2" bestFit="1" customWidth="1"/>
    <col min="6" max="6" width="14" style="2" customWidth="1"/>
    <col min="7" max="7" width="13.44140625" style="2" bestFit="1" customWidth="1"/>
    <col min="8" max="8" width="42.44140625" style="2" bestFit="1" customWidth="1"/>
    <col min="9" max="9" width="38.6640625" style="2" customWidth="1"/>
    <col min="10" max="10" width="34.6640625" style="2" customWidth="1"/>
    <col min="11" max="22" width="8.6640625" style="2"/>
    <col min="23" max="23" width="20.109375" style="2" customWidth="1"/>
    <col min="24" max="16384" width="8.6640625" style="2"/>
  </cols>
  <sheetData>
    <row r="1" spans="1:77">
      <c r="A1" s="11" t="s">
        <v>31</v>
      </c>
      <c r="B1" s="13">
        <v>10</v>
      </c>
    </row>
    <row r="2" spans="1:77" s="3" customFormat="1">
      <c r="A2" s="20" t="s">
        <v>0</v>
      </c>
      <c r="B2" s="14" t="s">
        <v>109</v>
      </c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</row>
    <row r="3" spans="1:77" s="3" customFormat="1">
      <c r="A3" s="11" t="s">
        <v>1</v>
      </c>
      <c r="B3" s="13" t="s">
        <v>2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</row>
    <row r="4" spans="1:77" s="3" customFormat="1">
      <c r="A4" s="11"/>
      <c r="B4" s="13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</row>
    <row r="5" spans="1:77">
      <c r="A5" s="11" t="s">
        <v>3</v>
      </c>
      <c r="B5" s="15" t="s">
        <v>98</v>
      </c>
    </row>
    <row r="6" spans="1:77">
      <c r="A6" s="11" t="s">
        <v>4</v>
      </c>
      <c r="B6" s="15" t="s">
        <v>99</v>
      </c>
    </row>
    <row r="7" spans="1:77">
      <c r="A7" s="11" t="s">
        <v>5</v>
      </c>
      <c r="B7" s="13" t="s">
        <v>6</v>
      </c>
    </row>
    <row r="8" spans="1:77">
      <c r="A8" s="11" t="s">
        <v>7</v>
      </c>
      <c r="B8" s="13">
        <v>1</v>
      </c>
    </row>
    <row r="9" spans="1:77">
      <c r="A9" s="11" t="s">
        <v>8</v>
      </c>
      <c r="B9" s="13" t="s">
        <v>97</v>
      </c>
    </row>
    <row r="10" spans="1:77">
      <c r="A10" s="11" t="s">
        <v>9</v>
      </c>
    </row>
    <row r="11" spans="1:77">
      <c r="A11" s="11" t="s">
        <v>10</v>
      </c>
      <c r="B11" s="13" t="s">
        <v>11</v>
      </c>
      <c r="C11" s="2" t="s">
        <v>8</v>
      </c>
      <c r="D11" s="2" t="s">
        <v>12</v>
      </c>
      <c r="E11" s="2" t="s">
        <v>13</v>
      </c>
      <c r="F11" s="2" t="s">
        <v>5</v>
      </c>
      <c r="G11" s="2" t="s">
        <v>14</v>
      </c>
      <c r="H11" s="2" t="s">
        <v>15</v>
      </c>
      <c r="I11" s="2" t="s">
        <v>16</v>
      </c>
    </row>
    <row r="12" spans="1:77">
      <c r="A12" s="11" t="s">
        <v>100</v>
      </c>
      <c r="B12" s="13">
        <v>1</v>
      </c>
      <c r="C12" s="2" t="s">
        <v>97</v>
      </c>
      <c r="D12" s="2" t="s">
        <v>46</v>
      </c>
      <c r="F12" s="2" t="s">
        <v>6</v>
      </c>
      <c r="G12" s="2" t="s">
        <v>18</v>
      </c>
    </row>
    <row r="13" spans="1:77">
      <c r="A13" s="13" t="s">
        <v>101</v>
      </c>
      <c r="B13" s="13">
        <v>1</v>
      </c>
      <c r="C13" s="2" t="s">
        <v>48</v>
      </c>
      <c r="D13" s="2" t="s">
        <v>46</v>
      </c>
      <c r="F13" s="2" t="s">
        <v>35</v>
      </c>
      <c r="G13" s="2" t="s">
        <v>28</v>
      </c>
    </row>
    <row r="14" spans="1:77">
      <c r="A14" s="13" t="s">
        <v>102</v>
      </c>
      <c r="B14" s="13">
        <v>1</v>
      </c>
      <c r="C14" s="2" t="s">
        <v>48</v>
      </c>
      <c r="D14" s="2" t="s">
        <v>46</v>
      </c>
      <c r="F14" s="2" t="s">
        <v>35</v>
      </c>
      <c r="G14" s="2" t="s">
        <v>28</v>
      </c>
    </row>
    <row r="15" spans="1:77">
      <c r="A15" s="13" t="s">
        <v>103</v>
      </c>
      <c r="B15" s="13">
        <v>1</v>
      </c>
      <c r="C15" s="2" t="s">
        <v>48</v>
      </c>
      <c r="D15" s="2" t="s">
        <v>46</v>
      </c>
      <c r="F15" s="2" t="s">
        <v>35</v>
      </c>
      <c r="G15" s="2" t="s">
        <v>28</v>
      </c>
    </row>
    <row r="17" spans="1:9">
      <c r="A17" s="11" t="s">
        <v>3</v>
      </c>
      <c r="B17" s="11" t="s">
        <v>100</v>
      </c>
    </row>
    <row r="18" spans="1:9">
      <c r="A18" s="11" t="s">
        <v>4</v>
      </c>
      <c r="B18" s="15"/>
    </row>
    <row r="19" spans="1:9">
      <c r="A19" s="11" t="s">
        <v>5</v>
      </c>
      <c r="B19" s="13" t="s">
        <v>6</v>
      </c>
    </row>
    <row r="20" spans="1:9">
      <c r="A20" s="11" t="s">
        <v>7</v>
      </c>
      <c r="B20" s="13">
        <v>1</v>
      </c>
    </row>
    <row r="21" spans="1:9">
      <c r="A21" s="11" t="s">
        <v>8</v>
      </c>
      <c r="B21" s="13" t="s">
        <v>21</v>
      </c>
    </row>
    <row r="22" spans="1:9">
      <c r="A22" s="11" t="s">
        <v>9</v>
      </c>
    </row>
    <row r="23" spans="1:9">
      <c r="A23" s="11" t="s">
        <v>10</v>
      </c>
      <c r="B23" s="13" t="s">
        <v>11</v>
      </c>
      <c r="C23" s="2" t="s">
        <v>8</v>
      </c>
      <c r="D23" s="2" t="s">
        <v>12</v>
      </c>
      <c r="E23" s="2" t="s">
        <v>13</v>
      </c>
      <c r="F23" s="2" t="s">
        <v>5</v>
      </c>
      <c r="G23" s="2" t="s">
        <v>14</v>
      </c>
      <c r="H23" s="2" t="s">
        <v>15</v>
      </c>
      <c r="I23" s="2" t="s">
        <v>16</v>
      </c>
    </row>
    <row r="24" spans="1:9">
      <c r="A24" s="11" t="s">
        <v>22</v>
      </c>
      <c r="B24" s="13">
        <v>1</v>
      </c>
      <c r="C24" s="2" t="s">
        <v>21</v>
      </c>
      <c r="D24" s="2" t="s">
        <v>46</v>
      </c>
      <c r="F24" s="2" t="s">
        <v>6</v>
      </c>
      <c r="G24" s="2" t="s">
        <v>18</v>
      </c>
    </row>
    <row r="25" spans="1:9">
      <c r="A25" s="11" t="s">
        <v>23</v>
      </c>
      <c r="B25" s="13">
        <v>1</v>
      </c>
      <c r="C25" s="2" t="s">
        <v>21</v>
      </c>
      <c r="D25" s="2" t="s">
        <v>46</v>
      </c>
      <c r="F25" s="2" t="s">
        <v>6</v>
      </c>
      <c r="G25" s="2" t="s">
        <v>18</v>
      </c>
    </row>
    <row r="26" spans="1:9">
      <c r="A26" s="11" t="s">
        <v>24</v>
      </c>
      <c r="B26" s="13">
        <v>1</v>
      </c>
      <c r="C26" s="2" t="s">
        <v>21</v>
      </c>
      <c r="D26" s="2" t="s">
        <v>46</v>
      </c>
      <c r="F26" s="2" t="s">
        <v>6</v>
      </c>
      <c r="G26" s="2" t="s">
        <v>18</v>
      </c>
    </row>
    <row r="27" spans="1:9">
      <c r="A27" s="11" t="s">
        <v>69</v>
      </c>
      <c r="B27" s="13">
        <v>1</v>
      </c>
      <c r="C27" s="2" t="s">
        <v>70</v>
      </c>
      <c r="D27" s="2" t="s">
        <v>71</v>
      </c>
      <c r="F27" s="2" t="s">
        <v>72</v>
      </c>
      <c r="G27" s="2" t="s">
        <v>73</v>
      </c>
    </row>
    <row r="29" spans="1:9">
      <c r="A29" s="11" t="s">
        <v>3</v>
      </c>
      <c r="B29" s="13" t="s">
        <v>22</v>
      </c>
    </row>
    <row r="30" spans="1:9">
      <c r="A30" s="11" t="s">
        <v>4</v>
      </c>
    </row>
    <row r="31" spans="1:9">
      <c r="A31" s="11" t="s">
        <v>5</v>
      </c>
      <c r="B31" s="13" t="s">
        <v>6</v>
      </c>
    </row>
    <row r="32" spans="1:9">
      <c r="A32" s="11" t="s">
        <v>7</v>
      </c>
      <c r="B32" s="13">
        <v>1</v>
      </c>
    </row>
    <row r="33" spans="1:10">
      <c r="A33" s="11" t="s">
        <v>8</v>
      </c>
      <c r="B33" s="13" t="s">
        <v>21</v>
      </c>
    </row>
    <row r="34" spans="1:10">
      <c r="A34" s="11" t="s">
        <v>9</v>
      </c>
    </row>
    <row r="35" spans="1:10">
      <c r="A35" s="11" t="s">
        <v>10</v>
      </c>
      <c r="B35" s="13" t="s">
        <v>11</v>
      </c>
      <c r="C35" s="2" t="s">
        <v>8</v>
      </c>
      <c r="D35" s="2" t="s">
        <v>12</v>
      </c>
      <c r="E35" s="2" t="s">
        <v>13</v>
      </c>
      <c r="F35" s="2" t="s">
        <v>5</v>
      </c>
      <c r="G35" s="2" t="s">
        <v>14</v>
      </c>
      <c r="H35" s="2" t="s">
        <v>15</v>
      </c>
      <c r="I35" s="2" t="s">
        <v>16</v>
      </c>
    </row>
    <row r="36" spans="1:10">
      <c r="A36" s="6" t="s">
        <v>62</v>
      </c>
      <c r="B36" s="16">
        <v>7.4999999999999997E-3</v>
      </c>
      <c r="C36" s="4" t="s">
        <v>27</v>
      </c>
      <c r="D36" s="2" t="s">
        <v>25</v>
      </c>
      <c r="F36" s="2" t="s">
        <v>6</v>
      </c>
      <c r="G36" s="2" t="s">
        <v>18</v>
      </c>
      <c r="H36" s="2" t="s">
        <v>63</v>
      </c>
    </row>
    <row r="37" spans="1:10">
      <c r="A37" s="11" t="s">
        <v>36</v>
      </c>
      <c r="B37" s="16">
        <v>1.0607258274</v>
      </c>
      <c r="C37" s="4" t="s">
        <v>17</v>
      </c>
      <c r="D37" s="2" t="s">
        <v>25</v>
      </c>
      <c r="F37" s="2" t="s">
        <v>49</v>
      </c>
      <c r="G37" s="2" t="s">
        <v>18</v>
      </c>
      <c r="H37" s="2" t="s">
        <v>37</v>
      </c>
    </row>
    <row r="38" spans="1:10">
      <c r="A38" s="11" t="s">
        <v>38</v>
      </c>
      <c r="B38" s="16">
        <v>0.40800636379999999</v>
      </c>
      <c r="C38" s="4" t="s">
        <v>17</v>
      </c>
      <c r="D38" s="2" t="s">
        <v>39</v>
      </c>
      <c r="F38" s="2" t="s">
        <v>26</v>
      </c>
      <c r="G38" s="2" t="s">
        <v>18</v>
      </c>
      <c r="H38" s="2" t="s">
        <v>40</v>
      </c>
    </row>
    <row r="39" spans="1:10">
      <c r="A39" s="11" t="s">
        <v>41</v>
      </c>
      <c r="B39" s="16">
        <v>3.6960000000000002</v>
      </c>
      <c r="C39" s="4" t="s">
        <v>17</v>
      </c>
      <c r="D39" s="2" t="s">
        <v>39</v>
      </c>
      <c r="F39" s="2" t="s">
        <v>6</v>
      </c>
      <c r="G39" s="2" t="s">
        <v>18</v>
      </c>
      <c r="H39" s="2" t="s">
        <v>42</v>
      </c>
    </row>
    <row r="40" spans="1:10">
      <c r="A40" s="11" t="s">
        <v>43</v>
      </c>
      <c r="B40" s="16">
        <v>0.16782918800000002</v>
      </c>
      <c r="C40" s="4" t="s">
        <v>17</v>
      </c>
      <c r="D40" s="2" t="s">
        <v>39</v>
      </c>
      <c r="F40" s="2" t="s">
        <v>6</v>
      </c>
      <c r="G40" s="2" t="s">
        <v>18</v>
      </c>
      <c r="H40" s="2" t="s">
        <v>44</v>
      </c>
    </row>
    <row r="41" spans="1:10">
      <c r="A41" s="11" t="s">
        <v>51</v>
      </c>
      <c r="B41" s="16">
        <v>0.56925846200000008</v>
      </c>
      <c r="C41" s="4" t="s">
        <v>17</v>
      </c>
      <c r="D41" s="2" t="s">
        <v>39</v>
      </c>
      <c r="F41" s="2" t="s">
        <v>52</v>
      </c>
      <c r="G41" s="2" t="s">
        <v>18</v>
      </c>
      <c r="H41" s="2" t="s">
        <v>60</v>
      </c>
    </row>
    <row r="42" spans="1:10">
      <c r="A42" s="11" t="s">
        <v>58</v>
      </c>
      <c r="B42" s="16">
        <v>4.3159316859999999</v>
      </c>
      <c r="C42" s="4" t="s">
        <v>45</v>
      </c>
      <c r="D42" s="2" t="s">
        <v>39</v>
      </c>
      <c r="F42" s="2" t="s">
        <v>6</v>
      </c>
      <c r="G42" s="2" t="s">
        <v>18</v>
      </c>
      <c r="H42" s="2" t="s">
        <v>59</v>
      </c>
    </row>
    <row r="43" spans="1:10">
      <c r="A43" s="11" t="s">
        <v>32</v>
      </c>
      <c r="B43" s="16">
        <v>1.1339809999999999</v>
      </c>
      <c r="C43" s="4" t="s">
        <v>17</v>
      </c>
      <c r="D43" s="2" t="s">
        <v>25</v>
      </c>
      <c r="F43" s="2" t="s">
        <v>50</v>
      </c>
      <c r="G43" s="2" t="s">
        <v>18</v>
      </c>
      <c r="H43" s="2" t="s">
        <v>33</v>
      </c>
      <c r="I43" s="9"/>
      <c r="J43" s="10"/>
    </row>
    <row r="44" spans="1:10">
      <c r="A44" s="23" t="s">
        <v>87</v>
      </c>
      <c r="B44" s="13">
        <f>B45</f>
        <v>8.0172456699999994</v>
      </c>
      <c r="C44" s="4" t="s">
        <v>88</v>
      </c>
      <c r="D44" s="2" t="s">
        <v>89</v>
      </c>
      <c r="F44" s="2" t="s">
        <v>90</v>
      </c>
      <c r="G44" s="2" t="s">
        <v>91</v>
      </c>
      <c r="H44" s="2" t="s">
        <v>92</v>
      </c>
    </row>
    <row r="45" spans="1:10">
      <c r="A45" s="7" t="s">
        <v>85</v>
      </c>
      <c r="B45" s="19">
        <v>8.0172456699999994</v>
      </c>
      <c r="C45" s="7" t="s">
        <v>17</v>
      </c>
      <c r="D45" s="2" t="s">
        <v>25</v>
      </c>
      <c r="F45" s="2" t="s">
        <v>86</v>
      </c>
      <c r="G45" s="2" t="s">
        <v>18</v>
      </c>
      <c r="H45" s="7" t="s">
        <v>30</v>
      </c>
      <c r="I45" s="9"/>
      <c r="J45" s="10"/>
    </row>
    <row r="47" spans="1:10">
      <c r="A47" s="6"/>
    </row>
    <row r="48" spans="1:10">
      <c r="A48" s="11" t="s">
        <v>3</v>
      </c>
      <c r="B48" s="13" t="s">
        <v>23</v>
      </c>
    </row>
    <row r="49" spans="1:9">
      <c r="A49" s="11" t="s">
        <v>4</v>
      </c>
    </row>
    <row r="50" spans="1:9">
      <c r="A50" s="11" t="s">
        <v>5</v>
      </c>
      <c r="B50" s="13" t="s">
        <v>6</v>
      </c>
    </row>
    <row r="51" spans="1:9">
      <c r="A51" s="11" t="s">
        <v>7</v>
      </c>
      <c r="B51" s="13">
        <v>1</v>
      </c>
    </row>
    <row r="52" spans="1:9">
      <c r="A52" s="11" t="s">
        <v>8</v>
      </c>
      <c r="B52" s="13" t="s">
        <v>21</v>
      </c>
    </row>
    <row r="53" spans="1:9">
      <c r="A53" s="11" t="s">
        <v>9</v>
      </c>
    </row>
    <row r="54" spans="1:9">
      <c r="A54" s="11" t="s">
        <v>10</v>
      </c>
      <c r="B54" s="13" t="s">
        <v>11</v>
      </c>
      <c r="C54" s="2" t="s">
        <v>8</v>
      </c>
      <c r="D54" s="2" t="s">
        <v>12</v>
      </c>
      <c r="E54" s="2" t="s">
        <v>13</v>
      </c>
      <c r="F54" s="2" t="s">
        <v>5</v>
      </c>
      <c r="G54" s="2" t="s">
        <v>14</v>
      </c>
      <c r="H54" s="2" t="s">
        <v>15</v>
      </c>
      <c r="I54" s="2" t="s">
        <v>16</v>
      </c>
    </row>
    <row r="55" spans="1:9">
      <c r="A55" s="11" t="s">
        <v>19</v>
      </c>
      <c r="B55" s="13">
        <f>1/500</f>
        <v>2E-3</v>
      </c>
      <c r="C55" s="2" t="s">
        <v>8</v>
      </c>
      <c r="D55" s="2" t="s">
        <v>25</v>
      </c>
      <c r="F55" s="2" t="s">
        <v>6</v>
      </c>
      <c r="G55" s="2" t="s">
        <v>18</v>
      </c>
      <c r="H55" s="2" t="s">
        <v>20</v>
      </c>
    </row>
    <row r="59" spans="1:9">
      <c r="A59" s="11" t="s">
        <v>3</v>
      </c>
      <c r="B59" s="13" t="s">
        <v>24</v>
      </c>
    </row>
    <row r="60" spans="1:9">
      <c r="A60" s="11" t="s">
        <v>4</v>
      </c>
    </row>
    <row r="61" spans="1:9">
      <c r="A61" s="11" t="s">
        <v>5</v>
      </c>
      <c r="B61" s="13" t="s">
        <v>6</v>
      </c>
    </row>
    <row r="62" spans="1:9">
      <c r="A62" s="11" t="s">
        <v>7</v>
      </c>
      <c r="B62" s="13">
        <v>1</v>
      </c>
    </row>
    <row r="63" spans="1:9">
      <c r="A63" s="11" t="s">
        <v>8</v>
      </c>
      <c r="B63" s="13" t="s">
        <v>21</v>
      </c>
    </row>
    <row r="64" spans="1:9">
      <c r="A64" s="11" t="s">
        <v>9</v>
      </c>
    </row>
    <row r="65" spans="1:9">
      <c r="A65" s="11" t="s">
        <v>10</v>
      </c>
      <c r="B65" s="13" t="s">
        <v>11</v>
      </c>
      <c r="C65" s="2" t="s">
        <v>8</v>
      </c>
      <c r="D65" s="2" t="s">
        <v>12</v>
      </c>
      <c r="E65" s="2" t="s">
        <v>13</v>
      </c>
      <c r="F65" s="2" t="s">
        <v>5</v>
      </c>
      <c r="G65" s="2" t="s">
        <v>14</v>
      </c>
      <c r="H65" s="2" t="s">
        <v>15</v>
      </c>
      <c r="I65" s="2" t="s">
        <v>16</v>
      </c>
    </row>
    <row r="66" spans="1:9">
      <c r="A66" s="23" t="s">
        <v>87</v>
      </c>
      <c r="B66" s="13">
        <f>B67</f>
        <v>5.0575552599999991</v>
      </c>
      <c r="C66" s="4" t="s">
        <v>93</v>
      </c>
      <c r="D66" s="2" t="s">
        <v>94</v>
      </c>
      <c r="F66" s="2" t="s">
        <v>95</v>
      </c>
      <c r="G66" s="2" t="s">
        <v>96</v>
      </c>
      <c r="H66" s="2" t="s">
        <v>92</v>
      </c>
    </row>
    <row r="67" spans="1:9">
      <c r="A67" s="7" t="s">
        <v>85</v>
      </c>
      <c r="B67" s="19">
        <v>5.0575552599999991</v>
      </c>
      <c r="C67" s="7" t="s">
        <v>17</v>
      </c>
      <c r="D67" s="2" t="s">
        <v>25</v>
      </c>
      <c r="F67" s="2" t="s">
        <v>86</v>
      </c>
      <c r="G67" s="2" t="s">
        <v>18</v>
      </c>
      <c r="H67" s="2" t="s">
        <v>57</v>
      </c>
    </row>
    <row r="68" spans="1:9">
      <c r="A68" s="11" t="s">
        <v>82</v>
      </c>
      <c r="B68" s="19">
        <v>0.95254403999999993</v>
      </c>
      <c r="C68" s="8" t="s">
        <v>17</v>
      </c>
      <c r="D68" s="2" t="s">
        <v>25</v>
      </c>
      <c r="F68" s="2" t="s">
        <v>84</v>
      </c>
      <c r="G68" s="2" t="s">
        <v>18</v>
      </c>
      <c r="H68" s="12" t="s">
        <v>83</v>
      </c>
    </row>
    <row r="69" spans="1:9">
      <c r="A69" s="11" t="s">
        <v>34</v>
      </c>
      <c r="B69" s="19">
        <v>0.61234973999999998</v>
      </c>
      <c r="C69" s="7" t="s">
        <v>17</v>
      </c>
      <c r="D69" s="2" t="s">
        <v>25</v>
      </c>
      <c r="F69" s="2" t="s">
        <v>35</v>
      </c>
      <c r="G69" s="2" t="s">
        <v>18</v>
      </c>
      <c r="H69" s="2" t="s">
        <v>33</v>
      </c>
    </row>
    <row r="70" spans="1:9">
      <c r="B70" s="19"/>
      <c r="C70" s="7"/>
    </row>
    <row r="71" spans="1:9">
      <c r="A71" s="2" t="s">
        <v>3</v>
      </c>
      <c r="B71" s="5" t="s">
        <v>64</v>
      </c>
    </row>
    <row r="72" spans="1:9">
      <c r="A72" s="2" t="s">
        <v>4</v>
      </c>
      <c r="B72" s="17"/>
    </row>
    <row r="73" spans="1:9">
      <c r="A73" s="2" t="s">
        <v>5</v>
      </c>
      <c r="B73" s="13" t="s">
        <v>6</v>
      </c>
    </row>
    <row r="74" spans="1:9">
      <c r="A74" s="2" t="s">
        <v>7</v>
      </c>
      <c r="B74" s="13">
        <v>1</v>
      </c>
    </row>
    <row r="75" spans="1:9">
      <c r="A75" s="2" t="s">
        <v>8</v>
      </c>
      <c r="B75" s="13" t="s">
        <v>61</v>
      </c>
    </row>
    <row r="76" spans="1:9">
      <c r="A76" s="2" t="s">
        <v>9</v>
      </c>
    </row>
    <row r="77" spans="1:9">
      <c r="A77" s="2" t="s">
        <v>10</v>
      </c>
      <c r="B77" s="13" t="s">
        <v>11</v>
      </c>
      <c r="C77" s="2" t="s">
        <v>8</v>
      </c>
      <c r="D77" s="2" t="s">
        <v>12</v>
      </c>
      <c r="E77" s="2" t="s">
        <v>13</v>
      </c>
      <c r="F77" s="2" t="s">
        <v>5</v>
      </c>
      <c r="G77" s="2" t="s">
        <v>14</v>
      </c>
      <c r="H77" s="2" t="s">
        <v>15</v>
      </c>
      <c r="I77" s="2" t="s">
        <v>16</v>
      </c>
    </row>
    <row r="78" spans="1:9">
      <c r="A78" s="21" t="s">
        <v>80</v>
      </c>
      <c r="B78" s="16">
        <v>330.9</v>
      </c>
      <c r="C78" s="4" t="s">
        <v>65</v>
      </c>
      <c r="D78" s="2" t="s">
        <v>25</v>
      </c>
      <c r="F78" s="2" t="s">
        <v>81</v>
      </c>
      <c r="G78" s="2" t="s">
        <v>18</v>
      </c>
      <c r="H78" s="2" t="s">
        <v>66</v>
      </c>
    </row>
    <row r="79" spans="1:9">
      <c r="A79" s="11" t="s">
        <v>77</v>
      </c>
      <c r="B79" s="18">
        <v>1640</v>
      </c>
      <c r="C79" s="4" t="s">
        <v>67</v>
      </c>
      <c r="D79" s="2" t="s">
        <v>25</v>
      </c>
      <c r="F79" s="2" t="s">
        <v>78</v>
      </c>
      <c r="G79" s="2" t="s">
        <v>68</v>
      </c>
      <c r="H79" s="12" t="s">
        <v>79</v>
      </c>
    </row>
    <row r="82" spans="1:9">
      <c r="A82" s="2" t="s">
        <v>3</v>
      </c>
      <c r="B82" s="13" t="s">
        <v>101</v>
      </c>
    </row>
    <row r="83" spans="1:9">
      <c r="A83" s="2" t="s">
        <v>4</v>
      </c>
      <c r="B83" s="17"/>
    </row>
    <row r="84" spans="1:9">
      <c r="A84" s="2" t="s">
        <v>5</v>
      </c>
      <c r="B84" s="13" t="s">
        <v>6</v>
      </c>
    </row>
    <row r="85" spans="1:9">
      <c r="A85" s="2" t="s">
        <v>7</v>
      </c>
      <c r="B85" s="13">
        <v>1</v>
      </c>
    </row>
    <row r="86" spans="1:9">
      <c r="A86" s="2" t="s">
        <v>8</v>
      </c>
      <c r="B86" s="13" t="s">
        <v>48</v>
      </c>
    </row>
    <row r="87" spans="1:9">
      <c r="A87" s="2" t="s">
        <v>9</v>
      </c>
    </row>
    <row r="88" spans="1:9">
      <c r="A88" s="2" t="s">
        <v>10</v>
      </c>
      <c r="B88" s="13" t="s">
        <v>11</v>
      </c>
      <c r="C88" s="2" t="s">
        <v>8</v>
      </c>
      <c r="D88" s="2" t="s">
        <v>12</v>
      </c>
      <c r="E88" s="2" t="s">
        <v>13</v>
      </c>
      <c r="F88" s="2" t="s">
        <v>5</v>
      </c>
      <c r="G88" s="2" t="s">
        <v>14</v>
      </c>
      <c r="H88" s="2" t="s">
        <v>15</v>
      </c>
      <c r="I88" s="2" t="s">
        <v>16</v>
      </c>
    </row>
    <row r="89" spans="1:9">
      <c r="A89" s="11" t="s">
        <v>53</v>
      </c>
      <c r="B89" s="13">
        <f>SUMIF($A$1:$A$80,"market for platinum",$B$1:$B$80)</f>
        <v>7.4999999999999997E-3</v>
      </c>
      <c r="C89" s="2" t="s">
        <v>27</v>
      </c>
      <c r="D89" s="2" t="s">
        <v>25</v>
      </c>
      <c r="F89" s="2" t="s">
        <v>54</v>
      </c>
      <c r="G89" s="2" t="s">
        <v>18</v>
      </c>
      <c r="H89" s="2" t="s">
        <v>55</v>
      </c>
    </row>
    <row r="90" spans="1:9">
      <c r="A90" s="22" t="s">
        <v>56</v>
      </c>
      <c r="B90" s="13">
        <f>-0.76*B89</f>
        <v>-5.7000000000000002E-3</v>
      </c>
      <c r="C90" s="4" t="s">
        <v>27</v>
      </c>
      <c r="D90" s="2" t="s">
        <v>25</v>
      </c>
      <c r="F90" s="2" t="s">
        <v>6</v>
      </c>
      <c r="G90" s="2" t="s">
        <v>18</v>
      </c>
      <c r="H90" s="2" t="s">
        <v>55</v>
      </c>
      <c r="I90" s="2" t="s">
        <v>104</v>
      </c>
    </row>
    <row r="91" spans="1:9">
      <c r="A91" s="23" t="s">
        <v>74</v>
      </c>
      <c r="B91" s="13">
        <f>SUMIF($A$1:$A$80,"market for nickel, 99.5%",$B$1:$B$80)</f>
        <v>0</v>
      </c>
      <c r="C91" s="4" t="s">
        <v>47</v>
      </c>
      <c r="D91" s="2" t="s">
        <v>39</v>
      </c>
      <c r="F91" s="2" t="s">
        <v>29</v>
      </c>
      <c r="G91" s="2" t="s">
        <v>28</v>
      </c>
      <c r="H91" s="2" t="s">
        <v>75</v>
      </c>
    </row>
    <row r="92" spans="1:9">
      <c r="A92" s="24" t="s">
        <v>76</v>
      </c>
      <c r="B92" s="13">
        <f>-0.87*B91</f>
        <v>0</v>
      </c>
      <c r="C92" s="4" t="s">
        <v>47</v>
      </c>
      <c r="D92" s="2" t="s">
        <v>39</v>
      </c>
      <c r="F92" s="2" t="s">
        <v>35</v>
      </c>
      <c r="G92" s="2" t="s">
        <v>28</v>
      </c>
      <c r="H92" s="2" t="s">
        <v>75</v>
      </c>
      <c r="I92" s="2" t="s">
        <v>105</v>
      </c>
    </row>
    <row r="94" spans="1:9">
      <c r="A94" s="2" t="s">
        <v>3</v>
      </c>
      <c r="B94" s="13" t="s">
        <v>102</v>
      </c>
    </row>
    <row r="95" spans="1:9">
      <c r="A95" s="2" t="s">
        <v>4</v>
      </c>
      <c r="B95" s="17"/>
    </row>
    <row r="96" spans="1:9">
      <c r="A96" s="2" t="s">
        <v>5</v>
      </c>
      <c r="B96" s="13" t="s">
        <v>6</v>
      </c>
    </row>
    <row r="97" spans="1:9">
      <c r="A97" s="2" t="s">
        <v>7</v>
      </c>
      <c r="B97" s="13">
        <v>1</v>
      </c>
    </row>
    <row r="98" spans="1:9">
      <c r="A98" s="2" t="s">
        <v>8</v>
      </c>
      <c r="B98" s="13" t="s">
        <v>48</v>
      </c>
    </row>
    <row r="99" spans="1:9">
      <c r="A99" s="2" t="s">
        <v>9</v>
      </c>
    </row>
    <row r="100" spans="1:9">
      <c r="A100" s="2" t="s">
        <v>10</v>
      </c>
      <c r="B100" s="13" t="s">
        <v>11</v>
      </c>
      <c r="C100" s="2" t="s">
        <v>8</v>
      </c>
      <c r="D100" s="2" t="s">
        <v>12</v>
      </c>
      <c r="E100" s="2" t="s">
        <v>13</v>
      </c>
      <c r="F100" s="2" t="s">
        <v>5</v>
      </c>
      <c r="G100" s="2" t="s">
        <v>14</v>
      </c>
      <c r="H100" s="2" t="s">
        <v>15</v>
      </c>
      <c r="I100" s="2" t="s">
        <v>16</v>
      </c>
    </row>
    <row r="101" spans="1:9">
      <c r="A101" s="11" t="s">
        <v>53</v>
      </c>
      <c r="B101" s="13">
        <f>SUMIF($A$1:$A$80,"market for platinum",$B$1:$B$80)</f>
        <v>7.4999999999999997E-3</v>
      </c>
      <c r="C101" s="2" t="s">
        <v>27</v>
      </c>
      <c r="D101" s="2" t="s">
        <v>25</v>
      </c>
      <c r="F101" s="2" t="s">
        <v>54</v>
      </c>
      <c r="G101" s="2" t="s">
        <v>18</v>
      </c>
      <c r="H101" s="2" t="s">
        <v>55</v>
      </c>
    </row>
    <row r="102" spans="1:9">
      <c r="A102" s="22" t="s">
        <v>56</v>
      </c>
      <c r="B102" s="13">
        <f>-0.35*B101</f>
        <v>-2.6249999999999997E-3</v>
      </c>
      <c r="C102" s="4" t="s">
        <v>27</v>
      </c>
      <c r="D102" s="2" t="s">
        <v>25</v>
      </c>
      <c r="F102" s="2" t="s">
        <v>6</v>
      </c>
      <c r="G102" s="2" t="s">
        <v>18</v>
      </c>
      <c r="H102" s="2" t="s">
        <v>55</v>
      </c>
      <c r="I102" s="2" t="s">
        <v>106</v>
      </c>
    </row>
    <row r="103" spans="1:9">
      <c r="A103" s="23" t="s">
        <v>74</v>
      </c>
      <c r="B103" s="13">
        <f>SUMIF($A$1:$A$80,"market for nickel, 99.5%",$B$1:$B$80)</f>
        <v>0</v>
      </c>
      <c r="C103" s="4" t="s">
        <v>47</v>
      </c>
      <c r="D103" s="2" t="s">
        <v>39</v>
      </c>
      <c r="F103" s="2" t="s">
        <v>29</v>
      </c>
      <c r="G103" s="2" t="s">
        <v>28</v>
      </c>
      <c r="H103" s="2" t="s">
        <v>75</v>
      </c>
    </row>
    <row r="104" spans="1:9">
      <c r="A104" s="24" t="s">
        <v>76</v>
      </c>
      <c r="B104" s="13">
        <f>-0.3*B103</f>
        <v>0</v>
      </c>
      <c r="C104" s="4" t="s">
        <v>47</v>
      </c>
      <c r="D104" s="2" t="s">
        <v>39</v>
      </c>
      <c r="F104" s="2" t="s">
        <v>35</v>
      </c>
      <c r="G104" s="2" t="s">
        <v>28</v>
      </c>
      <c r="H104" s="2" t="s">
        <v>75</v>
      </c>
      <c r="I104" s="2" t="s">
        <v>107</v>
      </c>
    </row>
    <row r="106" spans="1:9">
      <c r="A106" s="2" t="s">
        <v>3</v>
      </c>
      <c r="B106" s="13" t="s">
        <v>103</v>
      </c>
    </row>
    <row r="107" spans="1:9">
      <c r="A107" s="2" t="s">
        <v>4</v>
      </c>
      <c r="B107" s="17"/>
    </row>
    <row r="108" spans="1:9">
      <c r="A108" s="2" t="s">
        <v>5</v>
      </c>
      <c r="B108" s="13" t="s">
        <v>6</v>
      </c>
    </row>
    <row r="109" spans="1:9">
      <c r="A109" s="2" t="s">
        <v>7</v>
      </c>
      <c r="B109" s="13">
        <v>1</v>
      </c>
    </row>
    <row r="110" spans="1:9">
      <c r="A110" s="2" t="s">
        <v>8</v>
      </c>
      <c r="B110" s="13" t="s">
        <v>21</v>
      </c>
    </row>
    <row r="111" spans="1:9">
      <c r="A111" s="2" t="s">
        <v>9</v>
      </c>
    </row>
    <row r="112" spans="1:9">
      <c r="A112" s="2" t="s">
        <v>10</v>
      </c>
      <c r="B112" s="13" t="s">
        <v>11</v>
      </c>
      <c r="C112" s="2" t="s">
        <v>8</v>
      </c>
      <c r="D112" s="2" t="s">
        <v>12</v>
      </c>
      <c r="E112" s="2" t="s">
        <v>13</v>
      </c>
      <c r="F112" s="2" t="s">
        <v>5</v>
      </c>
      <c r="G112" s="2" t="s">
        <v>14</v>
      </c>
      <c r="H112" s="2" t="s">
        <v>15</v>
      </c>
      <c r="I112" s="2" t="s">
        <v>16</v>
      </c>
    </row>
    <row r="113" spans="1:9">
      <c r="A113" s="11" t="s">
        <v>53</v>
      </c>
      <c r="B113" s="13">
        <f>SUMIF($A$1:$A$80,"market for platinum",$B$1:$B$80)</f>
        <v>7.4999999999999997E-3</v>
      </c>
      <c r="C113" s="2" t="s">
        <v>27</v>
      </c>
      <c r="D113" s="2" t="s">
        <v>25</v>
      </c>
      <c r="F113" s="2" t="s">
        <v>29</v>
      </c>
      <c r="G113" s="2" t="s">
        <v>18</v>
      </c>
      <c r="H113" s="2" t="s">
        <v>55</v>
      </c>
    </row>
    <row r="114" spans="1:9">
      <c r="A114" s="22" t="s">
        <v>56</v>
      </c>
      <c r="B114" s="13">
        <f>0*B113</f>
        <v>0</v>
      </c>
      <c r="C114" s="4" t="s">
        <v>27</v>
      </c>
      <c r="D114" s="2" t="s">
        <v>25</v>
      </c>
      <c r="F114" s="2" t="s">
        <v>6</v>
      </c>
      <c r="G114" s="2" t="s">
        <v>18</v>
      </c>
      <c r="H114" s="2" t="s">
        <v>55</v>
      </c>
      <c r="I114" s="2" t="s">
        <v>108</v>
      </c>
    </row>
    <row r="115" spans="1:9">
      <c r="A115" s="23" t="s">
        <v>74</v>
      </c>
      <c r="B115" s="13">
        <f>SUMIF($A$1:$A$80,"market for nickel, 99.5%",$B$1:$B$80)</f>
        <v>0</v>
      </c>
      <c r="C115" s="4" t="s">
        <v>27</v>
      </c>
      <c r="D115" s="2" t="s">
        <v>39</v>
      </c>
      <c r="F115" s="2" t="s">
        <v>29</v>
      </c>
      <c r="G115" s="2" t="s">
        <v>28</v>
      </c>
      <c r="H115" s="2" t="s">
        <v>75</v>
      </c>
    </row>
    <row r="116" spans="1:9">
      <c r="A116" s="24" t="s">
        <v>76</v>
      </c>
      <c r="B116" s="13">
        <f>-0.3*B115</f>
        <v>0</v>
      </c>
      <c r="C116" s="4" t="s">
        <v>27</v>
      </c>
      <c r="D116" s="2" t="s">
        <v>39</v>
      </c>
      <c r="F116" s="2" t="s">
        <v>26</v>
      </c>
      <c r="G116" s="2" t="s">
        <v>28</v>
      </c>
      <c r="H116" s="2" t="s">
        <v>75</v>
      </c>
      <c r="I116" s="2" t="s">
        <v>108</v>
      </c>
    </row>
    <row r="117" spans="1:9">
      <c r="B117" s="17"/>
    </row>
    <row r="123" spans="1:9">
      <c r="A123" s="23"/>
      <c r="C123" s="4"/>
    </row>
    <row r="124" spans="1:9">
      <c r="C124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2019-12-30T08:14:29Z</dcterms:created>
  <dcterms:modified xsi:type="dcterms:W3CDTF">2021-11-07T11:01:27Z</dcterms:modified>
</cp:coreProperties>
</file>