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8" activeTab="12"/>
  </bookViews>
  <sheets>
    <sheet name="1-NG SOFC" sheetId="1" r:id="rId1"/>
    <sheet name="2-NG MCFC" sheetId="2" r:id="rId2"/>
    <sheet name="3-NG PAFC" sheetId="3" r:id="rId3"/>
    <sheet name="4-NG PEMFC" sheetId="4" r:id="rId4"/>
    <sheet name="5-RE SOFC" sheetId="14" r:id="rId5"/>
    <sheet name="6-RE MCFC" sheetId="13" r:id="rId6"/>
    <sheet name="7-RE PAFC" sheetId="12" r:id="rId7"/>
    <sheet name="8-RE PEMFC" sheetId="11" r:id="rId8"/>
    <sheet name="9-NG Operational" sheetId="5" r:id="rId9"/>
    <sheet name="10-RE Operational" sheetId="10" r:id="rId10"/>
    <sheet name="11-Coal properties" sheetId="9" r:id="rId11"/>
    <sheet name="12-PM removal rate" sheetId="7" r:id="rId12"/>
    <sheet name="13-SO2 removal rate" sheetId="8" r:id="rId1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4" i="11" l="1"/>
  <c r="B115" i="11" s="1"/>
  <c r="B112" i="11"/>
  <c r="B113" i="11" s="1"/>
  <c r="B102" i="11"/>
  <c r="B103" i="11" s="1"/>
  <c r="B100" i="11"/>
  <c r="B101" i="11" s="1"/>
  <c r="B90" i="11"/>
  <c r="B91" i="11" s="1"/>
  <c r="B88" i="11"/>
  <c r="B89" i="11" s="1"/>
  <c r="B65" i="11"/>
  <c r="B54" i="11"/>
  <c r="B41" i="11"/>
  <c r="B113" i="13" l="1"/>
  <c r="B114" i="13" s="1"/>
  <c r="B111" i="13"/>
  <c r="B112" i="13" s="1"/>
  <c r="B101" i="13"/>
  <c r="B102" i="13" s="1"/>
  <c r="B99" i="13"/>
  <c r="B100" i="13" s="1"/>
  <c r="B89" i="13"/>
  <c r="B90" i="13" s="1"/>
  <c r="B87" i="13"/>
  <c r="B88" i="13" s="1"/>
  <c r="B64" i="13"/>
  <c r="B53" i="13"/>
  <c r="B42" i="13"/>
  <c r="B179" i="12" l="1"/>
  <c r="B180" i="12" s="1"/>
  <c r="B177" i="12"/>
  <c r="B178" i="12" s="1"/>
  <c r="B167" i="12"/>
  <c r="B168" i="12" s="1"/>
  <c r="B165" i="12"/>
  <c r="B166" i="12" s="1"/>
  <c r="B155" i="12"/>
  <c r="B156" i="12" s="1"/>
  <c r="B153" i="12"/>
  <c r="B154" i="12" s="1"/>
  <c r="B130" i="12"/>
  <c r="B119" i="12"/>
  <c r="B109" i="12"/>
  <c r="O95" i="12"/>
  <c r="N95" i="12"/>
  <c r="B82" i="12"/>
  <c r="B45" i="12"/>
  <c r="B165" i="14" l="1"/>
  <c r="B166" i="14" s="1"/>
  <c r="B163" i="14"/>
  <c r="B164" i="14" s="1"/>
  <c r="B153" i="14"/>
  <c r="B154" i="14" s="1"/>
  <c r="B151" i="14"/>
  <c r="B152" i="14" s="1"/>
  <c r="B141" i="14"/>
  <c r="B142" i="14" s="1"/>
  <c r="B140" i="14"/>
  <c r="B139" i="14"/>
  <c r="B113" i="14"/>
  <c r="B102" i="14"/>
  <c r="B177" i="4" l="1"/>
  <c r="B176" i="4"/>
  <c r="B174" i="4"/>
  <c r="B175" i="4" s="1"/>
  <c r="B165" i="4"/>
  <c r="B164" i="4"/>
  <c r="B162" i="4"/>
  <c r="B163" i="4" s="1"/>
  <c r="B152" i="4"/>
  <c r="B153" i="4" s="1"/>
  <c r="B150" i="4"/>
  <c r="B151" i="4" s="1"/>
  <c r="B127" i="4"/>
  <c r="B116" i="4"/>
  <c r="B106" i="4"/>
  <c r="N92" i="4"/>
  <c r="O92" i="4" s="1"/>
  <c r="B79" i="4"/>
  <c r="B42" i="4"/>
  <c r="B179" i="3"/>
  <c r="B180" i="3" s="1"/>
  <c r="B177" i="3"/>
  <c r="B178" i="3" s="1"/>
  <c r="B167" i="3"/>
  <c r="B168" i="3" s="1"/>
  <c r="B165" i="3"/>
  <c r="B166" i="3" s="1"/>
  <c r="B155" i="3"/>
  <c r="B156" i="3" s="1"/>
  <c r="B153" i="3"/>
  <c r="B154" i="3" s="1"/>
  <c r="B130" i="3"/>
  <c r="B119" i="3"/>
  <c r="B109" i="3"/>
  <c r="O95" i="3"/>
  <c r="N95" i="3"/>
  <c r="B82" i="3"/>
  <c r="B45" i="3"/>
  <c r="B154" i="2"/>
  <c r="B155" i="2" s="1"/>
  <c r="B152" i="2"/>
  <c r="B153" i="2" s="1"/>
  <c r="B142" i="2"/>
  <c r="B143" i="2" s="1"/>
  <c r="B140" i="2"/>
  <c r="B141" i="2" s="1"/>
  <c r="B130" i="2"/>
  <c r="B131" i="2" s="1"/>
  <c r="B128" i="2"/>
  <c r="B129" i="2" s="1"/>
  <c r="B105" i="2"/>
  <c r="B94" i="2"/>
  <c r="B43" i="2"/>
  <c r="B203" i="1"/>
  <c r="B204" i="1" s="1"/>
  <c r="B201" i="1"/>
  <c r="B202" i="1" s="1"/>
  <c r="B191" i="1"/>
  <c r="B192" i="1" s="1"/>
  <c r="B189" i="1"/>
  <c r="B190" i="1" s="1"/>
  <c r="B179" i="1"/>
  <c r="B180" i="1" s="1"/>
  <c r="B178" i="1"/>
  <c r="B177" i="1"/>
  <c r="B151" i="1"/>
  <c r="B140" i="1"/>
  <c r="G4" i="9" l="1"/>
  <c r="F4" i="9"/>
  <c r="D4" i="9"/>
  <c r="C4" i="9"/>
  <c r="B66" i="5" l="1"/>
  <c r="B65" i="5"/>
  <c r="B54" i="5"/>
  <c r="B53" i="5"/>
  <c r="B52" i="5"/>
  <c r="B40" i="5"/>
  <c r="B39" i="5"/>
  <c r="B28" i="5"/>
  <c r="B27" i="5"/>
  <c r="B26" i="5"/>
</calcChain>
</file>

<file path=xl/comments1.xml><?xml version="1.0" encoding="utf-8"?>
<comments xmlns="http://schemas.openxmlformats.org/spreadsheetml/2006/main">
  <authors>
    <author>作者</author>
  </authors>
  <commentList>
    <comment ref="L8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lanthanum</t>
        </r>
      </text>
    </comment>
    <comment ref="M88" authorId="0" shapeId="0">
      <text>
        <r>
          <rPr>
            <b/>
            <sz val="9"/>
            <color indexed="81"/>
            <rFont val="宋体"/>
            <family val="3"/>
            <charset val="134"/>
          </rPr>
          <t>Fan: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L8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lanthanum</t>
        </r>
      </text>
    </comment>
    <comment ref="M81" authorId="0" shapeId="0">
      <text>
        <r>
          <rPr>
            <b/>
            <sz val="9"/>
            <color indexed="81"/>
            <rFont val="宋体"/>
            <family val="3"/>
            <charset val="134"/>
          </rPr>
          <t>Fan: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L9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lanthanum</t>
        </r>
      </text>
    </comment>
    <comment ref="M95" authorId="0" shapeId="0">
      <text>
        <r>
          <rPr>
            <b/>
            <sz val="9"/>
            <color indexed="81"/>
            <rFont val="宋体"/>
            <family val="3"/>
            <charset val="134"/>
          </rPr>
          <t>Fan: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L7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lanthanum</t>
        </r>
      </text>
    </comment>
    <comment ref="M78" authorId="0" shapeId="0">
      <text>
        <r>
          <rPr>
            <b/>
            <sz val="9"/>
            <color indexed="81"/>
            <rFont val="宋体"/>
            <family val="3"/>
            <charset val="134"/>
          </rPr>
          <t>Fan: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L9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lanthanum</t>
        </r>
      </text>
    </comment>
    <comment ref="M92" authorId="0" shapeId="0">
      <text>
        <r>
          <rPr>
            <b/>
            <sz val="9"/>
            <color indexed="81"/>
            <rFont val="宋体"/>
            <family val="3"/>
            <charset val="134"/>
          </rPr>
          <t>Fan: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L8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lanthanum</t>
        </r>
      </text>
    </comment>
    <comment ref="M87" authorId="0" shapeId="0">
      <text>
        <r>
          <rPr>
            <b/>
            <sz val="9"/>
            <color indexed="81"/>
            <rFont val="宋体"/>
            <family val="3"/>
            <charset val="134"/>
          </rPr>
          <t>Fan: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L8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lanthanum</t>
        </r>
      </text>
    </comment>
    <comment ref="M81" authorId="0" shapeId="0">
      <text>
        <r>
          <rPr>
            <b/>
            <sz val="9"/>
            <color indexed="81"/>
            <rFont val="宋体"/>
            <family val="3"/>
            <charset val="134"/>
          </rPr>
          <t>Fan: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L9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lanthanum</t>
        </r>
      </text>
    </comment>
    <comment ref="M95" authorId="0" shapeId="0">
      <text>
        <r>
          <rPr>
            <b/>
            <sz val="9"/>
            <color indexed="81"/>
            <rFont val="宋体"/>
            <family val="3"/>
            <charset val="134"/>
          </rPr>
          <t>Fan: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<sst xmlns="http://schemas.openxmlformats.org/spreadsheetml/2006/main" count="5121" uniqueCount="668">
  <si>
    <t>Database</t>
  </si>
  <si>
    <t>format</t>
  </si>
  <si>
    <t>Excel spreadsheet</t>
  </si>
  <si>
    <t>Activity</t>
  </si>
  <si>
    <t>comment</t>
  </si>
  <si>
    <t>location</t>
  </si>
  <si>
    <t>GLO</t>
  </si>
  <si>
    <t>production amount</t>
  </si>
  <si>
    <t>unit</t>
  </si>
  <si>
    <t>Exchanges</t>
  </si>
  <si>
    <t>name</t>
  </si>
  <si>
    <t>amount</t>
  </si>
  <si>
    <t>database</t>
  </si>
  <si>
    <t>categories</t>
  </si>
  <si>
    <t>type</t>
  </si>
  <si>
    <t>reference product</t>
  </si>
  <si>
    <t>Comment</t>
  </si>
  <si>
    <t>manufacturing_sofc</t>
  </si>
  <si>
    <t>technosphere</t>
  </si>
  <si>
    <t>Disposal_scen1</t>
  </si>
  <si>
    <t>Disposal_scen2</t>
  </si>
  <si>
    <t>Disposal_scen3</t>
  </si>
  <si>
    <t>Thermal Management, pcs</t>
  </si>
  <si>
    <t>kg</t>
  </si>
  <si>
    <t>YSZ</t>
  </si>
  <si>
    <t>LSM</t>
  </si>
  <si>
    <t>market for glass fibre</t>
    <phoneticPr fontId="1" type="noConversion"/>
  </si>
  <si>
    <t>ecoinvent 3.6</t>
  </si>
  <si>
    <t>glass fibre</t>
  </si>
  <si>
    <t>market for steel, chromium steel 18/8</t>
  </si>
  <si>
    <t>steel, chromium steel 18/8</t>
  </si>
  <si>
    <t>market group for electricity, high voltage</t>
  </si>
  <si>
    <t>CN</t>
  </si>
  <si>
    <t>Yttrium</t>
  </si>
  <si>
    <t>market for zinc oxide</t>
  </si>
  <si>
    <t>zinc oxide</t>
  </si>
  <si>
    <t>urea, as N</t>
  </si>
  <si>
    <t>water, deionised</t>
  </si>
  <si>
    <t>lanthanum oxide</t>
  </si>
  <si>
    <t>market for manganese dioxide</t>
  </si>
  <si>
    <t>manganese dioxide</t>
  </si>
  <si>
    <t>strontium carbonate</t>
  </si>
  <si>
    <t>glycine</t>
  </si>
  <si>
    <t>Reformer</t>
  </si>
  <si>
    <t>market for aluminium oxide, non-metallurgical</t>
  </si>
  <si>
    <t>activated silica</t>
  </si>
  <si>
    <t>market for inverter, 500kW</t>
  </si>
  <si>
    <t>inverter, 500kW</t>
  </si>
  <si>
    <t>market for steel, low-alloyed</t>
  </si>
  <si>
    <t>ecoinvent 3.6</t>
    <phoneticPr fontId="1" type="noConversion"/>
  </si>
  <si>
    <t>steel, low-alloyed</t>
  </si>
  <si>
    <t>market for sheet rolling, steel</t>
  </si>
  <si>
    <t>sheet rolling, steel</t>
  </si>
  <si>
    <t>heat production, natural gas, at boiler modulating &lt;100kW</t>
  </si>
  <si>
    <t>platinum</t>
    <phoneticPr fontId="1" type="noConversion"/>
  </si>
  <si>
    <t>market for copper</t>
  </si>
  <si>
    <t>copper</t>
  </si>
  <si>
    <t>aluminium oxide, non-metallurgical</t>
  </si>
  <si>
    <t>GLO</t>
    <phoneticPr fontId="1" type="noConversion"/>
  </si>
  <si>
    <t>76% recycling rate</t>
  </si>
  <si>
    <t>35% recycling rate</t>
  </si>
  <si>
    <t>87% recycling rate</t>
  </si>
  <si>
    <t>30% recycling rate</t>
  </si>
  <si>
    <t>MCFC</t>
  </si>
  <si>
    <t>mcfc_Import</t>
  </si>
  <si>
    <t>manufacturing_mcfc</t>
  </si>
  <si>
    <t>MCFC import</t>
  </si>
  <si>
    <t>pcs</t>
    <phoneticPr fontId="1" type="noConversion"/>
  </si>
  <si>
    <t>nickel, 99.5%</t>
  </si>
  <si>
    <t>chromium</t>
  </si>
  <si>
    <t>lithium</t>
  </si>
  <si>
    <t>market for aluminium oxide, non-metallurgical</t>
    <phoneticPr fontId="1" type="noConversion"/>
  </si>
  <si>
    <t>market for lithium carbonate</t>
    <phoneticPr fontId="1" type="noConversion"/>
  </si>
  <si>
    <t>lithium carbonate</t>
  </si>
  <si>
    <t>market for sodium bicarbonate</t>
    <phoneticPr fontId="1" type="noConversion"/>
  </si>
  <si>
    <t>sodium bicarbonate</t>
  </si>
  <si>
    <t>platinum</t>
  </si>
  <si>
    <t>palladium</t>
  </si>
  <si>
    <t>market for activated silica</t>
    <phoneticPr fontId="1" type="noConversion"/>
  </si>
  <si>
    <t>market for glass fibre</t>
    <phoneticPr fontId="1" type="noConversion"/>
  </si>
  <si>
    <t>MJ</t>
    <phoneticPr fontId="1" type="noConversion"/>
  </si>
  <si>
    <t>heat, central or small-scale, natural gas</t>
  </si>
  <si>
    <t>nickel, 99.5%</t>
    <phoneticPr fontId="1" type="noConversion"/>
  </si>
  <si>
    <t>0% recycling rate</t>
  </si>
  <si>
    <t>cutoff</t>
    <phoneticPr fontId="1" type="noConversion"/>
  </si>
  <si>
    <t>PAFC import</t>
  </si>
  <si>
    <t>PAFC</t>
  </si>
  <si>
    <t>PAFC_Import</t>
  </si>
  <si>
    <t>manufacturing_pafc</t>
  </si>
  <si>
    <t>tetrafluoroethylene film production, on glass</t>
  </si>
  <si>
    <t>tetrafluoroethylene film, on glass</t>
  </si>
  <si>
    <t>market for carbon black</t>
  </si>
  <si>
    <t>carbon black</t>
  </si>
  <si>
    <t>market for graphite</t>
  </si>
  <si>
    <t>graphite</t>
  </si>
  <si>
    <t>market for phosphoric acid, fertiliser grade, without water, in 70% solution state</t>
  </si>
  <si>
    <t>phosphoric acid, fertiliser grade, without water, in 70% solution state</t>
  </si>
  <si>
    <t>market for silicon carbide</t>
    <phoneticPr fontId="1" type="noConversion"/>
  </si>
  <si>
    <t>silicon carbide</t>
  </si>
  <si>
    <t>kg</t>
    <phoneticPr fontId="1" type="noConversion"/>
  </si>
  <si>
    <t>PAFC import</t>
    <phoneticPr fontId="1" type="noConversion"/>
  </si>
  <si>
    <t>market for zeolite, powder</t>
  </si>
  <si>
    <t>zeolite, powder</t>
  </si>
  <si>
    <t>Low temperature shift reactor</t>
  </si>
  <si>
    <t>zinc oxide</t>
    <phoneticPr fontId="1" type="noConversion"/>
  </si>
  <si>
    <t>technosphere</t>
    <phoneticPr fontId="1" type="noConversion"/>
  </si>
  <si>
    <t>kWh</t>
    <phoneticPr fontId="1" type="noConversion"/>
  </si>
  <si>
    <t>RoW</t>
    <phoneticPr fontId="1" type="noConversion"/>
  </si>
  <si>
    <t>market for nickel, 99.5%</t>
    <phoneticPr fontId="1" type="noConversion"/>
  </si>
  <si>
    <t>treatment of metal part of electronics scrap, in blister-copper, by electrolytic refining</t>
    <phoneticPr fontId="1" type="noConversion"/>
  </si>
  <si>
    <t>PEMFC import</t>
  </si>
  <si>
    <t>PEMFC</t>
  </si>
  <si>
    <t>PEMFC_Import</t>
  </si>
  <si>
    <t>manufacturing_pemfc</t>
  </si>
  <si>
    <t>Cell stack, pcs</t>
    <phoneticPr fontId="1" type="noConversion"/>
  </si>
  <si>
    <t>Manufacturing</t>
    <phoneticPr fontId="1" type="noConversion"/>
  </si>
  <si>
    <t>PEMFC import</t>
    <phoneticPr fontId="1" type="noConversion"/>
  </si>
  <si>
    <t>market for sulfuric acid</t>
  </si>
  <si>
    <t>market for palladium</t>
    <phoneticPr fontId="1" type="noConversion"/>
  </si>
  <si>
    <t>electricity, high voltage</t>
    <phoneticPr fontId="1" type="noConversion"/>
  </si>
  <si>
    <t>cutoff</t>
    <phoneticPr fontId="0" type="noConversion"/>
  </si>
  <si>
    <t>operation</t>
    <phoneticPr fontId="0" type="noConversion"/>
  </si>
  <si>
    <t>electricity production</t>
    <phoneticPr fontId="0" type="noConversion"/>
  </si>
  <si>
    <t>pcs</t>
    <phoneticPr fontId="0" type="noConversion"/>
  </si>
  <si>
    <t>electricity_sofc</t>
    <phoneticPr fontId="0" type="noConversion"/>
  </si>
  <si>
    <t>kWh</t>
    <phoneticPr fontId="0" type="noConversion"/>
  </si>
  <si>
    <t>technosphere</t>
    <phoneticPr fontId="0" type="noConversion"/>
  </si>
  <si>
    <t>electricity_mcfc</t>
    <phoneticPr fontId="0" type="noConversion"/>
  </si>
  <si>
    <t>electricity_pafc</t>
    <phoneticPr fontId="0" type="noConversion"/>
  </si>
  <si>
    <t>electricity_pemfc</t>
  </si>
  <si>
    <t>kWh</t>
    <phoneticPr fontId="0" type="noConversion"/>
  </si>
  <si>
    <t>uncertainty type</t>
  </si>
  <si>
    <t>loc</t>
  </si>
  <si>
    <t>scale</t>
  </si>
  <si>
    <t>shape</t>
  </si>
  <si>
    <t>minimum</t>
  </si>
  <si>
    <t>maximum</t>
  </si>
  <si>
    <t>Carbon dioxide, fossil</t>
  </si>
  <si>
    <t>kg</t>
    <phoneticPr fontId="0" type="noConversion"/>
  </si>
  <si>
    <t>biosphere3</t>
  </si>
  <si>
    <t>air::urban air close to ground</t>
    <phoneticPr fontId="0" type="noConversion"/>
  </si>
  <si>
    <t>(Unknown)</t>
  </si>
  <si>
    <t>biosphere</t>
  </si>
  <si>
    <t>market for natural gas, low pressure</t>
  </si>
  <si>
    <t>m3</t>
  </si>
  <si>
    <t>RoW</t>
  </si>
  <si>
    <t>Nitrogen oxides</t>
    <phoneticPr fontId="0" type="noConversion"/>
  </si>
  <si>
    <t>air::urban air close to ground</t>
    <phoneticPr fontId="0" type="noConversion"/>
  </si>
  <si>
    <t>Carbon monoxide, fossil</t>
  </si>
  <si>
    <t>kg</t>
    <phoneticPr fontId="0" type="noConversion"/>
  </si>
  <si>
    <t>NMVOC, non-methane volatile organic compounds, unspecified origin</t>
    <phoneticPr fontId="0" type="noConversion"/>
  </si>
  <si>
    <t>Sulfur dioxide</t>
  </si>
  <si>
    <t>Water</t>
  </si>
  <si>
    <t>cubic meter</t>
    <phoneticPr fontId="0" type="noConversion"/>
  </si>
  <si>
    <t>electricity_pemfc</t>
    <phoneticPr fontId="0" type="noConversion"/>
  </si>
  <si>
    <t>Dry removal [%]</t>
  </si>
  <si>
    <t>electrostatic precipitator</t>
  </si>
  <si>
    <t xml:space="preserve">	92.31	</t>
  </si>
  <si>
    <t>Cai W, Wang C, Jin Z, Chen J (2013). Quantifying Baseline Emission Factors of Air Pollutants in China’s Regional Power Grids. Env Sci Techn 47(8):3590–3597.</t>
  </si>
  <si>
    <t xml:space="preserve">Baghouse (fabric filter) </t>
  </si>
  <si>
    <t xml:space="preserve">	99.30	</t>
  </si>
  <si>
    <t xml:space="preserve">	Hybrid particulate filters (combination electrostatic precipitator (ESP) and baghouse (fabric filter))	</t>
  </si>
  <si>
    <t>Wet electrostatic precipitator (elektrofilter)</t>
  </si>
  <si>
    <t xml:space="preserve">	Electrostatic precipitator/baghouse</t>
  </si>
  <si>
    <t xml:space="preserve">	Assumed to be the better of the two processes	</t>
  </si>
  <si>
    <t xml:space="preserve">	Electrostatic precipitator/Hybrid particulate filters (combination electrostatic precipitator (ESP) and baghouse (fabric filter))	</t>
  </si>
  <si>
    <t xml:space="preserve">	Water-film venturi particulate scrubber	</t>
  </si>
  <si>
    <t xml:space="preserve">	98.50	</t>
  </si>
  <si>
    <t xml:space="preserve">Description	</t>
  </si>
  <si>
    <t xml:space="preserve">	SO2 removal [%]	</t>
  </si>
  <si>
    <t xml:space="preserve">		Atmospheric circulating fluidized bed boiler</t>
  </si>
  <si>
    <t xml:space="preserve">	90	</t>
  </si>
  <si>
    <t xml:space="preserve">	Circulating-bed FGD scrubber	</t>
  </si>
  <si>
    <t xml:space="preserve">	Circulating dry FGD scrubber	</t>
  </si>
  <si>
    <t xml:space="preserve">	Semi-dry circulating fluidized-bed FGD scrubber (aka Turbosorp)	</t>
  </si>
  <si>
    <t xml:space="preserve">	Double alkali FGD scrubber	</t>
  </si>
  <si>
    <t xml:space="preserve">	Dry FGD scrubber (unspecified)	</t>
  </si>
  <si>
    <t xml:space="preserve">	92	</t>
  </si>
  <si>
    <t xml:space="preserve">	Dry lime FGD scrubber	</t>
  </si>
  <si>
    <t xml:space="preserve">	Dry scrubber	</t>
  </si>
  <si>
    <t xml:space="preserve">	Wet limestone FGD scrubber design	</t>
  </si>
  <si>
    <t xml:space="preserve">	Limestone injection into furnace with CAO activation	</t>
  </si>
  <si>
    <t xml:space="preserve">	Lime injection	</t>
  </si>
  <si>
    <t xml:space="preserve">	Magnesium oxide FGD scrubber	</t>
  </si>
  <si>
    <t xml:space="preserve">	Ammonia FGD scrubber	</t>
  </si>
  <si>
    <t xml:space="preserve">	95	</t>
  </si>
  <si>
    <t>NID</t>
  </si>
  <si>
    <t xml:space="preserve">	Novel integrated desulphurization scrubber (dry lime)	</t>
  </si>
  <si>
    <t xml:space="preserve">	Reflux circulating fluidized bed FGD scrubber (semi-dry design)	</t>
  </si>
  <si>
    <t xml:space="preserve">	Semi-dry lime FGD</t>
  </si>
  <si>
    <t xml:space="preserve">	Seawater FGD scrubber	</t>
  </si>
  <si>
    <t xml:space="preserve">	Wet calcium carbonate FGD scrubber	</t>
  </si>
  <si>
    <t xml:space="preserve">	Wet FGD (unspecified)	</t>
  </si>
  <si>
    <t xml:space="preserve">	Wet lime/limestone FGD scrubber	</t>
  </si>
  <si>
    <t xml:space="preserve">	Wet soda ash FGD scrubber	</t>
  </si>
  <si>
    <t xml:space="preserve">	LHV [MJ/kg] </t>
    <phoneticPr fontId="1" type="noConversion"/>
  </si>
  <si>
    <t xml:space="preserve">	Ash [kg/kg] </t>
  </si>
  <si>
    <t>PM2.5 (2)</t>
  </si>
  <si>
    <t xml:space="preserve">	Carbon [kg/kg]	</t>
  </si>
  <si>
    <t xml:space="preserve">Sulfur [kg/kg]	</t>
  </si>
  <si>
    <t>(1)</t>
  </si>
  <si>
    <t>Walker S (2010). Major coalfields of the world (2nd edition), CCC/32. (International Energy Agency - Clean Coal Centre).</t>
  </si>
  <si>
    <t>(2)</t>
  </si>
  <si>
    <t>Zhao Y, Wang S, Nielsen CP, Li X, Hao J (2010) Establishment of a database of emission factors for atmospheric pollutants from Chinese coal-fired power plants. Atm Env 44(12):1515–1523</t>
  </si>
  <si>
    <t>SOFC import</t>
    <phoneticPr fontId="1" type="noConversion"/>
  </si>
  <si>
    <t>SOFC</t>
    <phoneticPr fontId="1" type="noConversion"/>
  </si>
  <si>
    <t>SOFC_Import</t>
    <phoneticPr fontId="1" type="noConversion"/>
  </si>
  <si>
    <t>pcs</t>
    <phoneticPr fontId="1" type="noConversion"/>
  </si>
  <si>
    <t>technosphere</t>
    <phoneticPr fontId="1" type="noConversion"/>
  </si>
  <si>
    <t>Cell stack, pcs</t>
    <phoneticPr fontId="1" type="noConversion"/>
  </si>
  <si>
    <t>Fuel Processor, pcs</t>
    <phoneticPr fontId="1" type="noConversion"/>
  </si>
  <si>
    <t>Power Conditioining, pcs</t>
    <phoneticPr fontId="1" type="noConversion"/>
  </si>
  <si>
    <t>Manufacturing</t>
    <phoneticPr fontId="1" type="noConversion"/>
  </si>
  <si>
    <t>pcs</t>
    <phoneticPr fontId="1" type="noConversion"/>
  </si>
  <si>
    <t>SOFC import</t>
    <phoneticPr fontId="1" type="noConversion"/>
  </si>
  <si>
    <t>GLO</t>
    <phoneticPr fontId="1" type="noConversion"/>
  </si>
  <si>
    <t>technosphere</t>
    <phoneticPr fontId="1" type="noConversion"/>
  </si>
  <si>
    <t>Nickel Oxide</t>
    <phoneticPr fontId="1" type="noConversion"/>
  </si>
  <si>
    <t>YSZ</t>
    <phoneticPr fontId="1" type="noConversion"/>
  </si>
  <si>
    <t>GLO</t>
    <phoneticPr fontId="1" type="noConversion"/>
  </si>
  <si>
    <t>kg</t>
    <phoneticPr fontId="1" type="noConversion"/>
  </si>
  <si>
    <t>market for nickel, 99.5%</t>
    <phoneticPr fontId="1" type="noConversion"/>
  </si>
  <si>
    <t xml:space="preserve">nickel, 99.5% </t>
    <phoneticPr fontId="1" type="noConversion"/>
  </si>
  <si>
    <t>market for urea, as N</t>
    <phoneticPr fontId="1" type="noConversion"/>
  </si>
  <si>
    <t>market for water, deionised</t>
    <phoneticPr fontId="1" type="noConversion"/>
  </si>
  <si>
    <t>market for lanthanum oxide</t>
    <phoneticPr fontId="1" type="noConversion"/>
  </si>
  <si>
    <t>LSM</t>
    <phoneticPr fontId="1" type="noConversion"/>
  </si>
  <si>
    <t>estimate content of lanthanum, Manganese, and Strontium</t>
    <phoneticPr fontId="1" type="noConversion"/>
  </si>
  <si>
    <t>market for strontium carbonate</t>
    <phoneticPr fontId="1" type="noConversion"/>
  </si>
  <si>
    <t>market for glycine</t>
    <phoneticPr fontId="1" type="noConversion"/>
  </si>
  <si>
    <t>Cleaning Unit</t>
    <phoneticPr fontId="1" type="noConversion"/>
  </si>
  <si>
    <t>kg</t>
    <phoneticPr fontId="3" type="noConversion"/>
  </si>
  <si>
    <t>market for zinc oxide</t>
    <phoneticPr fontId="1" type="noConversion"/>
  </si>
  <si>
    <t>market for platinum</t>
    <phoneticPr fontId="1" type="noConversion"/>
  </si>
  <si>
    <t>kg</t>
    <phoneticPr fontId="1" type="noConversion"/>
  </si>
  <si>
    <t>platinum</t>
    <phoneticPr fontId="1" type="noConversion"/>
  </si>
  <si>
    <t>market for palladium</t>
    <phoneticPr fontId="1" type="noConversion"/>
  </si>
  <si>
    <t>palladium</t>
    <phoneticPr fontId="1" type="noConversion"/>
  </si>
  <si>
    <t>market for aluminium oxide, non-metallurgical</t>
    <phoneticPr fontId="1" type="noConversion"/>
  </si>
  <si>
    <t>RoW</t>
    <phoneticPr fontId="1" type="noConversion"/>
  </si>
  <si>
    <t>aluminium oxide, non-metallurgical</t>
    <phoneticPr fontId="1" type="noConversion"/>
  </si>
  <si>
    <t>market for activated silica</t>
    <phoneticPr fontId="1" type="noConversion"/>
  </si>
  <si>
    <t>GLO</t>
    <phoneticPr fontId="1" type="noConversion"/>
  </si>
  <si>
    <t>market for glass fibre</t>
    <phoneticPr fontId="1" type="noConversion"/>
  </si>
  <si>
    <t>MJ</t>
    <phoneticPr fontId="1" type="noConversion"/>
  </si>
  <si>
    <t>RoW</t>
    <phoneticPr fontId="1" type="noConversion"/>
  </si>
  <si>
    <t>heat, central or small-scale, natural gas</t>
    <phoneticPr fontId="1" type="noConversion"/>
  </si>
  <si>
    <t>treatment of automobile catalyst</t>
    <phoneticPr fontId="1" type="noConversion"/>
  </si>
  <si>
    <t>market for platinum</t>
    <phoneticPr fontId="1" type="noConversion"/>
  </si>
  <si>
    <t>treatment of metal part of electronics scrap, in blister-copper, by electrolytic refining</t>
    <phoneticPr fontId="1" type="noConversion"/>
  </si>
  <si>
    <t>kg</t>
    <phoneticPr fontId="1" type="noConversion"/>
  </si>
  <si>
    <t>nickel, 99.5%</t>
    <phoneticPr fontId="1" type="noConversion"/>
  </si>
  <si>
    <t>MCFC import</t>
    <phoneticPr fontId="1" type="noConversion"/>
  </si>
  <si>
    <t>pcs</t>
    <phoneticPr fontId="1" type="noConversion"/>
  </si>
  <si>
    <t>Power Conditioining, pcs</t>
    <phoneticPr fontId="1" type="noConversion"/>
  </si>
  <si>
    <t>Manufacturing</t>
    <phoneticPr fontId="1" type="noConversion"/>
  </si>
  <si>
    <t>GLO</t>
    <phoneticPr fontId="1" type="noConversion"/>
  </si>
  <si>
    <t>chromium production</t>
    <phoneticPr fontId="1" type="noConversion"/>
  </si>
  <si>
    <t>market for lithium</t>
    <phoneticPr fontId="1" type="noConversion"/>
  </si>
  <si>
    <t>aluminium oxide, non-metallurgical</t>
    <phoneticPr fontId="1" type="noConversion"/>
  </si>
  <si>
    <t>Cleaning Unit</t>
    <phoneticPr fontId="1" type="noConversion"/>
  </si>
  <si>
    <t>kg</t>
    <phoneticPr fontId="2" type="noConversion"/>
  </si>
  <si>
    <t>market for zinc oxide</t>
    <phoneticPr fontId="1" type="noConversion"/>
  </si>
  <si>
    <t>market for palladium</t>
    <phoneticPr fontId="1" type="noConversion"/>
  </si>
  <si>
    <t>electricity, high voltage</t>
    <phoneticPr fontId="1" type="noConversion"/>
  </si>
  <si>
    <t>market for glass fibre</t>
    <phoneticPr fontId="1" type="noConversion"/>
  </si>
  <si>
    <t>Manufacturing</t>
    <phoneticPr fontId="1" type="noConversion"/>
  </si>
  <si>
    <t>MJ</t>
    <phoneticPr fontId="1" type="noConversion"/>
  </si>
  <si>
    <t>treatment of automobile catalyst</t>
    <phoneticPr fontId="1" type="noConversion"/>
  </si>
  <si>
    <t>platinum</t>
    <phoneticPr fontId="1" type="noConversion"/>
  </si>
  <si>
    <t>market for platinum</t>
    <phoneticPr fontId="1" type="noConversion"/>
  </si>
  <si>
    <t>nickel, 99.5%</t>
    <phoneticPr fontId="1" type="noConversion"/>
  </si>
  <si>
    <t>RoW</t>
    <phoneticPr fontId="1" type="noConversion"/>
  </si>
  <si>
    <t>cutoff</t>
    <phoneticPr fontId="1" type="noConversion"/>
  </si>
  <si>
    <t>pcs</t>
    <phoneticPr fontId="1" type="noConversion"/>
  </si>
  <si>
    <t>pcs</t>
    <phoneticPr fontId="1" type="noConversion"/>
  </si>
  <si>
    <t>GLO</t>
    <phoneticPr fontId="1" type="noConversion"/>
  </si>
  <si>
    <t>technosphere</t>
    <phoneticPr fontId="1" type="noConversion"/>
  </si>
  <si>
    <t>pcs</t>
    <phoneticPr fontId="1" type="noConversion"/>
  </si>
  <si>
    <t>Cell stack, pcs</t>
    <phoneticPr fontId="1" type="noConversion"/>
  </si>
  <si>
    <t>Fuel Processor, pcs</t>
    <phoneticPr fontId="1" type="noConversion"/>
  </si>
  <si>
    <t>Power Conditioining, pcs</t>
    <phoneticPr fontId="1" type="noConversion"/>
  </si>
  <si>
    <t>Manufacturing</t>
    <phoneticPr fontId="1" type="noConversion"/>
  </si>
  <si>
    <t>pcs</t>
    <phoneticPr fontId="1" type="noConversion"/>
  </si>
  <si>
    <t>kg</t>
    <phoneticPr fontId="1" type="noConversion"/>
  </si>
  <si>
    <t>platinum</t>
    <phoneticPr fontId="1" type="noConversion"/>
  </si>
  <si>
    <t>RoW</t>
    <phoneticPr fontId="1" type="noConversion"/>
  </si>
  <si>
    <t>ecoinvent 3.6</t>
    <phoneticPr fontId="1" type="noConversion"/>
  </si>
  <si>
    <t>GLO</t>
    <phoneticPr fontId="1" type="noConversion"/>
  </si>
  <si>
    <t>GLO</t>
    <phoneticPr fontId="1" type="noConversion"/>
  </si>
  <si>
    <t>kg</t>
    <phoneticPr fontId="1" type="noConversion"/>
  </si>
  <si>
    <t>GLO</t>
    <phoneticPr fontId="1" type="noConversion"/>
  </si>
  <si>
    <t>sheet rolling, steel</t>
    <phoneticPr fontId="3" type="noConversion"/>
  </si>
  <si>
    <t>Cleaning Unit</t>
    <phoneticPr fontId="1" type="noConversion"/>
  </si>
  <si>
    <t>Low temperature shift reactor</t>
    <phoneticPr fontId="3" type="noConversion"/>
  </si>
  <si>
    <t>kg</t>
    <phoneticPr fontId="3" type="noConversion"/>
  </si>
  <si>
    <t>market for zinc oxide</t>
    <phoneticPr fontId="1" type="noConversion"/>
  </si>
  <si>
    <t>market for platinum</t>
    <phoneticPr fontId="1" type="noConversion"/>
  </si>
  <si>
    <t>kg</t>
    <phoneticPr fontId="1" type="noConversion"/>
  </si>
  <si>
    <t>market for aluminium oxide, non-metallurgical</t>
    <phoneticPr fontId="1" type="noConversion"/>
  </si>
  <si>
    <t>RoW</t>
    <phoneticPr fontId="1" type="noConversion"/>
  </si>
  <si>
    <t>Lanthanum</t>
    <phoneticPr fontId="1" type="noConversion"/>
  </si>
  <si>
    <t>PAFC import</t>
    <phoneticPr fontId="1" type="noConversion"/>
  </si>
  <si>
    <t>estimate content of lanthanum</t>
    <phoneticPr fontId="1" type="noConversion"/>
  </si>
  <si>
    <t>kg</t>
    <phoneticPr fontId="1" type="noConversion"/>
  </si>
  <si>
    <t>market for aluminium oxide, non-metallurgical</t>
    <phoneticPr fontId="1" type="noConversion"/>
  </si>
  <si>
    <t>RoW</t>
    <phoneticPr fontId="1" type="noConversion"/>
  </si>
  <si>
    <t>Lanthanum</t>
    <phoneticPr fontId="1" type="noConversion"/>
  </si>
  <si>
    <t>market for lanthanum oxide</t>
    <phoneticPr fontId="1" type="noConversion"/>
  </si>
  <si>
    <t>kWh</t>
    <phoneticPr fontId="1" type="noConversion"/>
  </si>
  <si>
    <t>ecoinvent 3.6</t>
    <phoneticPr fontId="1" type="noConversion"/>
  </si>
  <si>
    <t>electricity, high voltage</t>
    <phoneticPr fontId="1" type="noConversion"/>
  </si>
  <si>
    <t>zinc oxide</t>
    <phoneticPr fontId="1" type="noConversion"/>
  </si>
  <si>
    <t>technosphere</t>
    <phoneticPr fontId="1" type="noConversion"/>
  </si>
  <si>
    <t>GLO</t>
    <phoneticPr fontId="1" type="noConversion"/>
  </si>
  <si>
    <t>market for glass fibre</t>
    <phoneticPr fontId="1" type="noConversion"/>
  </si>
  <si>
    <t>Manufacturing</t>
    <phoneticPr fontId="1" type="noConversion"/>
  </si>
  <si>
    <t>RoW</t>
    <phoneticPr fontId="1" type="noConversion"/>
  </si>
  <si>
    <t>treatment of automobile catalyst</t>
    <phoneticPr fontId="1" type="noConversion"/>
  </si>
  <si>
    <t>RoW</t>
    <phoneticPr fontId="1" type="noConversion"/>
  </si>
  <si>
    <t>platinum</t>
    <phoneticPr fontId="1" type="noConversion"/>
  </si>
  <si>
    <t>market for platinum</t>
    <phoneticPr fontId="1" type="noConversion"/>
  </si>
  <si>
    <t>cutoff</t>
    <phoneticPr fontId="1" type="noConversion"/>
  </si>
  <si>
    <t>pcs</t>
    <phoneticPr fontId="1" type="noConversion"/>
  </si>
  <si>
    <t>pcs</t>
    <phoneticPr fontId="1" type="noConversion"/>
  </si>
  <si>
    <t>GLO</t>
    <phoneticPr fontId="1" type="noConversion"/>
  </si>
  <si>
    <t>PEMFC_Import</t>
    <phoneticPr fontId="1" type="noConversion"/>
  </si>
  <si>
    <t>Fuel Processor, pcs</t>
    <phoneticPr fontId="1" type="noConversion"/>
  </si>
  <si>
    <t>Power Conditioining, pcs</t>
    <phoneticPr fontId="1" type="noConversion"/>
  </si>
  <si>
    <t>pcs</t>
    <phoneticPr fontId="1" type="noConversion"/>
  </si>
  <si>
    <t>technosphere</t>
    <phoneticPr fontId="1" type="noConversion"/>
  </si>
  <si>
    <t>market for platinum</t>
    <phoneticPr fontId="1" type="noConversion"/>
  </si>
  <si>
    <t>kg</t>
    <phoneticPr fontId="1" type="noConversion"/>
  </si>
  <si>
    <t>platinum</t>
    <phoneticPr fontId="1" type="noConversion"/>
  </si>
  <si>
    <t>RoW</t>
    <phoneticPr fontId="1" type="noConversion"/>
  </si>
  <si>
    <t>ecoinvent 3.6</t>
    <phoneticPr fontId="1" type="noConversion"/>
  </si>
  <si>
    <t>GLO</t>
    <phoneticPr fontId="1" type="noConversion"/>
  </si>
  <si>
    <t>RoW</t>
    <phoneticPr fontId="1" type="noConversion"/>
  </si>
  <si>
    <t>sulfuric acid</t>
    <phoneticPr fontId="1" type="noConversion"/>
  </si>
  <si>
    <t>sheet rolling, steel</t>
    <phoneticPr fontId="1" type="noConversion"/>
  </si>
  <si>
    <t>kg</t>
    <phoneticPr fontId="3" type="noConversion"/>
  </si>
  <si>
    <t>Cleaning Unit</t>
    <phoneticPr fontId="1" type="noConversion"/>
  </si>
  <si>
    <t>Low temperature shift reactor</t>
    <phoneticPr fontId="3" type="noConversion"/>
  </si>
  <si>
    <t>zinc oxide</t>
    <phoneticPr fontId="1" type="noConversion"/>
  </si>
  <si>
    <t>kg</t>
    <phoneticPr fontId="1" type="noConversion"/>
  </si>
  <si>
    <t>market for palladium</t>
    <phoneticPr fontId="1" type="noConversion"/>
  </si>
  <si>
    <t>palladium</t>
    <phoneticPr fontId="1" type="noConversion"/>
  </si>
  <si>
    <t>market for aluminium oxide, non-metallurgical</t>
    <phoneticPr fontId="1" type="noConversion"/>
  </si>
  <si>
    <t>RoW</t>
    <phoneticPr fontId="1" type="noConversion"/>
  </si>
  <si>
    <t>Lanthanum</t>
    <phoneticPr fontId="1" type="noConversion"/>
  </si>
  <si>
    <t>estimate content of lanthanum</t>
    <phoneticPr fontId="1" type="noConversion"/>
  </si>
  <si>
    <t>kg</t>
    <phoneticPr fontId="1" type="noConversion"/>
  </si>
  <si>
    <t>RoW</t>
    <phoneticPr fontId="1" type="noConversion"/>
  </si>
  <si>
    <t>Lanthanum</t>
    <phoneticPr fontId="1" type="noConversion"/>
  </si>
  <si>
    <t>market for lanthanum oxide</t>
    <phoneticPr fontId="1" type="noConversion"/>
  </si>
  <si>
    <t>lanthanum oxide</t>
    <phoneticPr fontId="1" type="noConversion"/>
  </si>
  <si>
    <t>kWh</t>
    <phoneticPr fontId="1" type="noConversion"/>
  </si>
  <si>
    <t>ecoinvent 3.6</t>
    <phoneticPr fontId="1" type="noConversion"/>
  </si>
  <si>
    <t>market for glass fibre</t>
    <phoneticPr fontId="1" type="noConversion"/>
  </si>
  <si>
    <t>kg</t>
    <phoneticPr fontId="1" type="noConversion"/>
  </si>
  <si>
    <t>GLO</t>
    <phoneticPr fontId="1" type="noConversion"/>
  </si>
  <si>
    <t>technosphere</t>
    <phoneticPr fontId="1" type="noConversion"/>
  </si>
  <si>
    <t>market for glass fibre</t>
    <phoneticPr fontId="1" type="noConversion"/>
  </si>
  <si>
    <t>MJ</t>
    <phoneticPr fontId="1" type="noConversion"/>
  </si>
  <si>
    <t>treatment of automobile catalyst</t>
    <phoneticPr fontId="1" type="noConversion"/>
  </si>
  <si>
    <t>kg</t>
    <phoneticPr fontId="1" type="noConversion"/>
  </si>
  <si>
    <t>platinum</t>
    <phoneticPr fontId="1" type="noConversion"/>
  </si>
  <si>
    <t>treatment of metal part of electronics scrap, in blister-copper, by electrolytic refining</t>
    <phoneticPr fontId="1" type="noConversion"/>
  </si>
  <si>
    <t>Wet soda + bio-FGD</t>
  </si>
  <si>
    <t>Slag gypsum FGD</t>
  </si>
  <si>
    <r>
      <rPr>
        <sz val="11"/>
        <color theme="1"/>
        <rFont val="等线"/>
        <family val="2"/>
      </rPr>
      <t>静电除尘</t>
    </r>
  </si>
  <si>
    <r>
      <rPr>
        <sz val="11"/>
        <color theme="1"/>
        <rFont val="等线"/>
        <family val="2"/>
      </rPr>
      <t>布袋除尘</t>
    </r>
  </si>
  <si>
    <r>
      <rPr>
        <sz val="11"/>
        <color theme="1"/>
        <rFont val="等线"/>
        <family val="2"/>
      </rPr>
      <t>电袋除尘</t>
    </r>
  </si>
  <si>
    <r>
      <rPr>
        <sz val="11"/>
        <color theme="1"/>
        <rFont val="等线"/>
        <family val="2"/>
      </rPr>
      <t>湿式电除尘</t>
    </r>
  </si>
  <si>
    <r>
      <rPr>
        <sz val="11"/>
        <color theme="1"/>
        <rFont val="等线"/>
        <family val="2"/>
      </rPr>
      <t>静电</t>
    </r>
    <r>
      <rPr>
        <sz val="11"/>
        <color theme="1"/>
        <rFont val="Times New Roman"/>
        <family val="1"/>
      </rPr>
      <t>/</t>
    </r>
    <r>
      <rPr>
        <sz val="11"/>
        <color theme="1"/>
        <rFont val="等线"/>
        <family val="2"/>
      </rPr>
      <t>布袋</t>
    </r>
  </si>
  <si>
    <r>
      <rPr>
        <sz val="11"/>
        <color theme="1"/>
        <rFont val="等线"/>
        <family val="2"/>
      </rPr>
      <t>静电</t>
    </r>
    <r>
      <rPr>
        <sz val="11"/>
        <color theme="1"/>
        <rFont val="Times New Roman"/>
        <family val="1"/>
      </rPr>
      <t>/</t>
    </r>
    <r>
      <rPr>
        <sz val="11"/>
        <color theme="1"/>
        <rFont val="等线"/>
        <family val="2"/>
      </rPr>
      <t>电袋</t>
    </r>
  </si>
  <si>
    <r>
      <rPr>
        <sz val="11"/>
        <color theme="1"/>
        <rFont val="等线"/>
        <family val="2"/>
      </rPr>
      <t>水膜除尘</t>
    </r>
  </si>
  <si>
    <t xml:space="preserve">Description (in Chinese)	</t>
    <phoneticPr fontId="13" type="noConversion"/>
  </si>
  <si>
    <t>Description</t>
    <phoneticPr fontId="13" type="noConversion"/>
  </si>
  <si>
    <r>
      <rPr>
        <sz val="11"/>
        <color theme="1"/>
        <rFont val="等线"/>
        <family val="2"/>
      </rPr>
      <t>烟气循环流化床</t>
    </r>
  </si>
  <si>
    <r>
      <rPr>
        <sz val="11"/>
        <color theme="1"/>
        <rFont val="等线"/>
        <family val="2"/>
      </rPr>
      <t>循环流化床</t>
    </r>
  </si>
  <si>
    <r>
      <rPr>
        <sz val="11"/>
        <color theme="1"/>
        <rFont val="等线"/>
        <family val="2"/>
      </rPr>
      <t>循环流化床干法</t>
    </r>
  </si>
  <si>
    <r>
      <t>Turbosorp</t>
    </r>
    <r>
      <rPr>
        <sz val="11"/>
        <color theme="1"/>
        <rFont val="等线"/>
        <family val="2"/>
      </rPr>
      <t>工艺</t>
    </r>
  </si>
  <si>
    <r>
      <rPr>
        <sz val="11"/>
        <color theme="1"/>
        <rFont val="等线"/>
        <family val="2"/>
      </rPr>
      <t>双碱法</t>
    </r>
  </si>
  <si>
    <r>
      <rPr>
        <sz val="11"/>
        <color theme="1"/>
        <rFont val="等线"/>
        <family val="2"/>
      </rPr>
      <t>干法</t>
    </r>
  </si>
  <si>
    <r>
      <rPr>
        <sz val="11"/>
        <color theme="1"/>
        <rFont val="等线"/>
        <family val="2"/>
      </rPr>
      <t>石灰石干法</t>
    </r>
  </si>
  <si>
    <r>
      <rPr>
        <sz val="11"/>
        <color theme="1"/>
        <rFont val="等线"/>
        <family val="2"/>
      </rPr>
      <t>石灰石湿法</t>
    </r>
  </si>
  <si>
    <r>
      <rPr>
        <sz val="11"/>
        <color theme="1"/>
        <rFont val="等线"/>
        <family val="2"/>
      </rPr>
      <t>炉内脱硫</t>
    </r>
  </si>
  <si>
    <r>
      <rPr>
        <sz val="11"/>
        <color theme="1"/>
        <rFont val="等线"/>
        <family val="2"/>
      </rPr>
      <t>炉内喷钙</t>
    </r>
  </si>
  <si>
    <r>
      <rPr>
        <sz val="11"/>
        <color theme="1"/>
        <rFont val="等线"/>
        <family val="2"/>
      </rPr>
      <t>氧化镁湿法</t>
    </r>
  </si>
  <si>
    <r>
      <rPr>
        <sz val="11"/>
        <color theme="1"/>
        <rFont val="等线"/>
        <family val="2"/>
      </rPr>
      <t>氨法</t>
    </r>
  </si>
  <si>
    <r>
      <rPr>
        <sz val="11"/>
        <color theme="1"/>
        <rFont val="等线"/>
        <family val="2"/>
      </rPr>
      <t>回旋式循环流化床</t>
    </r>
  </si>
  <si>
    <r>
      <rPr>
        <sz val="11"/>
        <color theme="1"/>
        <rFont val="等线"/>
        <family val="2"/>
      </rPr>
      <t>半干法</t>
    </r>
  </si>
  <si>
    <r>
      <rPr>
        <sz val="11"/>
        <color theme="1"/>
        <rFont val="等线"/>
        <family val="2"/>
      </rPr>
      <t>海水脱硫</t>
    </r>
  </si>
  <si>
    <r>
      <rPr>
        <sz val="11"/>
        <color theme="1"/>
        <rFont val="等线"/>
        <family val="2"/>
      </rPr>
      <t>湿法</t>
    </r>
  </si>
  <si>
    <r>
      <rPr>
        <sz val="11"/>
        <color theme="1"/>
        <rFont val="等线"/>
        <family val="2"/>
      </rPr>
      <t>石灰石</t>
    </r>
    <r>
      <rPr>
        <sz val="11"/>
        <color theme="1"/>
        <rFont val="Times New Roman"/>
        <family val="1"/>
      </rPr>
      <t>-</t>
    </r>
    <r>
      <rPr>
        <sz val="11"/>
        <color theme="1"/>
        <rFont val="等线"/>
        <family val="2"/>
      </rPr>
      <t>石膏湿法</t>
    </r>
  </si>
  <si>
    <r>
      <rPr>
        <sz val="11"/>
        <color theme="1"/>
        <rFont val="等线"/>
        <family val="2"/>
      </rPr>
      <t>氢氧化钠湿法</t>
    </r>
  </si>
  <si>
    <r>
      <rPr>
        <sz val="11"/>
        <color theme="1"/>
        <rFont val="等线"/>
        <family val="2"/>
      </rPr>
      <t>电石渣浆法</t>
    </r>
  </si>
  <si>
    <r>
      <rPr>
        <sz val="11"/>
        <color theme="1"/>
        <rFont val="等线"/>
        <family val="2"/>
      </rPr>
      <t>氢氧化钠吸收</t>
    </r>
    <r>
      <rPr>
        <sz val="11"/>
        <color theme="1"/>
        <rFont val="Times New Roman"/>
        <family val="1"/>
      </rPr>
      <t>-</t>
    </r>
    <r>
      <rPr>
        <sz val="11"/>
        <color theme="1"/>
        <rFont val="等线"/>
        <family val="2"/>
      </rPr>
      <t>微生物还原单质硫法</t>
    </r>
  </si>
  <si>
    <r>
      <rPr>
        <sz val="11"/>
        <color theme="1"/>
        <rFont val="等线"/>
        <family val="2"/>
      </rPr>
      <t>无烟煤</t>
    </r>
  </si>
  <si>
    <r>
      <rPr>
        <sz val="11"/>
        <color theme="1"/>
        <rFont val="等线"/>
        <family val="2"/>
      </rPr>
      <t>烟煤</t>
    </r>
  </si>
  <si>
    <r>
      <rPr>
        <sz val="11"/>
        <color theme="1"/>
        <rFont val="等线"/>
        <family val="2"/>
      </rPr>
      <t>贫煤</t>
    </r>
  </si>
  <si>
    <t>Coal Type</t>
    <phoneticPr fontId="13" type="noConversion"/>
  </si>
  <si>
    <t>Coal Type (in Chinese)</t>
    <phoneticPr fontId="13" type="noConversion"/>
  </si>
  <si>
    <t>Anthracite</t>
    <phoneticPr fontId="13" type="noConversion"/>
  </si>
  <si>
    <t xml:space="preserve">Bituminous </t>
    <phoneticPr fontId="13" type="noConversion"/>
  </si>
  <si>
    <t>Lean Coal</t>
    <phoneticPr fontId="13" type="noConversion"/>
  </si>
  <si>
    <t>Applied Energy 235 (2019) 1300–13</t>
  </si>
  <si>
    <t>Energy 79 (2015) 455-466</t>
  </si>
  <si>
    <t>Internal. J. Hydro. Energy 37(2012), 2509-2523</t>
  </si>
  <si>
    <t>Energy 126 (2017) 585-602</t>
  </si>
  <si>
    <t xml:space="preserve">Jaap van Rooijen (2006) </t>
  </si>
  <si>
    <t>Jaap van Rooijen (2006)</t>
  </si>
  <si>
    <t>Ecoinvent 3.6</t>
    <phoneticPr fontId="13" type="noConversion"/>
  </si>
  <si>
    <t>PureCell™ system</t>
  </si>
  <si>
    <t>Energy 126 (2017) 585-602</t>
    <phoneticPr fontId="13" type="noConversion"/>
  </si>
  <si>
    <t>internationl journal of hydrogen energy 37 (2012) 2509-2523</t>
  </si>
  <si>
    <t>Expert Elicitation</t>
    <phoneticPr fontId="13" type="noConversion"/>
  </si>
  <si>
    <t>Ecoinvent 2016</t>
  </si>
  <si>
    <t>Energy 79 (2015) 455-466</t>
    <phoneticPr fontId="13" type="noConversion"/>
  </si>
  <si>
    <t>Ecoinvent 3.6</t>
    <phoneticPr fontId="13" type="noConversion"/>
  </si>
  <si>
    <t>Applied Energy 147 (2015) 373–385</t>
  </si>
  <si>
    <t>Energy Environ. Sci., 2015, 8, 1969--1985</t>
  </si>
  <si>
    <t>IISI (International Iron and Steel Institute)</t>
  </si>
  <si>
    <t>IISI</t>
  </si>
  <si>
    <t>IISI</t>
    <phoneticPr fontId="13" type="noConversion"/>
  </si>
  <si>
    <t>Jaap van Rooijen (2006) estimate content of lanthanum</t>
    <phoneticPr fontId="1" type="noConversion"/>
  </si>
  <si>
    <t>Applied Energy 157 (2015) 884–896</t>
  </si>
  <si>
    <t>Jaap van Rooijen (2006) estimate content of lanthanum</t>
    <phoneticPr fontId="1" type="noConversion"/>
  </si>
  <si>
    <t>Ecoinvent 3.6</t>
    <phoneticPr fontId="13" type="noConversion"/>
  </si>
  <si>
    <t>cutoff</t>
    <phoneticPr fontId="21" type="noConversion"/>
  </si>
  <si>
    <t>RE SOFC import</t>
    <phoneticPr fontId="21" type="noConversion"/>
  </si>
  <si>
    <t>SOFC</t>
    <phoneticPr fontId="21" type="noConversion"/>
  </si>
  <si>
    <t>SOFC_Import</t>
    <phoneticPr fontId="21" type="noConversion"/>
  </si>
  <si>
    <t>pcs</t>
    <phoneticPr fontId="21" type="noConversion"/>
  </si>
  <si>
    <t>pcs</t>
    <phoneticPr fontId="21" type="noConversion"/>
  </si>
  <si>
    <t>RE SOFC import</t>
  </si>
  <si>
    <t>GLO</t>
    <phoneticPr fontId="21" type="noConversion"/>
  </si>
  <si>
    <t>technosphere</t>
    <phoneticPr fontId="21" type="noConversion"/>
  </si>
  <si>
    <t>GLO</t>
    <phoneticPr fontId="21" type="noConversion"/>
  </si>
  <si>
    <t>technosphere</t>
    <phoneticPr fontId="21" type="noConversion"/>
  </si>
  <si>
    <t>SOFC_Import</t>
    <phoneticPr fontId="21" type="noConversion"/>
  </si>
  <si>
    <t>Cell stack, pcs</t>
    <phoneticPr fontId="21" type="noConversion"/>
  </si>
  <si>
    <t>Power Conditioining, pcs</t>
    <phoneticPr fontId="21" type="noConversion"/>
  </si>
  <si>
    <t>Manufacturing</t>
    <phoneticPr fontId="21" type="noConversion"/>
  </si>
  <si>
    <t>pcs</t>
    <phoneticPr fontId="21" type="noConversion"/>
  </si>
  <si>
    <t>Nickel Oxide</t>
    <phoneticPr fontId="21" type="noConversion"/>
  </si>
  <si>
    <t>YSZ</t>
    <phoneticPr fontId="21" type="noConversion"/>
  </si>
  <si>
    <t>Nickel Oxide</t>
    <phoneticPr fontId="21" type="noConversion"/>
  </si>
  <si>
    <t>market for glass fibre</t>
    <phoneticPr fontId="21" type="noConversion"/>
  </si>
  <si>
    <t>kg</t>
    <phoneticPr fontId="21" type="noConversion"/>
  </si>
  <si>
    <t>market for nickel, 99.5%</t>
    <phoneticPr fontId="21" type="noConversion"/>
  </si>
  <si>
    <t xml:space="preserve">nickel, 99.5% </t>
    <phoneticPr fontId="21" type="noConversion"/>
  </si>
  <si>
    <t>kWh</t>
    <phoneticPr fontId="21" type="noConversion"/>
  </si>
  <si>
    <t>electricity, high voltage</t>
    <phoneticPr fontId="21" type="noConversion"/>
  </si>
  <si>
    <t>YSZ</t>
    <phoneticPr fontId="21" type="noConversion"/>
  </si>
  <si>
    <t>kg</t>
    <phoneticPr fontId="21" type="noConversion"/>
  </si>
  <si>
    <t>market for urea, as N</t>
    <phoneticPr fontId="21" type="noConversion"/>
  </si>
  <si>
    <t>market for water, deionised</t>
    <phoneticPr fontId="21" type="noConversion"/>
  </si>
  <si>
    <t>RoW</t>
    <phoneticPr fontId="21" type="noConversion"/>
  </si>
  <si>
    <t>electricity, high voltage</t>
    <phoneticPr fontId="21" type="noConversion"/>
  </si>
  <si>
    <t>market for lanthanum oxide</t>
    <phoneticPr fontId="21" type="noConversion"/>
  </si>
  <si>
    <t>LSM</t>
    <phoneticPr fontId="21" type="noConversion"/>
  </si>
  <si>
    <t>market for strontium carbonate</t>
    <phoneticPr fontId="21" type="noConversion"/>
  </si>
  <si>
    <t>market for glycine</t>
    <phoneticPr fontId="21" type="noConversion"/>
  </si>
  <si>
    <t>market for water, deionised</t>
    <phoneticPr fontId="21" type="noConversion"/>
  </si>
  <si>
    <t>kWh</t>
    <phoneticPr fontId="21" type="noConversion"/>
  </si>
  <si>
    <t>Power Conditioining, pcs</t>
    <phoneticPr fontId="21" type="noConversion"/>
  </si>
  <si>
    <t>ecoinvent 3.6</t>
    <phoneticPr fontId="21" type="noConversion"/>
  </si>
  <si>
    <t>MJ</t>
    <phoneticPr fontId="21" type="noConversion"/>
  </si>
  <si>
    <t>technosphere</t>
    <phoneticPr fontId="21" type="noConversion"/>
  </si>
  <si>
    <t>heat, central or small-scale, natural gas</t>
    <phoneticPr fontId="21" type="noConversion"/>
  </si>
  <si>
    <t>treatment of automobile catalyst</t>
    <phoneticPr fontId="21" type="noConversion"/>
  </si>
  <si>
    <t>platinum</t>
    <phoneticPr fontId="21" type="noConversion"/>
  </si>
  <si>
    <t>market for platinum</t>
    <phoneticPr fontId="21" type="noConversion"/>
  </si>
  <si>
    <t>treatment of metal part of electronics scrap, in blister-copper, by electrolytic refining</t>
    <phoneticPr fontId="21" type="noConversion"/>
  </si>
  <si>
    <t>ecoinvent 3.6</t>
    <phoneticPr fontId="21" type="noConversion"/>
  </si>
  <si>
    <t>nickel, 99.5%</t>
    <phoneticPr fontId="21" type="noConversion"/>
  </si>
  <si>
    <t>market for nickel, 99.5%</t>
    <phoneticPr fontId="21" type="noConversion"/>
  </si>
  <si>
    <t>nickel, 99.5%</t>
    <phoneticPr fontId="21" type="noConversion"/>
  </si>
  <si>
    <t>RoW</t>
    <phoneticPr fontId="21" type="noConversion"/>
  </si>
  <si>
    <t>market for platinum</t>
    <phoneticPr fontId="21" type="noConversion"/>
  </si>
  <si>
    <t>kg</t>
    <phoneticPr fontId="21" type="noConversion"/>
  </si>
  <si>
    <t>platinum</t>
    <phoneticPr fontId="21" type="noConversion"/>
  </si>
  <si>
    <t>treatment of metal part of electronics scrap, in blister-copper, by electrolytic refining</t>
    <phoneticPr fontId="21" type="noConversion"/>
  </si>
  <si>
    <t>ecoinvent 3.6</t>
    <phoneticPr fontId="21" type="noConversion"/>
  </si>
  <si>
    <t>treatment of automobile catalyst</t>
    <phoneticPr fontId="21" type="noConversion"/>
  </si>
  <si>
    <t>cutoff</t>
    <phoneticPr fontId="21" type="noConversion"/>
  </si>
  <si>
    <t>pcs</t>
    <phoneticPr fontId="21" type="noConversion"/>
  </si>
  <si>
    <t>GLO</t>
    <phoneticPr fontId="21" type="noConversion"/>
  </si>
  <si>
    <t>Cell stack, pcs</t>
    <phoneticPr fontId="21" type="noConversion"/>
  </si>
  <si>
    <t>Fuel Processor, pcs</t>
    <phoneticPr fontId="21" type="noConversion"/>
  </si>
  <si>
    <t>PAFC import</t>
    <phoneticPr fontId="21" type="noConversion"/>
  </si>
  <si>
    <t>market for platinum</t>
    <phoneticPr fontId="21" type="noConversion"/>
  </si>
  <si>
    <t>platinum</t>
    <phoneticPr fontId="21" type="noConversion"/>
  </si>
  <si>
    <t>ecoinvent 3.6</t>
    <phoneticPr fontId="21" type="noConversion"/>
  </si>
  <si>
    <t>market for silicon carbide</t>
    <phoneticPr fontId="21" type="noConversion"/>
  </si>
  <si>
    <t>kg</t>
    <phoneticPr fontId="21" type="noConversion"/>
  </si>
  <si>
    <t>ecoinvent 3.6</t>
    <phoneticPr fontId="21" type="noConversion"/>
  </si>
  <si>
    <t>market for glass fibre</t>
    <phoneticPr fontId="21" type="noConversion"/>
  </si>
  <si>
    <t>technosphere</t>
    <phoneticPr fontId="21" type="noConversion"/>
  </si>
  <si>
    <t>sheet rolling, steel</t>
    <phoneticPr fontId="13" type="noConversion"/>
  </si>
  <si>
    <t>Fuel Processor, pcs</t>
    <phoneticPr fontId="21" type="noConversion"/>
  </si>
  <si>
    <t>Cleaning Unit</t>
    <phoneticPr fontId="21" type="noConversion"/>
  </si>
  <si>
    <t>Low temperature shift reactor</t>
    <phoneticPr fontId="13" type="noConversion"/>
  </si>
  <si>
    <t>kg</t>
    <phoneticPr fontId="13" type="noConversion"/>
  </si>
  <si>
    <t>market for zinc oxide</t>
    <phoneticPr fontId="21" type="noConversion"/>
  </si>
  <si>
    <t>kg</t>
    <phoneticPr fontId="21" type="noConversion"/>
  </si>
  <si>
    <t>market for palladium</t>
    <phoneticPr fontId="21" type="noConversion"/>
  </si>
  <si>
    <t>market for aluminium oxide, non-metallurgical</t>
    <phoneticPr fontId="21" type="noConversion"/>
  </si>
  <si>
    <t>RoW</t>
    <phoneticPr fontId="21" type="noConversion"/>
  </si>
  <si>
    <t>Lanthanum</t>
    <phoneticPr fontId="21" type="noConversion"/>
  </si>
  <si>
    <t>kg</t>
    <phoneticPr fontId="21" type="noConversion"/>
  </si>
  <si>
    <t>kg</t>
    <phoneticPr fontId="21" type="noConversion"/>
  </si>
  <si>
    <t>technosphere</t>
    <phoneticPr fontId="21" type="noConversion"/>
  </si>
  <si>
    <t>Lanthanum</t>
    <phoneticPr fontId="21" type="noConversion"/>
  </si>
  <si>
    <t>market for lanthanum oxide</t>
    <phoneticPr fontId="21" type="noConversion"/>
  </si>
  <si>
    <t>kWh</t>
    <phoneticPr fontId="21" type="noConversion"/>
  </si>
  <si>
    <t>ecoinvent 3.6</t>
    <phoneticPr fontId="21" type="noConversion"/>
  </si>
  <si>
    <t>electricity, high voltage</t>
    <phoneticPr fontId="21" type="noConversion"/>
  </si>
  <si>
    <t>market for zinc oxide</t>
    <phoneticPr fontId="21" type="noConversion"/>
  </si>
  <si>
    <t>GLO</t>
    <phoneticPr fontId="21" type="noConversion"/>
  </si>
  <si>
    <t>zinc oxide</t>
    <phoneticPr fontId="21" type="noConversion"/>
  </si>
  <si>
    <t>Power Conditioining, pcs</t>
    <phoneticPr fontId="21" type="noConversion"/>
  </si>
  <si>
    <t>GLO</t>
    <phoneticPr fontId="21" type="noConversion"/>
  </si>
  <si>
    <t>market for glass fibre</t>
    <phoneticPr fontId="21" type="noConversion"/>
  </si>
  <si>
    <t>Manufacturing</t>
    <phoneticPr fontId="21" type="noConversion"/>
  </si>
  <si>
    <t>MJ</t>
    <phoneticPr fontId="21" type="noConversion"/>
  </si>
  <si>
    <t>treatment of metal part of electronics scrap, in blister-copper, by electrolytic refining</t>
    <phoneticPr fontId="21" type="noConversion"/>
  </si>
  <si>
    <t>nickel, 99.5%</t>
    <phoneticPr fontId="21" type="noConversion"/>
  </si>
  <si>
    <t>market for nickel, 99.5%</t>
    <phoneticPr fontId="21" type="noConversion"/>
  </si>
  <si>
    <t>ecoinvent 3.6</t>
    <phoneticPr fontId="21" type="noConversion"/>
  </si>
  <si>
    <t>treatment of automobile catalyst</t>
    <phoneticPr fontId="21" type="noConversion"/>
  </si>
  <si>
    <t>market for platinum</t>
    <phoneticPr fontId="21" type="noConversion"/>
  </si>
  <si>
    <t>treatment of metal part of electronics scrap, in blister-copper, by electrolytic refining</t>
    <phoneticPr fontId="21" type="noConversion"/>
  </si>
  <si>
    <t>RoW</t>
    <phoneticPr fontId="21" type="noConversion"/>
  </si>
  <si>
    <t>nickel, 99.5%</t>
    <phoneticPr fontId="21" type="noConversion"/>
  </si>
  <si>
    <t>pcs</t>
    <phoneticPr fontId="21" type="noConversion"/>
  </si>
  <si>
    <t>treatment of metal part of electronics scrap, in blister-copper, by electrolytic refining</t>
    <phoneticPr fontId="21" type="noConversion"/>
  </si>
  <si>
    <t>market for lithium carbonate</t>
    <phoneticPr fontId="21" type="noConversion"/>
  </si>
  <si>
    <t>cutoff</t>
    <phoneticPr fontId="21" type="noConversion"/>
  </si>
  <si>
    <t>RE MCFC import</t>
    <phoneticPr fontId="21" type="noConversion"/>
  </si>
  <si>
    <t>pcs</t>
    <phoneticPr fontId="21" type="noConversion"/>
  </si>
  <si>
    <t>technosphere</t>
    <phoneticPr fontId="21" type="noConversion"/>
  </si>
  <si>
    <t>technosphere</t>
    <phoneticPr fontId="21" type="noConversion"/>
  </si>
  <si>
    <t>GLO</t>
    <phoneticPr fontId="21" type="noConversion"/>
  </si>
  <si>
    <t>Power Conditioining, pcs</t>
    <phoneticPr fontId="21" type="noConversion"/>
  </si>
  <si>
    <t>pcs</t>
    <phoneticPr fontId="21" type="noConversion"/>
  </si>
  <si>
    <t>Cell stack, pcs</t>
    <phoneticPr fontId="21" type="noConversion"/>
  </si>
  <si>
    <t>market for nickel, 99.5%</t>
    <phoneticPr fontId="21" type="noConversion"/>
  </si>
  <si>
    <t>chromium production</t>
    <phoneticPr fontId="21" type="noConversion"/>
  </si>
  <si>
    <t>RoW</t>
    <phoneticPr fontId="21" type="noConversion"/>
  </si>
  <si>
    <t>market for lithium</t>
    <phoneticPr fontId="21" type="noConversion"/>
  </si>
  <si>
    <t>market for aluminium oxide, non-metallurgical</t>
    <phoneticPr fontId="21" type="noConversion"/>
  </si>
  <si>
    <t>aluminium oxide, non-metallurgical</t>
    <phoneticPr fontId="21" type="noConversion"/>
  </si>
  <si>
    <t>market for sodium bicarbonate</t>
    <phoneticPr fontId="21" type="noConversion"/>
  </si>
  <si>
    <t>kg</t>
    <phoneticPr fontId="21" type="noConversion"/>
  </si>
  <si>
    <t>GLO</t>
    <phoneticPr fontId="21" type="noConversion"/>
  </si>
  <si>
    <t>pcs</t>
    <phoneticPr fontId="21" type="noConversion"/>
  </si>
  <si>
    <t>kg</t>
    <phoneticPr fontId="21" type="noConversion"/>
  </si>
  <si>
    <t>GLO</t>
    <phoneticPr fontId="21" type="noConversion"/>
  </si>
  <si>
    <t>market for glass fibre</t>
    <phoneticPr fontId="21" type="noConversion"/>
  </si>
  <si>
    <t>Manufacturing</t>
    <phoneticPr fontId="21" type="noConversion"/>
  </si>
  <si>
    <t>electricity, high voltage</t>
    <phoneticPr fontId="21" type="noConversion"/>
  </si>
  <si>
    <t>MJ</t>
    <phoneticPr fontId="21" type="noConversion"/>
  </si>
  <si>
    <t>technosphere</t>
    <phoneticPr fontId="21" type="noConversion"/>
  </si>
  <si>
    <t>treatment of automobile catalyst</t>
    <phoneticPr fontId="21" type="noConversion"/>
  </si>
  <si>
    <t>market for platinum</t>
    <phoneticPr fontId="21" type="noConversion"/>
  </si>
  <si>
    <t>kg</t>
    <phoneticPr fontId="21" type="noConversion"/>
  </si>
  <si>
    <t>ecoinvent 3.6</t>
    <phoneticPr fontId="21" type="noConversion"/>
  </si>
  <si>
    <t>RoW</t>
    <phoneticPr fontId="21" type="noConversion"/>
  </si>
  <si>
    <t>platinum</t>
    <phoneticPr fontId="21" type="noConversion"/>
  </si>
  <si>
    <t>nickel, 99.5%</t>
    <phoneticPr fontId="21" type="noConversion"/>
  </si>
  <si>
    <t>treatment of metal part of electronics scrap, in blister-copper, by electrolytic refining</t>
    <phoneticPr fontId="21" type="noConversion"/>
  </si>
  <si>
    <t>market for nickel, 99.5%</t>
    <phoneticPr fontId="21" type="noConversion"/>
  </si>
  <si>
    <t>ecoinvent 3.6</t>
    <phoneticPr fontId="21" type="noConversion"/>
  </si>
  <si>
    <t>RE PEMFC import</t>
    <phoneticPr fontId="21" type="noConversion"/>
  </si>
  <si>
    <t>pcs</t>
    <phoneticPr fontId="21" type="noConversion"/>
  </si>
  <si>
    <t>pcs</t>
    <phoneticPr fontId="21" type="noConversion"/>
  </si>
  <si>
    <t>GLO</t>
    <phoneticPr fontId="21" type="noConversion"/>
  </si>
  <si>
    <t>technosphere</t>
    <phoneticPr fontId="21" type="noConversion"/>
  </si>
  <si>
    <t>PEMFC_Import</t>
    <phoneticPr fontId="21" type="noConversion"/>
  </si>
  <si>
    <t>Cell stack, pcs</t>
    <phoneticPr fontId="21" type="noConversion"/>
  </si>
  <si>
    <t>Manufacturing</t>
    <phoneticPr fontId="21" type="noConversion"/>
  </si>
  <si>
    <t>PEMFC import</t>
    <phoneticPr fontId="21" type="noConversion"/>
  </si>
  <si>
    <t>kg</t>
    <phoneticPr fontId="21" type="noConversion"/>
  </si>
  <si>
    <t>platinum</t>
    <phoneticPr fontId="21" type="noConversion"/>
  </si>
  <si>
    <t>ecoinvent 3.6</t>
    <phoneticPr fontId="21" type="noConversion"/>
  </si>
  <si>
    <t>GLO</t>
    <phoneticPr fontId="21" type="noConversion"/>
  </si>
  <si>
    <t>sulfuric acid</t>
    <phoneticPr fontId="21" type="noConversion"/>
  </si>
  <si>
    <t>sheet rolling, steel</t>
    <phoneticPr fontId="21" type="noConversion"/>
  </si>
  <si>
    <t>kg</t>
    <phoneticPr fontId="13" type="noConversion"/>
  </si>
  <si>
    <t>Power Conditioining, pcs</t>
    <phoneticPr fontId="21" type="noConversion"/>
  </si>
  <si>
    <t>sheet rolling, steel</t>
    <phoneticPr fontId="21" type="noConversion"/>
  </si>
  <si>
    <t>kWh</t>
    <phoneticPr fontId="21" type="noConversion"/>
  </si>
  <si>
    <t>MJ</t>
    <phoneticPr fontId="21" type="noConversion"/>
  </si>
  <si>
    <t>RoW</t>
    <phoneticPr fontId="21" type="noConversion"/>
  </si>
  <si>
    <t>market for platinum</t>
    <phoneticPr fontId="21" type="noConversion"/>
  </si>
  <si>
    <t>treatment of metal part of electronics scrap, in blister-copper, by electrolytic refining</t>
    <phoneticPr fontId="21" type="noConversion"/>
  </si>
  <si>
    <t>nickel, 99.5%</t>
    <phoneticPr fontId="21" type="noConversion"/>
  </si>
  <si>
    <t>market for nickel, 99.5%</t>
    <phoneticPr fontId="21" type="noConversion"/>
  </si>
  <si>
    <t>RE operation</t>
    <phoneticPr fontId="21" type="noConversion"/>
  </si>
  <si>
    <t>electricity production</t>
    <phoneticPr fontId="13" type="noConversion"/>
  </si>
  <si>
    <t>pcs</t>
    <phoneticPr fontId="21" type="noConversion"/>
  </si>
  <si>
    <t>reference product</t>
    <phoneticPr fontId="13" type="noConversion"/>
  </si>
  <si>
    <t>electricity_sofc</t>
    <phoneticPr fontId="21" type="noConversion"/>
  </si>
  <si>
    <t>RE operation</t>
  </si>
  <si>
    <t>technosphere</t>
    <phoneticPr fontId="13" type="noConversion"/>
  </si>
  <si>
    <t>electricity_mcfc</t>
    <phoneticPr fontId="21" type="noConversion"/>
  </si>
  <si>
    <t>kWh</t>
    <phoneticPr fontId="21" type="noConversion"/>
  </si>
  <si>
    <t>technosphere</t>
    <phoneticPr fontId="13" type="noConversion"/>
  </si>
  <si>
    <t>electricity_pafc</t>
    <phoneticPr fontId="21" type="noConversion"/>
  </si>
  <si>
    <t>electricity_sofc</t>
    <phoneticPr fontId="21" type="noConversion"/>
  </si>
  <si>
    <t>kWh</t>
    <phoneticPr fontId="21" type="noConversion"/>
  </si>
  <si>
    <t>reference product</t>
    <phoneticPr fontId="13" type="noConversion"/>
  </si>
  <si>
    <t>hydrogen production</t>
    <phoneticPr fontId="13" type="noConversion"/>
  </si>
  <si>
    <t>kg</t>
    <phoneticPr fontId="13" type="noConversion"/>
  </si>
  <si>
    <t>electricity_mcfc</t>
    <phoneticPr fontId="21" type="noConversion"/>
  </si>
  <si>
    <t>kg</t>
    <phoneticPr fontId="13" type="noConversion"/>
  </si>
  <si>
    <t>hydrogen production</t>
    <phoneticPr fontId="13" type="noConversion"/>
  </si>
  <si>
    <t>electricity_pemfc</t>
    <phoneticPr fontId="21" type="noConversion"/>
  </si>
  <si>
    <t>hydrogen production</t>
    <phoneticPr fontId="21" type="noConversion"/>
  </si>
  <si>
    <t>RoW</t>
    <phoneticPr fontId="13" type="noConversion"/>
  </si>
  <si>
    <t>electricity production, wind, 1-3MW turbine, onshore</t>
    <phoneticPr fontId="13" type="noConversion"/>
  </si>
  <si>
    <t>kWh</t>
    <phoneticPr fontId="13" type="noConversion"/>
  </si>
  <si>
    <t>CN-NM</t>
    <phoneticPr fontId="13" type="noConversion"/>
  </si>
  <si>
    <t>electricity, high voltage</t>
    <phoneticPr fontId="13" type="noConversion"/>
  </si>
  <si>
    <t>market for water, deionised</t>
    <phoneticPr fontId="13" type="noConversion"/>
  </si>
  <si>
    <t>water, deionised</t>
    <phoneticPr fontId="13" type="noConversion"/>
  </si>
  <si>
    <t>potassium hydroxide production</t>
  </si>
  <si>
    <t>kg</t>
    <phoneticPr fontId="13" type="noConversion"/>
  </si>
  <si>
    <t>RoW</t>
    <phoneticPr fontId="13" type="noConversion"/>
  </si>
  <si>
    <t>potassium hydroxide</t>
  </si>
  <si>
    <t>market for steel, low-alloyed</t>
    <phoneticPr fontId="13" type="noConversion"/>
  </si>
  <si>
    <t>GLO</t>
    <phoneticPr fontId="21" type="noConversion"/>
  </si>
  <si>
    <t>technosphere</t>
    <phoneticPr fontId="21" type="noConversion"/>
  </si>
  <si>
    <t>steel, low-alloyed</t>
    <phoneticPr fontId="13" type="noConversion"/>
  </si>
  <si>
    <t>sheet rolling, aluminium</t>
    <phoneticPr fontId="13" type="noConversion"/>
  </si>
  <si>
    <t>sheet rolling, aluminium</t>
    <phoneticPr fontId="13" type="noConversion"/>
  </si>
  <si>
    <t>kg</t>
    <phoneticPr fontId="13" type="noConversion"/>
  </si>
  <si>
    <t>nickel, 99.5%</t>
    <phoneticPr fontId="13" type="noConversion"/>
  </si>
  <si>
    <t>chromium production</t>
    <phoneticPr fontId="21" type="noConversion"/>
  </si>
  <si>
    <t>RoW</t>
    <phoneticPr fontId="21" type="noConversion"/>
  </si>
  <si>
    <t>chromium</t>
    <phoneticPr fontId="13" type="noConversion"/>
  </si>
  <si>
    <t>market for glass fibre</t>
    <phoneticPr fontId="21" type="noConversion"/>
  </si>
  <si>
    <t>glass fibre</t>
    <phoneticPr fontId="13" type="noConversion"/>
  </si>
  <si>
    <t>reinforcing steel production</t>
    <phoneticPr fontId="13" type="noConversion"/>
  </si>
  <si>
    <t>reinforcing steel</t>
    <phoneticPr fontId="13" type="noConversion"/>
  </si>
  <si>
    <t>copper production, blister-copper</t>
    <phoneticPr fontId="13" type="noConversion"/>
  </si>
  <si>
    <t>RoW</t>
    <phoneticPr fontId="21" type="noConversion"/>
  </si>
  <si>
    <t>copper, blister-copper</t>
    <phoneticPr fontId="13" type="noConversion"/>
  </si>
  <si>
    <t>acrylonitrile-butadiene-styrene copolymer production</t>
    <phoneticPr fontId="13" type="noConversion"/>
  </si>
  <si>
    <t>acrylonitrile-butadiene-styrene copolymer</t>
    <phoneticPr fontId="13" type="noConversion"/>
  </si>
  <si>
    <t>tube insulation production, elastomere</t>
    <phoneticPr fontId="13" type="noConversion"/>
  </si>
  <si>
    <t>tube insulation, elastomere</t>
    <phoneticPr fontId="13" type="noConversion"/>
  </si>
  <si>
    <t>polyethylene production, low density, granulate</t>
    <phoneticPr fontId="13" type="noConversion"/>
  </si>
  <si>
    <t>polyethylene, low density, granulate</t>
    <phoneticPr fontId="13" type="noConversion"/>
  </si>
  <si>
    <t>market for nylon 6-6</t>
    <phoneticPr fontId="13" type="noConversion"/>
  </si>
  <si>
    <t>nylon 6-6</t>
    <phoneticPr fontId="13" type="noConversion"/>
  </si>
  <si>
    <t>synthetic rubber production</t>
    <phoneticPr fontId="13" type="noConversion"/>
  </si>
  <si>
    <t>synthetic rubber</t>
    <phoneticPr fontId="13" type="noConversion"/>
  </si>
  <si>
    <t>market for transport, freight, lorry 16-32 metric ton, EURO6</t>
    <phoneticPr fontId="13" type="noConversion"/>
  </si>
  <si>
    <t>ton kilometer</t>
    <phoneticPr fontId="13" type="noConversion"/>
  </si>
  <si>
    <t>transport, freight, lorry 16-32 metric ton, EURO6</t>
    <phoneticPr fontId="13" type="noConversion"/>
  </si>
  <si>
    <t>comment</t>
    <phoneticPr fontId="13" type="noConversion"/>
  </si>
  <si>
    <t>international journal of hydrogen energy 45(2020) 25758-25765</t>
  </si>
  <si>
    <t>international journal of hydrogen energy 45(2020) 25758-25765</t>
    <phoneticPr fontId="13" type="noConversion"/>
  </si>
  <si>
    <t>international journal of hydrogen energy 45(2020) 25758-25765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</si>
</sst>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76" formatCode="0.000"/>
  </numFmts>
  <fonts count="22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rgb="FF9C0006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11"/>
      <color theme="1"/>
      <name val="等线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i/>
      <sz val="11"/>
      <color rgb="FFFF0000"/>
      <name val="Times New Roman"/>
      <family val="1"/>
    </font>
    <font>
      <sz val="10"/>
      <color theme="1"/>
      <name val="Times New Roman"/>
      <family val="1"/>
    </font>
    <font>
      <sz val="10.5"/>
      <color theme="1"/>
      <name val="Times New Roman"/>
      <family val="1"/>
    </font>
    <font>
      <sz val="10.5"/>
      <name val="Times New Roman"/>
      <family val="1"/>
    </font>
    <font>
      <sz val="9"/>
      <name val="等线"/>
      <family val="3"/>
      <charset val="134"/>
      <scheme val="minor"/>
    </font>
    <font>
      <sz val="11"/>
      <color rgb="FF9C0006"/>
      <name val="Times New Roman"/>
      <family val="1"/>
    </font>
    <font>
      <sz val="11"/>
      <color rgb="FF000000"/>
      <name val="Times New Roman"/>
      <family val="1"/>
    </font>
    <font>
      <sz val="7"/>
      <color rgb="FF333333"/>
      <name val="Times New Roman"/>
      <family val="1"/>
    </font>
    <font>
      <sz val="8"/>
      <color rgb="FF333333"/>
      <name val="Times New Roman"/>
      <family val="1"/>
    </font>
    <font>
      <sz val="11"/>
      <color theme="1"/>
      <name val="等线"/>
      <family val="2"/>
    </font>
    <font>
      <sz val="10.5"/>
      <color theme="1"/>
      <name val="Cambria"/>
      <family val="1"/>
    </font>
    <font>
      <sz val="11"/>
      <color theme="1"/>
      <name val="Cambria"/>
      <family val="1"/>
    </font>
    <font>
      <sz val="9"/>
      <name val="等线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1" fillId="0" borderId="0"/>
  </cellStyleXfs>
  <cellXfs count="58">
    <xf numFmtId="0" fontId="0" fillId="0" borderId="0" xfId="0"/>
    <xf numFmtId="0" fontId="6" fillId="0" borderId="0" xfId="0" applyFont="1"/>
    <xf numFmtId="0" fontId="7" fillId="0" borderId="0" xfId="0" applyFont="1" applyFill="1" applyAlignment="1"/>
    <xf numFmtId="11" fontId="7" fillId="0" borderId="0" xfId="0" applyNumberFormat="1" applyFont="1" applyFill="1" applyAlignment="1"/>
    <xf numFmtId="0" fontId="8" fillId="0" borderId="0" xfId="0" applyFont="1" applyFill="1" applyAlignment="1"/>
    <xf numFmtId="11" fontId="8" fillId="0" borderId="0" xfId="0" applyNumberFormat="1" applyFont="1" applyFill="1" applyAlignment="1"/>
    <xf numFmtId="0" fontId="9" fillId="0" borderId="0" xfId="0" applyFont="1" applyFill="1" applyAlignment="1"/>
    <xf numFmtId="0" fontId="10" fillId="0" borderId="0" xfId="0" applyFont="1" applyFill="1" applyAlignment="1"/>
    <xf numFmtId="11" fontId="7" fillId="0" borderId="0" xfId="0" applyNumberFormat="1" applyFont="1" applyFill="1" applyAlignment="1">
      <alignment vertical="center"/>
    </xf>
    <xf numFmtId="11" fontId="11" fillId="0" borderId="0" xfId="0" applyNumberFormat="1" applyFont="1" applyFill="1" applyBorder="1" applyAlignment="1">
      <alignment vertical="center" wrapText="1"/>
    </xf>
    <xf numFmtId="0" fontId="11" fillId="0" borderId="0" xfId="0" applyFont="1" applyFill="1" applyBorder="1" applyAlignment="1">
      <alignment vertical="center" wrapText="1"/>
    </xf>
    <xf numFmtId="0" fontId="12" fillId="0" borderId="0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vertical="center"/>
    </xf>
    <xf numFmtId="0" fontId="11" fillId="0" borderId="0" xfId="0" applyFont="1" applyFill="1" applyBorder="1" applyAlignment="1">
      <alignment horizontal="justify" vertical="center" wrapText="1"/>
    </xf>
    <xf numFmtId="11" fontId="11" fillId="0" borderId="0" xfId="0" applyNumberFormat="1" applyFont="1" applyFill="1" applyBorder="1" applyAlignment="1">
      <alignment horizontal="justify" vertical="center" wrapText="1"/>
    </xf>
    <xf numFmtId="11" fontId="12" fillId="0" borderId="0" xfId="0" applyNumberFormat="1" applyFont="1" applyFill="1" applyBorder="1" applyAlignment="1">
      <alignment vertical="center" wrapText="1"/>
    </xf>
    <xf numFmtId="0" fontId="12" fillId="0" borderId="0" xfId="0" applyFont="1" applyFill="1" applyBorder="1" applyAlignment="1">
      <alignment horizontal="left" vertical="center" wrapText="1"/>
    </xf>
    <xf numFmtId="0" fontId="11" fillId="0" borderId="0" xfId="0" applyFont="1" applyFill="1" applyBorder="1" applyAlignment="1">
      <alignment horizontal="left" vertical="center" wrapText="1"/>
    </xf>
    <xf numFmtId="11" fontId="7" fillId="0" borderId="0" xfId="0" applyNumberFormat="1" applyFont="1" applyFill="1" applyBorder="1" applyAlignment="1">
      <alignment vertical="center"/>
    </xf>
    <xf numFmtId="0" fontId="7" fillId="0" borderId="0" xfId="0" applyFont="1" applyFill="1" applyBorder="1" applyAlignment="1">
      <alignment vertical="center" wrapText="1"/>
    </xf>
    <xf numFmtId="0" fontId="14" fillId="0" borderId="0" xfId="2" applyFont="1" applyFill="1" applyAlignment="1"/>
    <xf numFmtId="0" fontId="15" fillId="0" borderId="0" xfId="0" applyFont="1" applyFill="1" applyBorder="1" applyAlignment="1">
      <alignment horizontal="right" vertical="center" wrapText="1"/>
    </xf>
    <xf numFmtId="0" fontId="16" fillId="0" borderId="0" xfId="0" applyFont="1" applyFill="1" applyAlignment="1">
      <alignment vertical="center"/>
    </xf>
    <xf numFmtId="0" fontId="17" fillId="0" borderId="0" xfId="0" applyFont="1" applyFill="1" applyAlignment="1">
      <alignment vertical="center"/>
    </xf>
    <xf numFmtId="176" fontId="11" fillId="0" borderId="0" xfId="0" applyNumberFormat="1" applyFont="1" applyFill="1" applyBorder="1" applyAlignment="1">
      <alignment vertical="center" wrapText="1"/>
    </xf>
    <xf numFmtId="11" fontId="7" fillId="0" borderId="0" xfId="0" applyNumberFormat="1" applyFont="1" applyAlignment="1"/>
    <xf numFmtId="0" fontId="7" fillId="0" borderId="0" xfId="0" applyFont="1" applyAlignment="1"/>
    <xf numFmtId="11" fontId="8" fillId="0" borderId="0" xfId="0" applyNumberFormat="1" applyFont="1" applyAlignment="1"/>
    <xf numFmtId="0" fontId="9" fillId="0" borderId="0" xfId="0" applyFont="1" applyAlignment="1"/>
    <xf numFmtId="0" fontId="10" fillId="0" borderId="0" xfId="0" applyFont="1" applyAlignment="1"/>
    <xf numFmtId="0" fontId="11" fillId="0" borderId="0" xfId="0" applyFont="1" applyFill="1" applyBorder="1" applyAlignment="1">
      <alignment vertical="center"/>
    </xf>
    <xf numFmtId="43" fontId="11" fillId="0" borderId="0" xfId="1" applyNumberFormat="1" applyFont="1" applyFill="1" applyBorder="1" applyAlignment="1">
      <alignment vertical="center" wrapText="1"/>
    </xf>
    <xf numFmtId="43" fontId="16" fillId="0" borderId="0" xfId="0" applyNumberFormat="1" applyFont="1" applyAlignment="1">
      <alignment vertical="center"/>
    </xf>
    <xf numFmtId="0" fontId="7" fillId="3" borderId="0" xfId="0" applyFont="1" applyFill="1" applyAlignment="1"/>
    <xf numFmtId="0" fontId="11" fillId="0" borderId="0" xfId="0" applyFont="1" applyFill="1" applyBorder="1" applyAlignment="1">
      <alignment horizontal="justify" vertical="center"/>
    </xf>
    <xf numFmtId="0" fontId="11" fillId="0" borderId="0" xfId="0" applyFont="1" applyFill="1" applyBorder="1" applyAlignment="1">
      <alignment horizontal="left" vertical="center"/>
    </xf>
    <xf numFmtId="0" fontId="7" fillId="0" borderId="0" xfId="3" applyFont="1"/>
    <xf numFmtId="0" fontId="7" fillId="0" borderId="0" xfId="0" applyFont="1"/>
    <xf numFmtId="0" fontId="7" fillId="0" borderId="0" xfId="0" applyFont="1" applyFill="1" applyAlignment="1">
      <alignment vertical="center"/>
    </xf>
    <xf numFmtId="49" fontId="7" fillId="0" borderId="0" xfId="0" applyNumberFormat="1" applyFont="1"/>
    <xf numFmtId="0" fontId="8" fillId="0" borderId="0" xfId="0" applyFont="1"/>
    <xf numFmtId="0" fontId="7" fillId="0" borderId="0" xfId="0" applyFont="1" applyAlignment="1">
      <alignment horizontal="right"/>
    </xf>
    <xf numFmtId="0" fontId="8" fillId="0" borderId="0" xfId="0" applyFont="1" applyAlignment="1">
      <alignment horizontal="left"/>
    </xf>
    <xf numFmtId="0" fontId="7" fillId="0" borderId="0" xfId="0" applyNumberFormat="1" applyFont="1" applyAlignment="1">
      <alignment vertical="top"/>
    </xf>
    <xf numFmtId="0" fontId="7" fillId="0" borderId="0" xfId="0" applyNumberFormat="1" applyFont="1" applyAlignment="1">
      <alignment horizontal="left"/>
    </xf>
    <xf numFmtId="0" fontId="7" fillId="0" borderId="0" xfId="0" applyFont="1" applyAlignment="1">
      <alignment horizontal="left"/>
    </xf>
    <xf numFmtId="49" fontId="8" fillId="0" borderId="0" xfId="0" applyNumberFormat="1" applyFont="1"/>
    <xf numFmtId="10" fontId="7" fillId="0" borderId="0" xfId="0" applyNumberFormat="1" applyFont="1"/>
    <xf numFmtId="0" fontId="7" fillId="0" borderId="0" xfId="0" applyFont="1" applyFill="1"/>
    <xf numFmtId="0" fontId="7" fillId="4" borderId="0" xfId="0" applyFont="1" applyFill="1" applyBorder="1" applyAlignment="1">
      <alignment vertical="center" wrapText="1"/>
    </xf>
    <xf numFmtId="0" fontId="20" fillId="0" borderId="0" xfId="0" applyFont="1" applyFill="1" applyBorder="1" applyAlignment="1">
      <alignment vertical="center"/>
    </xf>
    <xf numFmtId="0" fontId="11" fillId="0" borderId="0" xfId="0" applyFont="1" applyFill="1" applyBorder="1" applyAlignment="1">
      <alignment wrapText="1"/>
    </xf>
    <xf numFmtId="0" fontId="19" fillId="0" borderId="0" xfId="0" applyFont="1" applyFill="1" applyBorder="1" applyAlignment="1">
      <alignment vertical="center"/>
    </xf>
    <xf numFmtId="0" fontId="15" fillId="0" borderId="0" xfId="0" applyFont="1" applyBorder="1" applyAlignment="1">
      <alignment horizontal="right" vertical="center" wrapText="1"/>
    </xf>
    <xf numFmtId="0" fontId="16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11" fontId="7" fillId="0" borderId="0" xfId="0" applyNumberFormat="1" applyFont="1"/>
    <xf numFmtId="0" fontId="7" fillId="0" borderId="0" xfId="3" applyFont="1" applyFill="1"/>
  </cellXfs>
  <cellStyles count="4">
    <cellStyle name="差" xfId="2" builtinId="27"/>
    <cellStyle name="常规" xfId="0" builtinId="0"/>
    <cellStyle name="常规 2" xfId="3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Y210"/>
  <sheetViews>
    <sheetView topLeftCell="A115" workbookViewId="0">
      <selection activeCell="I165" sqref="I165:I166"/>
    </sheetView>
  </sheetViews>
  <sheetFormatPr defaultColWidth="8.6640625" defaultRowHeight="13.8"/>
  <cols>
    <col min="1" max="1" width="45.44140625" style="2" customWidth="1"/>
    <col min="2" max="2" width="25.6640625" style="3" customWidth="1"/>
    <col min="3" max="3" width="13.33203125" style="2" bestFit="1" customWidth="1"/>
    <col min="4" max="4" width="14.109375" style="2" customWidth="1"/>
    <col min="5" max="5" width="10.109375" style="2" bestFit="1" customWidth="1"/>
    <col min="6" max="6" width="14" style="2" customWidth="1"/>
    <col min="7" max="7" width="13.44140625" style="2" bestFit="1" customWidth="1"/>
    <col min="8" max="8" width="42.44140625" style="2" bestFit="1" customWidth="1"/>
    <col min="9" max="9" width="38.6640625" style="2" customWidth="1"/>
    <col min="10" max="10" width="34.6640625" style="2" customWidth="1"/>
    <col min="11" max="22" width="8.6640625" style="2"/>
    <col min="23" max="23" width="20.109375" style="2" customWidth="1"/>
    <col min="24" max="16384" width="8.6640625" style="2"/>
  </cols>
  <sheetData>
    <row r="1" spans="1:77">
      <c r="A1" s="2" t="s">
        <v>84</v>
      </c>
      <c r="B1" s="3">
        <v>15</v>
      </c>
    </row>
    <row r="2" spans="1:77" s="7" customFormat="1">
      <c r="A2" s="4" t="s">
        <v>0</v>
      </c>
      <c r="B2" s="5" t="s">
        <v>204</v>
      </c>
      <c r="C2" s="6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</row>
    <row r="3" spans="1:77" s="7" customFormat="1">
      <c r="A3" s="2" t="s">
        <v>1</v>
      </c>
      <c r="B3" s="3" t="s">
        <v>2</v>
      </c>
      <c r="C3" s="6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</row>
    <row r="4" spans="1:77" s="7" customFormat="1">
      <c r="A4" s="2"/>
      <c r="B4" s="3"/>
      <c r="C4" s="6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</row>
    <row r="5" spans="1:77">
      <c r="A5" s="2" t="s">
        <v>3</v>
      </c>
      <c r="B5" s="8" t="s">
        <v>205</v>
      </c>
    </row>
    <row r="6" spans="1:77">
      <c r="A6" s="2" t="s">
        <v>4</v>
      </c>
      <c r="B6" s="8" t="s">
        <v>206</v>
      </c>
    </row>
    <row r="7" spans="1:77">
      <c r="A7" s="2" t="s">
        <v>5</v>
      </c>
      <c r="B7" s="3" t="s">
        <v>6</v>
      </c>
    </row>
    <row r="8" spans="1:77">
      <c r="A8" s="2" t="s">
        <v>7</v>
      </c>
      <c r="B8" s="3">
        <v>1</v>
      </c>
    </row>
    <row r="9" spans="1:77">
      <c r="A9" s="2" t="s">
        <v>8</v>
      </c>
      <c r="B9" s="3" t="s">
        <v>207</v>
      </c>
    </row>
    <row r="10" spans="1:77">
      <c r="A10" s="2" t="s">
        <v>9</v>
      </c>
    </row>
    <row r="11" spans="1:77">
      <c r="A11" s="2" t="s">
        <v>10</v>
      </c>
      <c r="B11" s="3" t="s">
        <v>11</v>
      </c>
      <c r="C11" s="2" t="s">
        <v>8</v>
      </c>
      <c r="D11" s="2" t="s">
        <v>12</v>
      </c>
      <c r="E11" s="2" t="s">
        <v>13</v>
      </c>
      <c r="F11" s="2" t="s">
        <v>5</v>
      </c>
      <c r="G11" s="2" t="s">
        <v>14</v>
      </c>
      <c r="H11" s="2" t="s">
        <v>15</v>
      </c>
      <c r="I11" s="2" t="s">
        <v>16</v>
      </c>
    </row>
    <row r="12" spans="1:77">
      <c r="A12" s="2" t="s">
        <v>17</v>
      </c>
      <c r="B12" s="3">
        <v>1</v>
      </c>
      <c r="C12" s="2" t="s">
        <v>207</v>
      </c>
      <c r="D12" s="2" t="s">
        <v>204</v>
      </c>
      <c r="F12" s="2" t="s">
        <v>6</v>
      </c>
      <c r="G12" s="2" t="s">
        <v>18</v>
      </c>
    </row>
    <row r="13" spans="1:77">
      <c r="A13" s="3" t="s">
        <v>19</v>
      </c>
      <c r="B13" s="3">
        <v>1</v>
      </c>
      <c r="C13" s="2" t="s">
        <v>207</v>
      </c>
      <c r="D13" s="2" t="s">
        <v>204</v>
      </c>
      <c r="F13" s="2" t="s">
        <v>58</v>
      </c>
      <c r="G13" s="2" t="s">
        <v>208</v>
      </c>
    </row>
    <row r="14" spans="1:77">
      <c r="A14" s="3" t="s">
        <v>20</v>
      </c>
      <c r="B14" s="3">
        <v>1</v>
      </c>
      <c r="C14" s="2" t="s">
        <v>207</v>
      </c>
      <c r="D14" s="2" t="s">
        <v>204</v>
      </c>
      <c r="F14" s="2" t="s">
        <v>58</v>
      </c>
      <c r="G14" s="2" t="s">
        <v>208</v>
      </c>
    </row>
    <row r="15" spans="1:77">
      <c r="A15" s="3" t="s">
        <v>21</v>
      </c>
      <c r="B15" s="3">
        <v>1</v>
      </c>
      <c r="C15" s="2" t="s">
        <v>207</v>
      </c>
      <c r="D15" s="2" t="s">
        <v>204</v>
      </c>
      <c r="F15" s="2" t="s">
        <v>58</v>
      </c>
      <c r="G15" s="2" t="s">
        <v>208</v>
      </c>
    </row>
    <row r="17" spans="1:9">
      <c r="A17" s="2" t="s">
        <v>3</v>
      </c>
      <c r="B17" s="2" t="s">
        <v>17</v>
      </c>
    </row>
    <row r="18" spans="1:9">
      <c r="A18" s="2" t="s">
        <v>4</v>
      </c>
      <c r="B18" s="8" t="s">
        <v>206</v>
      </c>
    </row>
    <row r="19" spans="1:9">
      <c r="A19" s="2" t="s">
        <v>5</v>
      </c>
      <c r="B19" s="3" t="s">
        <v>6</v>
      </c>
    </row>
    <row r="20" spans="1:9">
      <c r="A20" s="2" t="s">
        <v>7</v>
      </c>
      <c r="B20" s="3">
        <v>1</v>
      </c>
    </row>
    <row r="21" spans="1:9">
      <c r="A21" s="2" t="s">
        <v>8</v>
      </c>
      <c r="B21" s="3" t="s">
        <v>207</v>
      </c>
    </row>
    <row r="22" spans="1:9">
      <c r="A22" s="2" t="s">
        <v>9</v>
      </c>
    </row>
    <row r="23" spans="1:9">
      <c r="A23" s="2" t="s">
        <v>10</v>
      </c>
      <c r="B23" s="3" t="s">
        <v>11</v>
      </c>
      <c r="C23" s="2" t="s">
        <v>8</v>
      </c>
      <c r="D23" s="2" t="s">
        <v>12</v>
      </c>
      <c r="E23" s="2" t="s">
        <v>13</v>
      </c>
      <c r="F23" s="2" t="s">
        <v>5</v>
      </c>
      <c r="G23" s="2" t="s">
        <v>14</v>
      </c>
      <c r="H23" s="2" t="s">
        <v>15</v>
      </c>
      <c r="I23" s="2" t="s">
        <v>16</v>
      </c>
    </row>
    <row r="24" spans="1:9">
      <c r="A24" s="2" t="s">
        <v>209</v>
      </c>
      <c r="B24" s="3">
        <v>1</v>
      </c>
      <c r="C24" s="2" t="s">
        <v>207</v>
      </c>
      <c r="D24" s="2" t="s">
        <v>204</v>
      </c>
      <c r="F24" s="2" t="s">
        <v>6</v>
      </c>
      <c r="G24" s="2" t="s">
        <v>18</v>
      </c>
    </row>
    <row r="25" spans="1:9">
      <c r="A25" s="2" t="s">
        <v>210</v>
      </c>
      <c r="B25" s="3">
        <v>1</v>
      </c>
      <c r="C25" s="2" t="s">
        <v>207</v>
      </c>
      <c r="D25" s="2" t="s">
        <v>204</v>
      </c>
      <c r="F25" s="2" t="s">
        <v>6</v>
      </c>
      <c r="G25" s="2" t="s">
        <v>18</v>
      </c>
    </row>
    <row r="26" spans="1:9">
      <c r="A26" s="2" t="s">
        <v>211</v>
      </c>
      <c r="B26" s="3">
        <v>1</v>
      </c>
      <c r="C26" s="2" t="s">
        <v>207</v>
      </c>
      <c r="D26" s="2" t="s">
        <v>204</v>
      </c>
      <c r="F26" s="2" t="s">
        <v>6</v>
      </c>
      <c r="G26" s="2" t="s">
        <v>18</v>
      </c>
    </row>
    <row r="27" spans="1:9">
      <c r="A27" s="2" t="s">
        <v>22</v>
      </c>
      <c r="B27" s="3">
        <v>1</v>
      </c>
      <c r="C27" s="2" t="s">
        <v>207</v>
      </c>
      <c r="D27" s="2" t="s">
        <v>204</v>
      </c>
      <c r="F27" s="2" t="s">
        <v>6</v>
      </c>
      <c r="G27" s="2" t="s">
        <v>18</v>
      </c>
    </row>
    <row r="28" spans="1:9">
      <c r="A28" s="2" t="s">
        <v>212</v>
      </c>
      <c r="B28" s="3">
        <v>1</v>
      </c>
      <c r="C28" s="2" t="s">
        <v>213</v>
      </c>
      <c r="D28" s="2" t="s">
        <v>214</v>
      </c>
      <c r="F28" s="2" t="s">
        <v>215</v>
      </c>
      <c r="G28" s="2" t="s">
        <v>216</v>
      </c>
    </row>
    <row r="30" spans="1:9">
      <c r="A30" s="2" t="s">
        <v>3</v>
      </c>
      <c r="B30" s="3" t="s">
        <v>209</v>
      </c>
    </row>
    <row r="31" spans="1:9">
      <c r="A31" s="2" t="s">
        <v>4</v>
      </c>
    </row>
    <row r="32" spans="1:9">
      <c r="A32" s="2" t="s">
        <v>5</v>
      </c>
      <c r="B32" s="3" t="s">
        <v>6</v>
      </c>
    </row>
    <row r="33" spans="1:10">
      <c r="A33" s="2" t="s">
        <v>7</v>
      </c>
      <c r="B33" s="3">
        <v>1</v>
      </c>
    </row>
    <row r="34" spans="1:10">
      <c r="A34" s="2" t="s">
        <v>8</v>
      </c>
      <c r="B34" s="3" t="s">
        <v>207</v>
      </c>
    </row>
    <row r="35" spans="1:10">
      <c r="A35" s="2" t="s">
        <v>9</v>
      </c>
    </row>
    <row r="36" spans="1:10">
      <c r="A36" s="2" t="s">
        <v>10</v>
      </c>
      <c r="B36" s="3" t="s">
        <v>11</v>
      </c>
      <c r="C36" s="2" t="s">
        <v>8</v>
      </c>
      <c r="D36" s="2" t="s">
        <v>12</v>
      </c>
      <c r="E36" s="2" t="s">
        <v>13</v>
      </c>
      <c r="F36" s="2" t="s">
        <v>5</v>
      </c>
      <c r="G36" s="2" t="s">
        <v>14</v>
      </c>
      <c r="H36" s="2" t="s">
        <v>15</v>
      </c>
      <c r="I36" s="2" t="s">
        <v>16</v>
      </c>
    </row>
    <row r="37" spans="1:10">
      <c r="A37" s="2" t="s">
        <v>217</v>
      </c>
      <c r="B37" s="9">
        <v>1.8359999999999998E-2</v>
      </c>
      <c r="C37" s="10" t="s">
        <v>23</v>
      </c>
      <c r="D37" s="2" t="s">
        <v>204</v>
      </c>
      <c r="F37" s="2" t="s">
        <v>58</v>
      </c>
      <c r="G37" s="2" t="s">
        <v>18</v>
      </c>
      <c r="I37" s="49" t="s">
        <v>407</v>
      </c>
    </row>
    <row r="38" spans="1:10">
      <c r="A38" s="2" t="s">
        <v>218</v>
      </c>
      <c r="B38" s="9">
        <v>1.4039999999999999E-2</v>
      </c>
      <c r="C38" s="10" t="s">
        <v>23</v>
      </c>
      <c r="D38" s="2" t="s">
        <v>204</v>
      </c>
      <c r="F38" s="2" t="s">
        <v>58</v>
      </c>
      <c r="G38" s="2" t="s">
        <v>18</v>
      </c>
      <c r="I38" s="49" t="s">
        <v>407</v>
      </c>
    </row>
    <row r="39" spans="1:10">
      <c r="A39" s="2" t="s">
        <v>217</v>
      </c>
      <c r="B39" s="9">
        <v>0.78300000000000003</v>
      </c>
      <c r="C39" s="10" t="s">
        <v>23</v>
      </c>
      <c r="D39" s="2" t="s">
        <v>204</v>
      </c>
      <c r="F39" s="2" t="s">
        <v>58</v>
      </c>
      <c r="G39" s="2" t="s">
        <v>18</v>
      </c>
      <c r="I39" s="49" t="s">
        <v>407</v>
      </c>
    </row>
    <row r="40" spans="1:10">
      <c r="A40" s="2" t="s">
        <v>24</v>
      </c>
      <c r="B40" s="9">
        <v>1.026</v>
      </c>
      <c r="C40" s="10" t="s">
        <v>23</v>
      </c>
      <c r="D40" s="2" t="s">
        <v>204</v>
      </c>
      <c r="F40" s="2" t="s">
        <v>6</v>
      </c>
      <c r="G40" s="2" t="s">
        <v>18</v>
      </c>
      <c r="I40" s="49" t="s">
        <v>407</v>
      </c>
    </row>
    <row r="41" spans="1:10">
      <c r="A41" s="2" t="s">
        <v>24</v>
      </c>
      <c r="B41" s="9">
        <v>4.1579999999999999E-2</v>
      </c>
      <c r="C41" s="10" t="s">
        <v>23</v>
      </c>
      <c r="D41" s="2" t="s">
        <v>204</v>
      </c>
      <c r="F41" s="2" t="s">
        <v>6</v>
      </c>
      <c r="G41" s="2" t="s">
        <v>18</v>
      </c>
      <c r="I41" s="49" t="s">
        <v>407</v>
      </c>
    </row>
    <row r="42" spans="1:10">
      <c r="A42" s="2" t="s">
        <v>25</v>
      </c>
      <c r="B42" s="9">
        <v>1.1609999999999999E-2</v>
      </c>
      <c r="C42" s="10" t="s">
        <v>23</v>
      </c>
      <c r="D42" s="2" t="s">
        <v>204</v>
      </c>
      <c r="F42" s="2" t="s">
        <v>6</v>
      </c>
      <c r="G42" s="2" t="s">
        <v>18</v>
      </c>
      <c r="I42" s="49" t="s">
        <v>407</v>
      </c>
    </row>
    <row r="43" spans="1:10">
      <c r="A43" s="2" t="s">
        <v>24</v>
      </c>
      <c r="B43" s="9">
        <v>1.1609999999999999E-2</v>
      </c>
      <c r="C43" s="10" t="s">
        <v>23</v>
      </c>
      <c r="D43" s="2" t="s">
        <v>204</v>
      </c>
      <c r="F43" s="2" t="s">
        <v>6</v>
      </c>
      <c r="G43" s="2" t="s">
        <v>18</v>
      </c>
      <c r="I43" s="49" t="s">
        <v>407</v>
      </c>
    </row>
    <row r="44" spans="1:10">
      <c r="A44" s="2" t="s">
        <v>79</v>
      </c>
      <c r="B44" s="9">
        <v>0.159</v>
      </c>
      <c r="C44" s="10" t="s">
        <v>23</v>
      </c>
      <c r="D44" s="2" t="s">
        <v>27</v>
      </c>
      <c r="F44" s="2" t="s">
        <v>6</v>
      </c>
      <c r="G44" s="2" t="s">
        <v>18</v>
      </c>
      <c r="H44" s="2" t="s">
        <v>28</v>
      </c>
      <c r="I44" s="49" t="s">
        <v>408</v>
      </c>
      <c r="J44" s="20"/>
    </row>
    <row r="45" spans="1:10" ht="27.6">
      <c r="A45" s="2" t="s">
        <v>29</v>
      </c>
      <c r="B45" s="9">
        <v>7</v>
      </c>
      <c r="C45" s="10" t="s">
        <v>23</v>
      </c>
      <c r="D45" s="2" t="s">
        <v>27</v>
      </c>
      <c r="F45" s="2" t="s">
        <v>219</v>
      </c>
      <c r="G45" s="2" t="s">
        <v>18</v>
      </c>
      <c r="H45" s="2" t="s">
        <v>30</v>
      </c>
      <c r="I45" s="49" t="s">
        <v>409</v>
      </c>
      <c r="J45" s="20"/>
    </row>
    <row r="47" spans="1:10">
      <c r="A47" s="2" t="s">
        <v>3</v>
      </c>
      <c r="B47" s="3" t="s">
        <v>217</v>
      </c>
    </row>
    <row r="48" spans="1:10">
      <c r="A48" s="2" t="s">
        <v>4</v>
      </c>
    </row>
    <row r="49" spans="1:9">
      <c r="A49" s="2" t="s">
        <v>5</v>
      </c>
      <c r="B49" s="3" t="s">
        <v>6</v>
      </c>
    </row>
    <row r="50" spans="1:9">
      <c r="A50" s="2" t="s">
        <v>7</v>
      </c>
      <c r="B50" s="3">
        <v>1</v>
      </c>
    </row>
    <row r="51" spans="1:9">
      <c r="A51" s="2" t="s">
        <v>8</v>
      </c>
      <c r="B51" s="3" t="s">
        <v>220</v>
      </c>
    </row>
    <row r="52" spans="1:9">
      <c r="A52" s="2" t="s">
        <v>9</v>
      </c>
    </row>
    <row r="53" spans="1:9">
      <c r="A53" s="2" t="s">
        <v>10</v>
      </c>
      <c r="B53" s="3" t="s">
        <v>11</v>
      </c>
      <c r="C53" s="2" t="s">
        <v>8</v>
      </c>
      <c r="D53" s="2" t="s">
        <v>12</v>
      </c>
      <c r="E53" s="2" t="s">
        <v>13</v>
      </c>
      <c r="F53" s="2" t="s">
        <v>5</v>
      </c>
      <c r="G53" s="2" t="s">
        <v>14</v>
      </c>
      <c r="H53" s="2" t="s">
        <v>15</v>
      </c>
      <c r="I53" s="2" t="s">
        <v>16</v>
      </c>
    </row>
    <row r="54" spans="1:9">
      <c r="A54" s="2" t="s">
        <v>221</v>
      </c>
      <c r="B54" s="9">
        <v>0.78600000000000003</v>
      </c>
      <c r="C54" s="10" t="s">
        <v>23</v>
      </c>
      <c r="D54" s="2" t="s">
        <v>27</v>
      </c>
      <c r="F54" s="2" t="s">
        <v>58</v>
      </c>
      <c r="G54" s="2" t="s">
        <v>18</v>
      </c>
      <c r="H54" s="2" t="s">
        <v>222</v>
      </c>
      <c r="I54" s="2" t="s">
        <v>416</v>
      </c>
    </row>
    <row r="55" spans="1:9">
      <c r="A55" s="2" t="s">
        <v>31</v>
      </c>
      <c r="B55" s="9">
        <v>2.5</v>
      </c>
      <c r="C55" s="10" t="s">
        <v>106</v>
      </c>
      <c r="D55" s="2" t="s">
        <v>27</v>
      </c>
      <c r="F55" s="2" t="s">
        <v>32</v>
      </c>
      <c r="G55" s="2" t="s">
        <v>208</v>
      </c>
      <c r="H55" s="2" t="s">
        <v>119</v>
      </c>
      <c r="I55" s="2" t="s">
        <v>416</v>
      </c>
    </row>
    <row r="56" spans="1:9">
      <c r="B56" s="9"/>
      <c r="C56" s="10"/>
    </row>
    <row r="57" spans="1:9">
      <c r="A57" s="2" t="s">
        <v>3</v>
      </c>
      <c r="B57" s="3" t="s">
        <v>218</v>
      </c>
    </row>
    <row r="58" spans="1:9">
      <c r="A58" s="2" t="s">
        <v>4</v>
      </c>
    </row>
    <row r="59" spans="1:9">
      <c r="A59" s="2" t="s">
        <v>5</v>
      </c>
      <c r="B59" s="3" t="s">
        <v>6</v>
      </c>
    </row>
    <row r="60" spans="1:9">
      <c r="A60" s="2" t="s">
        <v>7</v>
      </c>
      <c r="B60" s="3">
        <v>1</v>
      </c>
    </row>
    <row r="61" spans="1:9">
      <c r="A61" s="2" t="s">
        <v>8</v>
      </c>
      <c r="B61" s="3" t="s">
        <v>220</v>
      </c>
    </row>
    <row r="62" spans="1:9">
      <c r="A62" s="2" t="s">
        <v>9</v>
      </c>
    </row>
    <row r="63" spans="1:9">
      <c r="A63" s="2" t="s">
        <v>10</v>
      </c>
      <c r="B63" s="3" t="s">
        <v>11</v>
      </c>
      <c r="C63" s="2" t="s">
        <v>8</v>
      </c>
      <c r="D63" s="2" t="s">
        <v>12</v>
      </c>
      <c r="E63" s="2" t="s">
        <v>13</v>
      </c>
      <c r="F63" s="2" t="s">
        <v>5</v>
      </c>
      <c r="G63" s="2" t="s">
        <v>14</v>
      </c>
      <c r="H63" s="2" t="s">
        <v>15</v>
      </c>
      <c r="I63" s="2" t="s">
        <v>16</v>
      </c>
    </row>
    <row r="64" spans="1:9">
      <c r="A64" s="2" t="s">
        <v>33</v>
      </c>
      <c r="B64" s="9">
        <v>0.03</v>
      </c>
      <c r="C64" s="10" t="s">
        <v>23</v>
      </c>
      <c r="D64" s="2" t="s">
        <v>204</v>
      </c>
      <c r="F64" s="2" t="s">
        <v>58</v>
      </c>
      <c r="G64" s="2" t="s">
        <v>18</v>
      </c>
      <c r="I64" s="2" t="s">
        <v>417</v>
      </c>
    </row>
    <row r="65" spans="1:9">
      <c r="A65" s="2" t="s">
        <v>34</v>
      </c>
      <c r="B65" s="9">
        <v>0.97</v>
      </c>
      <c r="C65" s="10" t="s">
        <v>99</v>
      </c>
      <c r="D65" s="2" t="s">
        <v>27</v>
      </c>
      <c r="F65" s="2" t="s">
        <v>58</v>
      </c>
      <c r="G65" s="2" t="s">
        <v>18</v>
      </c>
      <c r="H65" s="2" t="s">
        <v>35</v>
      </c>
      <c r="I65" s="2" t="s">
        <v>417</v>
      </c>
    </row>
    <row r="66" spans="1:9">
      <c r="A66" s="2" t="s">
        <v>223</v>
      </c>
      <c r="B66" s="9">
        <v>6.9999999999999999E-4</v>
      </c>
      <c r="C66" s="10" t="s">
        <v>99</v>
      </c>
      <c r="D66" s="2" t="s">
        <v>27</v>
      </c>
      <c r="F66" s="2" t="s">
        <v>58</v>
      </c>
      <c r="G66" s="2" t="s">
        <v>18</v>
      </c>
      <c r="H66" s="2" t="s">
        <v>36</v>
      </c>
      <c r="I66" s="2" t="s">
        <v>417</v>
      </c>
    </row>
    <row r="67" spans="1:9">
      <c r="A67" s="2" t="s">
        <v>224</v>
      </c>
      <c r="B67" s="9">
        <v>4</v>
      </c>
      <c r="C67" s="10" t="s">
        <v>99</v>
      </c>
      <c r="D67" s="2" t="s">
        <v>27</v>
      </c>
      <c r="F67" s="2" t="s">
        <v>107</v>
      </c>
      <c r="G67" s="2" t="s">
        <v>18</v>
      </c>
      <c r="H67" s="2" t="s">
        <v>37</v>
      </c>
      <c r="I67" s="2" t="s">
        <v>417</v>
      </c>
    </row>
    <row r="68" spans="1:9">
      <c r="A68" s="2" t="s">
        <v>31</v>
      </c>
      <c r="B68" s="9">
        <v>0.95</v>
      </c>
      <c r="C68" s="10" t="s">
        <v>106</v>
      </c>
      <c r="D68" s="2" t="s">
        <v>27</v>
      </c>
      <c r="F68" s="2" t="s">
        <v>32</v>
      </c>
      <c r="G68" s="2" t="s">
        <v>18</v>
      </c>
      <c r="H68" s="2" t="s">
        <v>119</v>
      </c>
      <c r="I68" s="2" t="s">
        <v>417</v>
      </c>
    </row>
    <row r="69" spans="1:9">
      <c r="B69" s="9"/>
      <c r="C69" s="10"/>
    </row>
    <row r="70" spans="1:9">
      <c r="B70" s="9"/>
      <c r="C70" s="10"/>
    </row>
    <row r="71" spans="1:9">
      <c r="A71" s="2" t="s">
        <v>3</v>
      </c>
      <c r="B71" s="3" t="s">
        <v>33</v>
      </c>
    </row>
    <row r="72" spans="1:9">
      <c r="A72" s="2" t="s">
        <v>4</v>
      </c>
    </row>
    <row r="73" spans="1:9">
      <c r="A73" s="2" t="s">
        <v>5</v>
      </c>
      <c r="B73" s="3" t="s">
        <v>6</v>
      </c>
    </row>
    <row r="74" spans="1:9">
      <c r="A74" s="2" t="s">
        <v>7</v>
      </c>
      <c r="B74" s="3">
        <v>1</v>
      </c>
    </row>
    <row r="75" spans="1:9">
      <c r="A75" s="2" t="s">
        <v>8</v>
      </c>
      <c r="B75" s="3" t="s">
        <v>220</v>
      </c>
    </row>
    <row r="76" spans="1:9">
      <c r="A76" s="2" t="s">
        <v>9</v>
      </c>
    </row>
    <row r="77" spans="1:9">
      <c r="A77" s="2" t="s">
        <v>10</v>
      </c>
      <c r="B77" s="3" t="s">
        <v>11</v>
      </c>
      <c r="C77" s="2" t="s">
        <v>8</v>
      </c>
      <c r="D77" s="2" t="s">
        <v>12</v>
      </c>
      <c r="E77" s="2" t="s">
        <v>13</v>
      </c>
      <c r="F77" s="2" t="s">
        <v>5</v>
      </c>
      <c r="G77" s="2" t="s">
        <v>14</v>
      </c>
      <c r="H77" s="2" t="s">
        <v>15</v>
      </c>
      <c r="I77" s="2" t="s">
        <v>16</v>
      </c>
    </row>
    <row r="78" spans="1:9">
      <c r="A78" s="2" t="s">
        <v>225</v>
      </c>
      <c r="B78" s="9">
        <v>5.41</v>
      </c>
      <c r="C78" s="10" t="s">
        <v>23</v>
      </c>
      <c r="D78" s="2" t="s">
        <v>27</v>
      </c>
      <c r="F78" s="2" t="s">
        <v>58</v>
      </c>
      <c r="G78" s="2" t="s">
        <v>18</v>
      </c>
      <c r="H78" s="2" t="s">
        <v>38</v>
      </c>
    </row>
    <row r="79" spans="1:9">
      <c r="B79" s="9"/>
      <c r="C79" s="10"/>
    </row>
    <row r="80" spans="1:9">
      <c r="B80" s="9"/>
      <c r="C80" s="10"/>
    </row>
    <row r="81" spans="1:15">
      <c r="A81" s="2" t="s">
        <v>3</v>
      </c>
      <c r="B81" s="3" t="s">
        <v>226</v>
      </c>
    </row>
    <row r="82" spans="1:15">
      <c r="A82" s="2" t="s">
        <v>4</v>
      </c>
    </row>
    <row r="83" spans="1:15">
      <c r="A83" s="2" t="s">
        <v>5</v>
      </c>
      <c r="B83" s="3" t="s">
        <v>6</v>
      </c>
    </row>
    <row r="84" spans="1:15">
      <c r="A84" s="2" t="s">
        <v>7</v>
      </c>
      <c r="B84" s="3">
        <v>1</v>
      </c>
    </row>
    <row r="85" spans="1:15">
      <c r="A85" s="2" t="s">
        <v>8</v>
      </c>
      <c r="B85" s="3" t="s">
        <v>220</v>
      </c>
    </row>
    <row r="86" spans="1:15">
      <c r="A86" s="2" t="s">
        <v>9</v>
      </c>
    </row>
    <row r="87" spans="1:15">
      <c r="A87" s="2" t="s">
        <v>10</v>
      </c>
      <c r="B87" s="3" t="s">
        <v>11</v>
      </c>
      <c r="C87" s="2" t="s">
        <v>8</v>
      </c>
      <c r="D87" s="2" t="s">
        <v>12</v>
      </c>
      <c r="E87" s="2" t="s">
        <v>13</v>
      </c>
      <c r="F87" s="2" t="s">
        <v>5</v>
      </c>
      <c r="G87" s="2" t="s">
        <v>14</v>
      </c>
      <c r="H87" s="2" t="s">
        <v>15</v>
      </c>
      <c r="I87" s="2" t="s">
        <v>16</v>
      </c>
    </row>
    <row r="88" spans="1:15">
      <c r="A88" s="2" t="s">
        <v>225</v>
      </c>
      <c r="B88" s="9">
        <v>0.50345874789344902</v>
      </c>
      <c r="C88" s="10" t="s">
        <v>99</v>
      </c>
      <c r="D88" s="2" t="s">
        <v>27</v>
      </c>
      <c r="F88" s="2" t="s">
        <v>58</v>
      </c>
      <c r="G88" s="2" t="s">
        <v>18</v>
      </c>
      <c r="H88" s="2" t="s">
        <v>38</v>
      </c>
      <c r="I88" s="2" t="s">
        <v>227</v>
      </c>
      <c r="J88" s="21"/>
      <c r="O88" s="22"/>
    </row>
    <row r="89" spans="1:15">
      <c r="A89" s="2" t="s">
        <v>39</v>
      </c>
      <c r="B89" s="9">
        <v>7.6381476220036298E-2</v>
      </c>
      <c r="C89" s="10" t="s">
        <v>99</v>
      </c>
      <c r="D89" s="2" t="s">
        <v>27</v>
      </c>
      <c r="F89" s="2" t="s">
        <v>58</v>
      </c>
      <c r="G89" s="2" t="s">
        <v>18</v>
      </c>
      <c r="H89" s="2" t="s">
        <v>40</v>
      </c>
      <c r="I89" s="10" t="s">
        <v>415</v>
      </c>
      <c r="J89" s="21"/>
      <c r="L89" s="22"/>
      <c r="M89" s="22"/>
      <c r="N89" s="22"/>
      <c r="O89" s="22"/>
    </row>
    <row r="90" spans="1:15">
      <c r="A90" s="2" t="s">
        <v>228</v>
      </c>
      <c r="B90" s="9">
        <v>0.38689931831908603</v>
      </c>
      <c r="C90" s="10" t="s">
        <v>99</v>
      </c>
      <c r="D90" s="2" t="s">
        <v>27</v>
      </c>
      <c r="F90" s="2" t="s">
        <v>58</v>
      </c>
      <c r="G90" s="2" t="s">
        <v>18</v>
      </c>
      <c r="H90" s="2" t="s">
        <v>41</v>
      </c>
      <c r="I90" s="10" t="s">
        <v>415</v>
      </c>
      <c r="J90" s="21"/>
      <c r="L90" s="22"/>
      <c r="M90" s="23"/>
      <c r="N90" s="22"/>
      <c r="O90" s="22"/>
    </row>
    <row r="91" spans="1:15">
      <c r="A91" s="2" t="s">
        <v>229</v>
      </c>
      <c r="B91" s="9">
        <v>1.3250883392226147</v>
      </c>
      <c r="C91" s="10" t="s">
        <v>99</v>
      </c>
      <c r="D91" s="2" t="s">
        <v>27</v>
      </c>
      <c r="F91" s="2" t="s">
        <v>58</v>
      </c>
      <c r="G91" s="2" t="s">
        <v>18</v>
      </c>
      <c r="H91" s="2" t="s">
        <v>42</v>
      </c>
      <c r="I91" s="10" t="s">
        <v>415</v>
      </c>
      <c r="J91" s="24"/>
    </row>
    <row r="92" spans="1:15">
      <c r="A92" s="2" t="s">
        <v>224</v>
      </c>
      <c r="B92" s="9">
        <v>8.8339222614840995</v>
      </c>
      <c r="C92" s="10" t="s">
        <v>99</v>
      </c>
      <c r="D92" s="2" t="s">
        <v>27</v>
      </c>
      <c r="F92" s="2" t="s">
        <v>107</v>
      </c>
      <c r="G92" s="2" t="s">
        <v>18</v>
      </c>
      <c r="H92" s="2" t="s">
        <v>37</v>
      </c>
      <c r="I92" s="10" t="s">
        <v>415</v>
      </c>
      <c r="J92" s="24"/>
    </row>
    <row r="93" spans="1:15">
      <c r="A93" s="2" t="s">
        <v>31</v>
      </c>
      <c r="B93" s="9">
        <v>15.680212014134275</v>
      </c>
      <c r="C93" s="10" t="s">
        <v>106</v>
      </c>
      <c r="D93" s="2" t="s">
        <v>27</v>
      </c>
      <c r="F93" s="2" t="s">
        <v>32</v>
      </c>
      <c r="G93" s="2" t="s">
        <v>18</v>
      </c>
      <c r="H93" s="2" t="s">
        <v>119</v>
      </c>
      <c r="I93" s="10" t="s">
        <v>415</v>
      </c>
      <c r="J93" s="24"/>
    </row>
    <row r="94" spans="1:15">
      <c r="B94" s="9"/>
      <c r="C94" s="10"/>
    </row>
    <row r="96" spans="1:15">
      <c r="A96" s="2" t="s">
        <v>3</v>
      </c>
      <c r="B96" s="3" t="s">
        <v>210</v>
      </c>
    </row>
    <row r="97" spans="1:9">
      <c r="A97" s="2" t="s">
        <v>4</v>
      </c>
      <c r="B97" s="3" t="s">
        <v>210</v>
      </c>
    </row>
    <row r="98" spans="1:9">
      <c r="A98" s="2" t="s">
        <v>5</v>
      </c>
      <c r="B98" s="3" t="s">
        <v>6</v>
      </c>
    </row>
    <row r="99" spans="1:9">
      <c r="A99" s="2" t="s">
        <v>7</v>
      </c>
      <c r="B99" s="3">
        <v>1</v>
      </c>
    </row>
    <row r="100" spans="1:9">
      <c r="A100" s="2" t="s">
        <v>8</v>
      </c>
      <c r="B100" s="3" t="s">
        <v>207</v>
      </c>
    </row>
    <row r="101" spans="1:9">
      <c r="A101" s="2" t="s">
        <v>9</v>
      </c>
    </row>
    <row r="102" spans="1:9">
      <c r="A102" s="2" t="s">
        <v>10</v>
      </c>
      <c r="B102" s="3" t="s">
        <v>11</v>
      </c>
      <c r="C102" s="2" t="s">
        <v>8</v>
      </c>
      <c r="D102" s="2" t="s">
        <v>12</v>
      </c>
      <c r="E102" s="2" t="s">
        <v>13</v>
      </c>
      <c r="F102" s="2" t="s">
        <v>5</v>
      </c>
      <c r="G102" s="2" t="s">
        <v>14</v>
      </c>
      <c r="H102" s="2" t="s">
        <v>15</v>
      </c>
      <c r="I102" s="2" t="s">
        <v>16</v>
      </c>
    </row>
    <row r="103" spans="1:9">
      <c r="A103" s="13" t="s">
        <v>230</v>
      </c>
      <c r="B103" s="3">
        <v>1</v>
      </c>
      <c r="C103" s="2" t="s">
        <v>207</v>
      </c>
      <c r="D103" s="2" t="s">
        <v>204</v>
      </c>
      <c r="F103" s="2" t="s">
        <v>6</v>
      </c>
      <c r="G103" s="2" t="s">
        <v>18</v>
      </c>
    </row>
    <row r="104" spans="1:9">
      <c r="A104" s="13" t="s">
        <v>43</v>
      </c>
      <c r="B104" s="3">
        <v>1</v>
      </c>
      <c r="C104" s="2" t="s">
        <v>207</v>
      </c>
      <c r="D104" s="2" t="s">
        <v>204</v>
      </c>
      <c r="F104" s="2" t="s">
        <v>6</v>
      </c>
      <c r="G104" s="2" t="s">
        <v>18</v>
      </c>
    </row>
    <row r="106" spans="1:9">
      <c r="A106" s="2" t="s">
        <v>3</v>
      </c>
      <c r="B106" s="13" t="s">
        <v>230</v>
      </c>
    </row>
    <row r="107" spans="1:9">
      <c r="A107" s="2" t="s">
        <v>4</v>
      </c>
      <c r="B107" s="14"/>
    </row>
    <row r="108" spans="1:9">
      <c r="A108" s="2" t="s">
        <v>5</v>
      </c>
      <c r="B108" s="3" t="s">
        <v>6</v>
      </c>
    </row>
    <row r="109" spans="1:9">
      <c r="A109" s="2" t="s">
        <v>7</v>
      </c>
      <c r="B109" s="3">
        <v>1</v>
      </c>
    </row>
    <row r="110" spans="1:9">
      <c r="A110" s="2" t="s">
        <v>8</v>
      </c>
      <c r="B110" s="3" t="s">
        <v>207</v>
      </c>
    </row>
    <row r="111" spans="1:9">
      <c r="A111" s="2" t="s">
        <v>9</v>
      </c>
    </row>
    <row r="112" spans="1:9">
      <c r="A112" s="2" t="s">
        <v>10</v>
      </c>
      <c r="B112" s="3" t="s">
        <v>11</v>
      </c>
      <c r="C112" s="2" t="s">
        <v>8</v>
      </c>
      <c r="D112" s="2" t="s">
        <v>12</v>
      </c>
      <c r="E112" s="2" t="s">
        <v>13</v>
      </c>
      <c r="F112" s="2" t="s">
        <v>5</v>
      </c>
      <c r="G112" s="2" t="s">
        <v>14</v>
      </c>
      <c r="H112" s="2" t="s">
        <v>15</v>
      </c>
      <c r="I112" s="2" t="s">
        <v>16</v>
      </c>
    </row>
    <row r="113" spans="1:9">
      <c r="A113" s="2" t="s">
        <v>29</v>
      </c>
      <c r="B113" s="9">
        <v>0.42599999999999999</v>
      </c>
      <c r="C113" s="10" t="s">
        <v>231</v>
      </c>
      <c r="D113" s="2" t="s">
        <v>27</v>
      </c>
      <c r="F113" s="2" t="s">
        <v>219</v>
      </c>
      <c r="G113" s="2" t="s">
        <v>18</v>
      </c>
      <c r="H113" s="2" t="s">
        <v>30</v>
      </c>
      <c r="I113" s="2" t="s">
        <v>408</v>
      </c>
    </row>
    <row r="114" spans="1:9">
      <c r="A114" s="2" t="s">
        <v>232</v>
      </c>
      <c r="B114" s="15">
        <v>2.4358</v>
      </c>
      <c r="C114" s="10" t="s">
        <v>23</v>
      </c>
      <c r="D114" s="2" t="s">
        <v>27</v>
      </c>
      <c r="F114" s="2" t="s">
        <v>6</v>
      </c>
      <c r="G114" s="2" t="s">
        <v>18</v>
      </c>
      <c r="H114" s="2" t="s">
        <v>104</v>
      </c>
      <c r="I114" s="2" t="s">
        <v>411</v>
      </c>
    </row>
    <row r="115" spans="1:9">
      <c r="A115" s="16" t="s">
        <v>233</v>
      </c>
      <c r="B115" s="9">
        <v>1.13E-4</v>
      </c>
      <c r="C115" s="10" t="s">
        <v>234</v>
      </c>
      <c r="D115" s="2" t="s">
        <v>27</v>
      </c>
      <c r="F115" s="2" t="s">
        <v>6</v>
      </c>
      <c r="G115" s="2" t="s">
        <v>18</v>
      </c>
      <c r="H115" s="2" t="s">
        <v>235</v>
      </c>
      <c r="I115" s="2" t="s">
        <v>411</v>
      </c>
    </row>
    <row r="116" spans="1:9">
      <c r="A116" s="16" t="s">
        <v>236</v>
      </c>
      <c r="B116" s="9">
        <v>4.3999999999999999E-5</v>
      </c>
      <c r="C116" s="10" t="s">
        <v>234</v>
      </c>
      <c r="D116" s="2" t="s">
        <v>27</v>
      </c>
      <c r="F116" s="2" t="s">
        <v>6</v>
      </c>
      <c r="G116" s="2" t="s">
        <v>18</v>
      </c>
      <c r="H116" s="2" t="s">
        <v>237</v>
      </c>
      <c r="I116" s="2" t="s">
        <v>412</v>
      </c>
    </row>
    <row r="117" spans="1:9">
      <c r="A117" s="11" t="s">
        <v>238</v>
      </c>
      <c r="B117" s="9">
        <v>0.31274999999999997</v>
      </c>
      <c r="C117" s="10" t="s">
        <v>23</v>
      </c>
      <c r="D117" s="2" t="s">
        <v>27</v>
      </c>
      <c r="F117" s="2" t="s">
        <v>239</v>
      </c>
      <c r="G117" s="2" t="s">
        <v>18</v>
      </c>
      <c r="H117" s="2" t="s">
        <v>240</v>
      </c>
      <c r="I117" s="2" t="s">
        <v>412</v>
      </c>
    </row>
    <row r="118" spans="1:9">
      <c r="A118" s="16"/>
      <c r="B118" s="9"/>
      <c r="C118" s="10"/>
    </row>
    <row r="119" spans="1:9">
      <c r="A119" s="2" t="s">
        <v>3</v>
      </c>
      <c r="B119" s="13" t="s">
        <v>43</v>
      </c>
    </row>
    <row r="120" spans="1:9">
      <c r="A120" s="2" t="s">
        <v>4</v>
      </c>
      <c r="B120" s="14"/>
    </row>
    <row r="121" spans="1:9">
      <c r="A121" s="2" t="s">
        <v>5</v>
      </c>
      <c r="B121" s="3" t="s">
        <v>6</v>
      </c>
    </row>
    <row r="122" spans="1:9">
      <c r="A122" s="2" t="s">
        <v>7</v>
      </c>
      <c r="B122" s="3">
        <v>1</v>
      </c>
    </row>
    <row r="123" spans="1:9">
      <c r="A123" s="2" t="s">
        <v>8</v>
      </c>
      <c r="B123" s="3" t="s">
        <v>207</v>
      </c>
    </row>
    <row r="124" spans="1:9">
      <c r="A124" s="2" t="s">
        <v>9</v>
      </c>
    </row>
    <row r="125" spans="1:9">
      <c r="A125" s="2" t="s">
        <v>10</v>
      </c>
      <c r="B125" s="3" t="s">
        <v>11</v>
      </c>
      <c r="C125" s="2" t="s">
        <v>8</v>
      </c>
      <c r="D125" s="2" t="s">
        <v>12</v>
      </c>
      <c r="E125" s="2" t="s">
        <v>13</v>
      </c>
      <c r="F125" s="2" t="s">
        <v>5</v>
      </c>
      <c r="G125" s="2" t="s">
        <v>14</v>
      </c>
      <c r="H125" s="2" t="s">
        <v>15</v>
      </c>
      <c r="I125" s="2" t="s">
        <v>16</v>
      </c>
    </row>
    <row r="126" spans="1:9">
      <c r="A126" s="11" t="s">
        <v>44</v>
      </c>
      <c r="B126" s="9">
        <v>4.9644000000000004</v>
      </c>
      <c r="C126" s="10" t="s">
        <v>23</v>
      </c>
      <c r="D126" s="2" t="s">
        <v>27</v>
      </c>
      <c r="F126" s="2" t="s">
        <v>107</v>
      </c>
      <c r="G126" s="2" t="s">
        <v>18</v>
      </c>
      <c r="H126" s="2" t="s">
        <v>240</v>
      </c>
      <c r="I126" s="2" t="s">
        <v>410</v>
      </c>
    </row>
    <row r="127" spans="1:9">
      <c r="A127" s="2" t="s">
        <v>221</v>
      </c>
      <c r="B127" s="9">
        <v>1.2384364123159304</v>
      </c>
      <c r="C127" s="10" t="s">
        <v>23</v>
      </c>
      <c r="D127" s="2" t="s">
        <v>27</v>
      </c>
      <c r="F127" s="2" t="s">
        <v>6</v>
      </c>
      <c r="G127" s="2" t="s">
        <v>18</v>
      </c>
      <c r="H127" s="2" t="s">
        <v>222</v>
      </c>
      <c r="I127" s="2" t="s">
        <v>410</v>
      </c>
    </row>
    <row r="128" spans="1:9">
      <c r="A128" s="17" t="s">
        <v>31</v>
      </c>
      <c r="B128" s="9">
        <v>3.0950000000000002</v>
      </c>
      <c r="C128" s="10" t="s">
        <v>106</v>
      </c>
      <c r="D128" s="2" t="s">
        <v>27</v>
      </c>
      <c r="F128" s="2" t="s">
        <v>32</v>
      </c>
      <c r="G128" s="2" t="s">
        <v>18</v>
      </c>
      <c r="H128" s="2" t="s">
        <v>119</v>
      </c>
      <c r="I128" s="2" t="s">
        <v>410</v>
      </c>
    </row>
    <row r="129" spans="1:9">
      <c r="A129" s="17" t="s">
        <v>241</v>
      </c>
      <c r="B129" s="9">
        <v>1.3396000000000001</v>
      </c>
      <c r="C129" s="10" t="s">
        <v>23</v>
      </c>
      <c r="D129" s="2" t="s">
        <v>27</v>
      </c>
      <c r="F129" s="2" t="s">
        <v>6</v>
      </c>
      <c r="G129" s="2" t="s">
        <v>18</v>
      </c>
      <c r="H129" s="2" t="s">
        <v>45</v>
      </c>
      <c r="I129" s="2" t="s">
        <v>409</v>
      </c>
    </row>
    <row r="130" spans="1:9">
      <c r="A130" s="2" t="s">
        <v>29</v>
      </c>
      <c r="B130" s="9">
        <v>0.20699999999999999</v>
      </c>
      <c r="C130" s="10" t="s">
        <v>23</v>
      </c>
      <c r="D130" s="2" t="s">
        <v>27</v>
      </c>
      <c r="F130" s="2" t="s">
        <v>219</v>
      </c>
      <c r="G130" s="2" t="s">
        <v>18</v>
      </c>
      <c r="H130" s="2" t="s">
        <v>30</v>
      </c>
      <c r="I130" s="2" t="s">
        <v>408</v>
      </c>
    </row>
    <row r="131" spans="1:9">
      <c r="B131" s="9"/>
      <c r="C131" s="10"/>
    </row>
    <row r="132" spans="1:9">
      <c r="A132" s="16"/>
    </row>
    <row r="133" spans="1:9">
      <c r="A133" s="2" t="s">
        <v>3</v>
      </c>
      <c r="B133" s="3" t="s">
        <v>211</v>
      </c>
    </row>
    <row r="134" spans="1:9">
      <c r="A134" s="2" t="s">
        <v>4</v>
      </c>
    </row>
    <row r="135" spans="1:9">
      <c r="A135" s="2" t="s">
        <v>5</v>
      </c>
      <c r="B135" s="3" t="s">
        <v>6</v>
      </c>
    </row>
    <row r="136" spans="1:9">
      <c r="A136" s="2" t="s">
        <v>7</v>
      </c>
      <c r="B136" s="3">
        <v>1</v>
      </c>
    </row>
    <row r="137" spans="1:9">
      <c r="A137" s="2" t="s">
        <v>8</v>
      </c>
      <c r="B137" s="3" t="s">
        <v>207</v>
      </c>
    </row>
    <row r="138" spans="1:9">
      <c r="A138" s="2" t="s">
        <v>9</v>
      </c>
    </row>
    <row r="139" spans="1:9">
      <c r="A139" s="2" t="s">
        <v>10</v>
      </c>
      <c r="B139" s="3" t="s">
        <v>11</v>
      </c>
      <c r="C139" s="2" t="s">
        <v>8</v>
      </c>
      <c r="D139" s="2" t="s">
        <v>12</v>
      </c>
      <c r="E139" s="2" t="s">
        <v>13</v>
      </c>
      <c r="F139" s="2" t="s">
        <v>5</v>
      </c>
      <c r="G139" s="2" t="s">
        <v>14</v>
      </c>
      <c r="H139" s="2" t="s">
        <v>15</v>
      </c>
      <c r="I139" s="2" t="s">
        <v>16</v>
      </c>
    </row>
    <row r="140" spans="1:9">
      <c r="A140" s="2" t="s">
        <v>46</v>
      </c>
      <c r="B140" s="3">
        <f>1/500</f>
        <v>2E-3</v>
      </c>
      <c r="C140" s="2" t="s">
        <v>8</v>
      </c>
      <c r="D140" s="2" t="s">
        <v>27</v>
      </c>
      <c r="F140" s="2" t="s">
        <v>6</v>
      </c>
      <c r="G140" s="2" t="s">
        <v>18</v>
      </c>
      <c r="H140" s="2" t="s">
        <v>47</v>
      </c>
      <c r="I140" s="2" t="s">
        <v>413</v>
      </c>
    </row>
    <row r="144" spans="1:9">
      <c r="A144" s="2" t="s">
        <v>3</v>
      </c>
      <c r="B144" s="3" t="s">
        <v>22</v>
      </c>
    </row>
    <row r="145" spans="1:9">
      <c r="A145" s="2" t="s">
        <v>4</v>
      </c>
    </row>
    <row r="146" spans="1:9">
      <c r="A146" s="2" t="s">
        <v>5</v>
      </c>
      <c r="B146" s="3" t="s">
        <v>6</v>
      </c>
    </row>
    <row r="147" spans="1:9">
      <c r="A147" s="2" t="s">
        <v>7</v>
      </c>
      <c r="B147" s="3">
        <v>1</v>
      </c>
    </row>
    <row r="148" spans="1:9">
      <c r="A148" s="2" t="s">
        <v>8</v>
      </c>
      <c r="B148" s="3" t="s">
        <v>207</v>
      </c>
    </row>
    <row r="149" spans="1:9">
      <c r="A149" s="2" t="s">
        <v>9</v>
      </c>
    </row>
    <row r="150" spans="1:9">
      <c r="A150" s="2" t="s">
        <v>10</v>
      </c>
      <c r="B150" s="3" t="s">
        <v>11</v>
      </c>
      <c r="C150" s="2" t="s">
        <v>8</v>
      </c>
      <c r="D150" s="2" t="s">
        <v>12</v>
      </c>
      <c r="E150" s="2" t="s">
        <v>13</v>
      </c>
      <c r="F150" s="2" t="s">
        <v>5</v>
      </c>
      <c r="G150" s="2" t="s">
        <v>14</v>
      </c>
      <c r="H150" s="2" t="s">
        <v>15</v>
      </c>
      <c r="I150" s="2" t="s">
        <v>16</v>
      </c>
    </row>
    <row r="151" spans="1:9">
      <c r="A151" s="12" t="s">
        <v>48</v>
      </c>
      <c r="B151" s="3">
        <f>B152</f>
        <v>4.6039628599999993</v>
      </c>
      <c r="C151" s="10" t="s">
        <v>220</v>
      </c>
      <c r="D151" s="2" t="s">
        <v>49</v>
      </c>
      <c r="F151" s="2" t="s">
        <v>242</v>
      </c>
      <c r="G151" s="2" t="s">
        <v>208</v>
      </c>
      <c r="H151" s="2" t="s">
        <v>50</v>
      </c>
      <c r="I151" s="12" t="s">
        <v>414</v>
      </c>
    </row>
    <row r="152" spans="1:9">
      <c r="A152" s="12" t="s">
        <v>51</v>
      </c>
      <c r="B152" s="18">
        <v>4.6039628599999993</v>
      </c>
      <c r="C152" s="12" t="s">
        <v>23</v>
      </c>
      <c r="D152" s="2" t="s">
        <v>27</v>
      </c>
      <c r="F152" s="2" t="s">
        <v>242</v>
      </c>
      <c r="G152" s="2" t="s">
        <v>18</v>
      </c>
      <c r="H152" s="2" t="s">
        <v>52</v>
      </c>
      <c r="I152" s="12" t="s">
        <v>414</v>
      </c>
    </row>
    <row r="153" spans="1:9">
      <c r="A153" s="2" t="s">
        <v>29</v>
      </c>
      <c r="B153" s="18">
        <v>1.6575440399999999</v>
      </c>
      <c r="C153" s="19" t="s">
        <v>23</v>
      </c>
      <c r="D153" s="2" t="s">
        <v>27</v>
      </c>
      <c r="F153" s="2" t="s">
        <v>58</v>
      </c>
      <c r="G153" s="2" t="s">
        <v>18</v>
      </c>
      <c r="H153" s="2" t="s">
        <v>30</v>
      </c>
      <c r="I153" s="12" t="s">
        <v>414</v>
      </c>
    </row>
    <row r="154" spans="1:9">
      <c r="A154" s="2" t="s">
        <v>243</v>
      </c>
      <c r="B154" s="18">
        <v>0.30617486999999999</v>
      </c>
      <c r="C154" s="12" t="s">
        <v>23</v>
      </c>
      <c r="D154" s="2" t="s">
        <v>27</v>
      </c>
      <c r="F154" s="2" t="s">
        <v>58</v>
      </c>
      <c r="G154" s="2" t="s">
        <v>18</v>
      </c>
      <c r="H154" s="2" t="s">
        <v>28</v>
      </c>
      <c r="I154" s="12" t="s">
        <v>414</v>
      </c>
    </row>
    <row r="155" spans="1:9">
      <c r="B155" s="15"/>
      <c r="C155" s="10"/>
    </row>
    <row r="156" spans="1:9">
      <c r="B156" s="15"/>
      <c r="C156" s="10"/>
    </row>
    <row r="157" spans="1:9">
      <c r="B157" s="15"/>
      <c r="C157" s="10"/>
    </row>
    <row r="158" spans="1:9">
      <c r="A158" s="2" t="s">
        <v>3</v>
      </c>
      <c r="B158" s="13" t="s">
        <v>212</v>
      </c>
    </row>
    <row r="159" spans="1:9">
      <c r="A159" s="2" t="s">
        <v>4</v>
      </c>
      <c r="B159" s="14"/>
    </row>
    <row r="160" spans="1:9">
      <c r="A160" s="2" t="s">
        <v>5</v>
      </c>
      <c r="B160" s="3" t="s">
        <v>6</v>
      </c>
    </row>
    <row r="161" spans="1:9">
      <c r="A161" s="2" t="s">
        <v>7</v>
      </c>
      <c r="B161" s="3">
        <v>1</v>
      </c>
    </row>
    <row r="162" spans="1:9">
      <c r="A162" s="2" t="s">
        <v>8</v>
      </c>
      <c r="B162" s="3" t="s">
        <v>207</v>
      </c>
    </row>
    <row r="163" spans="1:9">
      <c r="A163" s="2" t="s">
        <v>9</v>
      </c>
    </row>
    <row r="164" spans="1:9">
      <c r="A164" s="2" t="s">
        <v>10</v>
      </c>
      <c r="B164" s="3" t="s">
        <v>11</v>
      </c>
      <c r="C164" s="2" t="s">
        <v>8</v>
      </c>
      <c r="D164" s="2" t="s">
        <v>12</v>
      </c>
      <c r="E164" s="2" t="s">
        <v>13</v>
      </c>
      <c r="F164" s="2" t="s">
        <v>5</v>
      </c>
      <c r="G164" s="2" t="s">
        <v>14</v>
      </c>
      <c r="H164" s="2" t="s">
        <v>15</v>
      </c>
      <c r="I164" s="2" t="s">
        <v>16</v>
      </c>
    </row>
    <row r="165" spans="1:9">
      <c r="A165" s="17" t="s">
        <v>31</v>
      </c>
      <c r="B165" s="9">
        <v>241.5</v>
      </c>
      <c r="C165" s="10" t="s">
        <v>106</v>
      </c>
      <c r="D165" s="2" t="s">
        <v>27</v>
      </c>
      <c r="F165" s="2" t="s">
        <v>32</v>
      </c>
      <c r="G165" s="2" t="s">
        <v>18</v>
      </c>
      <c r="H165" s="2" t="s">
        <v>119</v>
      </c>
      <c r="I165" s="2" t="s">
        <v>410</v>
      </c>
    </row>
    <row r="166" spans="1:9">
      <c r="A166" s="2" t="s">
        <v>53</v>
      </c>
      <c r="B166" s="15">
        <v>488</v>
      </c>
      <c r="C166" s="10" t="s">
        <v>244</v>
      </c>
      <c r="D166" s="2" t="s">
        <v>27</v>
      </c>
      <c r="F166" s="2" t="s">
        <v>245</v>
      </c>
      <c r="G166" s="2" t="s">
        <v>216</v>
      </c>
      <c r="H166" s="2" t="s">
        <v>246</v>
      </c>
      <c r="I166" s="2" t="s">
        <v>410</v>
      </c>
    </row>
    <row r="167" spans="1:9">
      <c r="B167" s="15"/>
      <c r="C167" s="10"/>
    </row>
    <row r="168" spans="1:9">
      <c r="C168" s="10"/>
    </row>
    <row r="170" spans="1:9">
      <c r="A170" s="2" t="s">
        <v>3</v>
      </c>
      <c r="B170" s="3" t="s">
        <v>19</v>
      </c>
    </row>
    <row r="171" spans="1:9">
      <c r="A171" s="2" t="s">
        <v>4</v>
      </c>
      <c r="B171" s="14"/>
    </row>
    <row r="172" spans="1:9">
      <c r="A172" s="2" t="s">
        <v>5</v>
      </c>
      <c r="B172" s="3" t="s">
        <v>6</v>
      </c>
    </row>
    <row r="173" spans="1:9">
      <c r="A173" s="2" t="s">
        <v>7</v>
      </c>
      <c r="B173" s="3">
        <v>1</v>
      </c>
    </row>
    <row r="174" spans="1:9">
      <c r="A174" s="2" t="s">
        <v>8</v>
      </c>
      <c r="B174" s="3" t="s">
        <v>207</v>
      </c>
    </row>
    <row r="175" spans="1:9">
      <c r="A175" s="2" t="s">
        <v>9</v>
      </c>
    </row>
    <row r="176" spans="1:9">
      <c r="A176" s="2" t="s">
        <v>10</v>
      </c>
      <c r="B176" s="3" t="s">
        <v>11</v>
      </c>
      <c r="C176" s="2" t="s">
        <v>8</v>
      </c>
      <c r="D176" s="2" t="s">
        <v>12</v>
      </c>
      <c r="E176" s="2" t="s">
        <v>13</v>
      </c>
      <c r="F176" s="2" t="s">
        <v>5</v>
      </c>
      <c r="G176" s="2" t="s">
        <v>14</v>
      </c>
      <c r="H176" s="2" t="s">
        <v>15</v>
      </c>
      <c r="I176" s="2" t="s">
        <v>16</v>
      </c>
    </row>
    <row r="177" spans="1:9">
      <c r="A177" s="2" t="s">
        <v>247</v>
      </c>
      <c r="B177" s="3">
        <f>SUMIF($A$1:$A$167,"market for platinum",$B$1:$B$167)</f>
        <v>1.13E-4</v>
      </c>
      <c r="C177" s="2" t="s">
        <v>220</v>
      </c>
      <c r="D177" s="2" t="s">
        <v>27</v>
      </c>
      <c r="F177" s="2" t="s">
        <v>239</v>
      </c>
      <c r="G177" s="2" t="s">
        <v>18</v>
      </c>
      <c r="H177" s="2" t="s">
        <v>54</v>
      </c>
    </row>
    <row r="178" spans="1:9">
      <c r="A178" s="11" t="s">
        <v>248</v>
      </c>
      <c r="B178" s="3">
        <f>-0.76*SUMIF($A$1:$A$167,"market for platinum",$B$1:$B$167)</f>
        <v>-8.5879999999999998E-5</v>
      </c>
      <c r="C178" s="10" t="s">
        <v>220</v>
      </c>
      <c r="D178" s="2" t="s">
        <v>27</v>
      </c>
      <c r="F178" s="2" t="s">
        <v>6</v>
      </c>
      <c r="G178" s="2" t="s">
        <v>18</v>
      </c>
      <c r="H178" s="2" t="s">
        <v>54</v>
      </c>
      <c r="I178" s="2" t="s">
        <v>59</v>
      </c>
    </row>
    <row r="179" spans="1:9">
      <c r="A179" s="12" t="s">
        <v>249</v>
      </c>
      <c r="B179" s="3">
        <f>SUMIF($A$1:$A$167,"market for nickel, 99.5%",$B$1:$B$167)</f>
        <v>2.0244364123159304</v>
      </c>
      <c r="C179" s="10" t="s">
        <v>250</v>
      </c>
      <c r="D179" s="2" t="s">
        <v>49</v>
      </c>
      <c r="F179" s="2" t="s">
        <v>107</v>
      </c>
      <c r="G179" s="2" t="s">
        <v>208</v>
      </c>
      <c r="H179" s="2" t="s">
        <v>251</v>
      </c>
    </row>
    <row r="180" spans="1:9">
      <c r="A180" s="2" t="s">
        <v>221</v>
      </c>
      <c r="B180" s="3">
        <f>-0.87*B179</f>
        <v>-1.7612596787148596</v>
      </c>
      <c r="C180" s="10" t="s">
        <v>250</v>
      </c>
      <c r="D180" s="2" t="s">
        <v>49</v>
      </c>
      <c r="F180" s="2" t="s">
        <v>215</v>
      </c>
      <c r="G180" s="2" t="s">
        <v>208</v>
      </c>
      <c r="H180" s="2" t="s">
        <v>251</v>
      </c>
      <c r="I180" s="2" t="s">
        <v>61</v>
      </c>
    </row>
    <row r="182" spans="1:9">
      <c r="A182" s="2" t="s">
        <v>3</v>
      </c>
      <c r="B182" s="3" t="s">
        <v>20</v>
      </c>
    </row>
    <row r="183" spans="1:9">
      <c r="A183" s="2" t="s">
        <v>4</v>
      </c>
      <c r="B183" s="14"/>
    </row>
    <row r="184" spans="1:9">
      <c r="A184" s="2" t="s">
        <v>5</v>
      </c>
      <c r="B184" s="3" t="s">
        <v>6</v>
      </c>
    </row>
    <row r="185" spans="1:9">
      <c r="A185" s="2" t="s">
        <v>7</v>
      </c>
      <c r="B185" s="3">
        <v>1</v>
      </c>
    </row>
    <row r="186" spans="1:9">
      <c r="A186" s="2" t="s">
        <v>8</v>
      </c>
      <c r="B186" s="3" t="s">
        <v>207</v>
      </c>
    </row>
    <row r="187" spans="1:9">
      <c r="A187" s="2" t="s">
        <v>9</v>
      </c>
    </row>
    <row r="188" spans="1:9">
      <c r="A188" s="2" t="s">
        <v>10</v>
      </c>
      <c r="B188" s="3" t="s">
        <v>11</v>
      </c>
      <c r="C188" s="2" t="s">
        <v>8</v>
      </c>
      <c r="D188" s="2" t="s">
        <v>12</v>
      </c>
      <c r="E188" s="2" t="s">
        <v>13</v>
      </c>
      <c r="F188" s="2" t="s">
        <v>5</v>
      </c>
      <c r="G188" s="2" t="s">
        <v>14</v>
      </c>
      <c r="H188" s="2" t="s">
        <v>15</v>
      </c>
      <c r="I188" s="2" t="s">
        <v>16</v>
      </c>
    </row>
    <row r="189" spans="1:9">
      <c r="A189" s="2" t="s">
        <v>247</v>
      </c>
      <c r="B189" s="3">
        <f>SUMIF($A$1:$A$167,"market for platinum",$B$1:$B$167)</f>
        <v>1.13E-4</v>
      </c>
      <c r="C189" s="2" t="s">
        <v>220</v>
      </c>
      <c r="D189" s="2" t="s">
        <v>27</v>
      </c>
      <c r="F189" s="2" t="s">
        <v>239</v>
      </c>
      <c r="G189" s="2" t="s">
        <v>18</v>
      </c>
      <c r="H189" s="2" t="s">
        <v>54</v>
      </c>
    </row>
    <row r="190" spans="1:9">
      <c r="A190" s="11" t="s">
        <v>248</v>
      </c>
      <c r="B190" s="3">
        <f>-0.35*B189</f>
        <v>-3.9549999999999999E-5</v>
      </c>
      <c r="C190" s="10" t="s">
        <v>220</v>
      </c>
      <c r="D190" s="2" t="s">
        <v>27</v>
      </c>
      <c r="F190" s="2" t="s">
        <v>6</v>
      </c>
      <c r="G190" s="2" t="s">
        <v>18</v>
      </c>
      <c r="H190" s="2" t="s">
        <v>54</v>
      </c>
      <c r="I190" s="2" t="s">
        <v>60</v>
      </c>
    </row>
    <row r="191" spans="1:9">
      <c r="A191" s="12" t="s">
        <v>249</v>
      </c>
      <c r="B191" s="3">
        <f>SUMIF($A$1:$A$167,"market for nickel, 99.5%",$B$1:$B$167)</f>
        <v>2.0244364123159304</v>
      </c>
      <c r="C191" s="10" t="s">
        <v>250</v>
      </c>
      <c r="D191" s="2" t="s">
        <v>49</v>
      </c>
      <c r="F191" s="2" t="s">
        <v>107</v>
      </c>
      <c r="G191" s="2" t="s">
        <v>208</v>
      </c>
      <c r="H191" s="2" t="s">
        <v>251</v>
      </c>
    </row>
    <row r="192" spans="1:9">
      <c r="A192" s="2" t="s">
        <v>221</v>
      </c>
      <c r="B192" s="3">
        <f>-0.3*B191</f>
        <v>-0.60733092369477915</v>
      </c>
      <c r="C192" s="10" t="s">
        <v>250</v>
      </c>
      <c r="D192" s="2" t="s">
        <v>49</v>
      </c>
      <c r="F192" s="2" t="s">
        <v>215</v>
      </c>
      <c r="G192" s="2" t="s">
        <v>208</v>
      </c>
      <c r="H192" s="2" t="s">
        <v>251</v>
      </c>
      <c r="I192" s="2" t="s">
        <v>62</v>
      </c>
    </row>
    <row r="193" spans="1:9">
      <c r="B193" s="14"/>
    </row>
    <row r="194" spans="1:9">
      <c r="A194" s="2" t="s">
        <v>3</v>
      </c>
      <c r="B194" s="3" t="s">
        <v>21</v>
      </c>
    </row>
    <row r="195" spans="1:9">
      <c r="A195" s="2" t="s">
        <v>4</v>
      </c>
      <c r="B195" s="14"/>
    </row>
    <row r="196" spans="1:9">
      <c r="A196" s="2" t="s">
        <v>5</v>
      </c>
      <c r="B196" s="3" t="s">
        <v>6</v>
      </c>
    </row>
    <row r="197" spans="1:9">
      <c r="A197" s="2" t="s">
        <v>7</v>
      </c>
      <c r="B197" s="3">
        <v>1</v>
      </c>
    </row>
    <row r="198" spans="1:9">
      <c r="A198" s="2" t="s">
        <v>8</v>
      </c>
      <c r="B198" s="3" t="s">
        <v>207</v>
      </c>
    </row>
    <row r="199" spans="1:9">
      <c r="A199" s="2" t="s">
        <v>9</v>
      </c>
    </row>
    <row r="200" spans="1:9">
      <c r="A200" s="2" t="s">
        <v>10</v>
      </c>
      <c r="B200" s="3" t="s">
        <v>11</v>
      </c>
      <c r="C200" s="2" t="s">
        <v>8</v>
      </c>
      <c r="D200" s="2" t="s">
        <v>12</v>
      </c>
      <c r="E200" s="2" t="s">
        <v>13</v>
      </c>
      <c r="F200" s="2" t="s">
        <v>5</v>
      </c>
      <c r="G200" s="2" t="s">
        <v>14</v>
      </c>
      <c r="H200" s="2" t="s">
        <v>15</v>
      </c>
      <c r="I200" s="2" t="s">
        <v>16</v>
      </c>
    </row>
    <row r="201" spans="1:9">
      <c r="A201" s="2" t="s">
        <v>247</v>
      </c>
      <c r="B201" s="3">
        <f>SUMIF($A$1:$A$167,"market for platinum",$B$1:$B$167)</f>
        <v>1.13E-4</v>
      </c>
      <c r="C201" s="2" t="s">
        <v>220</v>
      </c>
      <c r="D201" s="2" t="s">
        <v>27</v>
      </c>
      <c r="F201" s="2" t="s">
        <v>239</v>
      </c>
      <c r="G201" s="2" t="s">
        <v>18</v>
      </c>
      <c r="H201" s="2" t="s">
        <v>54</v>
      </c>
    </row>
    <row r="202" spans="1:9">
      <c r="A202" s="11" t="s">
        <v>248</v>
      </c>
      <c r="B202" s="3">
        <f>0*B201</f>
        <v>0</v>
      </c>
      <c r="C202" s="10" t="s">
        <v>220</v>
      </c>
      <c r="D202" s="2" t="s">
        <v>27</v>
      </c>
      <c r="F202" s="2" t="s">
        <v>6</v>
      </c>
      <c r="G202" s="2" t="s">
        <v>18</v>
      </c>
      <c r="H202" s="2" t="s">
        <v>54</v>
      </c>
      <c r="I202" s="2" t="s">
        <v>83</v>
      </c>
    </row>
    <row r="203" spans="1:9">
      <c r="A203" s="12" t="s">
        <v>249</v>
      </c>
      <c r="B203" s="3">
        <f>SUMIF($A$1:$A$167,"market for nickel, 99.5%",$B$1:$B$167)</f>
        <v>2.0244364123159304</v>
      </c>
      <c r="C203" s="10" t="s">
        <v>220</v>
      </c>
      <c r="D203" s="2" t="s">
        <v>49</v>
      </c>
      <c r="F203" s="2" t="s">
        <v>239</v>
      </c>
      <c r="G203" s="2" t="s">
        <v>208</v>
      </c>
      <c r="H203" s="2" t="s">
        <v>251</v>
      </c>
    </row>
    <row r="204" spans="1:9">
      <c r="A204" s="2" t="s">
        <v>221</v>
      </c>
      <c r="B204" s="3">
        <f>0*B203</f>
        <v>0</v>
      </c>
      <c r="C204" s="10" t="s">
        <v>220</v>
      </c>
      <c r="D204" s="2" t="s">
        <v>49</v>
      </c>
      <c r="F204" s="2" t="s">
        <v>58</v>
      </c>
      <c r="G204" s="2" t="s">
        <v>208</v>
      </c>
      <c r="H204" s="2" t="s">
        <v>251</v>
      </c>
      <c r="I204" s="2" t="s">
        <v>83</v>
      </c>
    </row>
    <row r="209" spans="2:2">
      <c r="B209" s="2"/>
    </row>
    <row r="210" spans="2:2">
      <c r="B210" s="2"/>
    </row>
  </sheetData>
  <phoneticPr fontId="13" type="noConversion"/>
  <pageMargins left="0.7" right="0.7" top="0.75" bottom="0.75" header="0.3" footer="0.3"/>
  <pageSetup paperSize="9" orientation="portrait" verticalDpi="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75"/>
  <sheetViews>
    <sheetView topLeftCell="F64" workbookViewId="0">
      <selection activeCell="J63" sqref="J63"/>
    </sheetView>
  </sheetViews>
  <sheetFormatPr defaultRowHeight="13.8"/>
  <cols>
    <col min="1" max="1" width="67.5546875" style="48" bestFit="1" customWidth="1"/>
    <col min="2" max="2" width="24.88671875" style="56" bestFit="1" customWidth="1"/>
    <col min="3" max="3" width="13.109375" style="37" bestFit="1" customWidth="1"/>
    <col min="4" max="4" width="17.21875" style="37" bestFit="1" customWidth="1"/>
    <col min="5" max="5" width="26.44140625" style="37" bestFit="1" customWidth="1"/>
    <col min="6" max="6" width="10.44140625" style="37" bestFit="1" customWidth="1"/>
    <col min="7" max="7" width="13.88671875" style="37" bestFit="1" customWidth="1"/>
    <col min="8" max="8" width="28.109375" style="37" bestFit="1" customWidth="1"/>
    <col min="9" max="9" width="16.77734375" style="37" bestFit="1" customWidth="1"/>
    <col min="10" max="10" width="56.77734375" style="37" bestFit="1" customWidth="1"/>
    <col min="11" max="16384" width="8.88671875" style="37"/>
  </cols>
  <sheetData>
    <row r="1" spans="1:73" s="26" customFormat="1">
      <c r="A1" s="2" t="s">
        <v>487</v>
      </c>
      <c r="B1" s="25">
        <v>14</v>
      </c>
    </row>
    <row r="2" spans="1:73" s="29" customFormat="1">
      <c r="A2" s="4" t="s">
        <v>0</v>
      </c>
      <c r="B2" s="27" t="s">
        <v>601</v>
      </c>
      <c r="C2" s="28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  <c r="AV2" s="26"/>
      <c r="AW2" s="26"/>
      <c r="AX2" s="26"/>
      <c r="AY2" s="26"/>
      <c r="AZ2" s="26"/>
      <c r="BA2" s="26"/>
      <c r="BB2" s="26"/>
      <c r="BC2" s="26"/>
      <c r="BD2" s="26"/>
      <c r="BE2" s="26"/>
      <c r="BF2" s="26"/>
      <c r="BG2" s="26"/>
      <c r="BH2" s="26"/>
      <c r="BI2" s="26"/>
      <c r="BJ2" s="26"/>
      <c r="BK2" s="26"/>
      <c r="BL2" s="26"/>
      <c r="BM2" s="26"/>
      <c r="BN2" s="26"/>
      <c r="BO2" s="26"/>
      <c r="BP2" s="26"/>
      <c r="BQ2" s="26"/>
      <c r="BR2" s="26"/>
      <c r="BS2" s="26"/>
      <c r="BT2" s="26"/>
      <c r="BU2" s="26"/>
    </row>
    <row r="3" spans="1:73" s="29" customFormat="1">
      <c r="A3" s="2" t="s">
        <v>1</v>
      </c>
      <c r="B3" s="25" t="s">
        <v>2</v>
      </c>
      <c r="C3" s="28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6"/>
      <c r="AX3" s="26"/>
      <c r="AY3" s="26"/>
      <c r="AZ3" s="26"/>
      <c r="BA3" s="26"/>
      <c r="BB3" s="26"/>
      <c r="BC3" s="26"/>
      <c r="BD3" s="26"/>
      <c r="BE3" s="26"/>
      <c r="BF3" s="26"/>
      <c r="BG3" s="26"/>
      <c r="BH3" s="26"/>
      <c r="BI3" s="26"/>
      <c r="BJ3" s="26"/>
      <c r="BK3" s="26"/>
      <c r="BL3" s="26"/>
      <c r="BM3" s="26"/>
      <c r="BN3" s="26"/>
      <c r="BO3" s="26"/>
      <c r="BP3" s="26"/>
      <c r="BQ3" s="26"/>
      <c r="BR3" s="26"/>
      <c r="BS3" s="26"/>
      <c r="BT3" s="26"/>
      <c r="BU3" s="26"/>
    </row>
    <row r="5" spans="1:73" s="26" customFormat="1">
      <c r="A5" s="2" t="s">
        <v>3</v>
      </c>
      <c r="B5" s="25" t="s">
        <v>602</v>
      </c>
    </row>
    <row r="6" spans="1:73" s="26" customFormat="1">
      <c r="A6" s="2" t="s">
        <v>4</v>
      </c>
      <c r="B6" s="27"/>
    </row>
    <row r="7" spans="1:73" s="26" customFormat="1">
      <c r="A7" s="2" t="s">
        <v>5</v>
      </c>
      <c r="B7" s="25" t="s">
        <v>6</v>
      </c>
    </row>
    <row r="8" spans="1:73" s="26" customFormat="1">
      <c r="A8" s="2" t="s">
        <v>7</v>
      </c>
      <c r="B8" s="25">
        <v>1</v>
      </c>
    </row>
    <row r="9" spans="1:73" s="26" customFormat="1">
      <c r="A9" s="2" t="s">
        <v>8</v>
      </c>
      <c r="B9" s="25" t="s">
        <v>603</v>
      </c>
    </row>
    <row r="10" spans="1:73" s="26" customFormat="1">
      <c r="A10" s="2" t="s">
        <v>9</v>
      </c>
      <c r="B10" s="25"/>
    </row>
    <row r="11" spans="1:73" s="26" customFormat="1">
      <c r="A11" s="2" t="s">
        <v>10</v>
      </c>
      <c r="B11" s="25" t="s">
        <v>11</v>
      </c>
      <c r="C11" s="26" t="s">
        <v>8</v>
      </c>
      <c r="D11" s="26" t="s">
        <v>12</v>
      </c>
      <c r="E11" s="26" t="s">
        <v>13</v>
      </c>
      <c r="F11" s="26" t="s">
        <v>5</v>
      </c>
      <c r="G11" s="26" t="s">
        <v>14</v>
      </c>
      <c r="H11" s="26" t="s">
        <v>604</v>
      </c>
      <c r="I11" s="26" t="s">
        <v>131</v>
      </c>
      <c r="J11" s="37" t="s">
        <v>664</v>
      </c>
    </row>
    <row r="12" spans="1:73" s="26" customFormat="1">
      <c r="A12" s="3" t="s">
        <v>605</v>
      </c>
      <c r="B12" s="25">
        <v>7000</v>
      </c>
      <c r="C12" s="26" t="s">
        <v>453</v>
      </c>
      <c r="D12" s="25" t="s">
        <v>606</v>
      </c>
      <c r="F12" s="26" t="s">
        <v>6</v>
      </c>
      <c r="G12" s="26" t="s">
        <v>607</v>
      </c>
    </row>
    <row r="13" spans="1:73" s="26" customFormat="1">
      <c r="A13" s="3" t="s">
        <v>608</v>
      </c>
      <c r="B13" s="25">
        <v>7000</v>
      </c>
      <c r="C13" s="26" t="s">
        <v>609</v>
      </c>
      <c r="D13" s="25" t="s">
        <v>606</v>
      </c>
      <c r="F13" s="26" t="s">
        <v>6</v>
      </c>
      <c r="G13" s="26" t="s">
        <v>610</v>
      </c>
    </row>
    <row r="14" spans="1:73" s="26" customFormat="1">
      <c r="A14" s="3" t="s">
        <v>611</v>
      </c>
      <c r="B14" s="25">
        <v>7000</v>
      </c>
      <c r="C14" s="26" t="s">
        <v>609</v>
      </c>
      <c r="D14" s="25" t="s">
        <v>606</v>
      </c>
      <c r="F14" s="26" t="s">
        <v>6</v>
      </c>
      <c r="G14" s="26" t="s">
        <v>607</v>
      </c>
    </row>
    <row r="15" spans="1:73" s="26" customFormat="1">
      <c r="A15" s="3" t="s">
        <v>129</v>
      </c>
      <c r="B15" s="25">
        <v>7000</v>
      </c>
      <c r="C15" s="26" t="s">
        <v>609</v>
      </c>
      <c r="D15" s="25" t="s">
        <v>606</v>
      </c>
      <c r="F15" s="26" t="s">
        <v>6</v>
      </c>
      <c r="G15" s="26" t="s">
        <v>607</v>
      </c>
    </row>
    <row r="17" spans="1:10" s="26" customFormat="1">
      <c r="A17" s="2" t="s">
        <v>3</v>
      </c>
      <c r="B17" s="25" t="s">
        <v>612</v>
      </c>
    </row>
    <row r="18" spans="1:10" s="26" customFormat="1">
      <c r="A18" s="2" t="s">
        <v>4</v>
      </c>
      <c r="B18" s="25"/>
    </row>
    <row r="19" spans="1:10" s="26" customFormat="1">
      <c r="A19" s="2" t="s">
        <v>5</v>
      </c>
      <c r="B19" s="25" t="s">
        <v>6</v>
      </c>
    </row>
    <row r="20" spans="1:10" s="26" customFormat="1">
      <c r="A20" s="2" t="s">
        <v>7</v>
      </c>
      <c r="B20" s="25">
        <v>7000</v>
      </c>
    </row>
    <row r="21" spans="1:10" s="26" customFormat="1">
      <c r="A21" s="2" t="s">
        <v>8</v>
      </c>
      <c r="B21" s="25" t="s">
        <v>613</v>
      </c>
    </row>
    <row r="22" spans="1:10" s="26" customFormat="1">
      <c r="A22" s="2" t="s">
        <v>9</v>
      </c>
      <c r="B22" s="25"/>
    </row>
    <row r="23" spans="1:10" s="26" customFormat="1">
      <c r="A23" s="2" t="s">
        <v>10</v>
      </c>
      <c r="B23" s="25" t="s">
        <v>11</v>
      </c>
      <c r="C23" s="26" t="s">
        <v>8</v>
      </c>
      <c r="D23" s="26" t="s">
        <v>12</v>
      </c>
      <c r="E23" s="26" t="s">
        <v>13</v>
      </c>
      <c r="F23" s="26" t="s">
        <v>5</v>
      </c>
      <c r="G23" s="26" t="s">
        <v>14</v>
      </c>
      <c r="H23" s="26" t="s">
        <v>614</v>
      </c>
      <c r="I23" s="26" t="s">
        <v>131</v>
      </c>
      <c r="J23" s="37" t="s">
        <v>664</v>
      </c>
    </row>
    <row r="24" spans="1:10" s="26" customFormat="1">
      <c r="A24" s="2" t="s">
        <v>615</v>
      </c>
      <c r="B24" s="25">
        <v>396.27</v>
      </c>
      <c r="C24" s="26" t="s">
        <v>616</v>
      </c>
      <c r="D24" s="25" t="s">
        <v>606</v>
      </c>
      <c r="F24" s="36" t="s">
        <v>145</v>
      </c>
      <c r="G24" s="36" t="s">
        <v>18</v>
      </c>
      <c r="H24" s="36"/>
    </row>
    <row r="26" spans="1:10">
      <c r="A26" s="2" t="s">
        <v>3</v>
      </c>
      <c r="B26" s="25" t="s">
        <v>617</v>
      </c>
      <c r="C26" s="26"/>
      <c r="D26" s="26"/>
      <c r="E26" s="26"/>
      <c r="F26" s="26"/>
      <c r="G26" s="26"/>
      <c r="H26" s="26"/>
      <c r="I26" s="26"/>
    </row>
    <row r="27" spans="1:10">
      <c r="A27" s="2" t="s">
        <v>4</v>
      </c>
      <c r="B27" s="25"/>
      <c r="C27" s="26"/>
      <c r="D27" s="26"/>
      <c r="E27" s="26"/>
      <c r="F27" s="26"/>
      <c r="G27" s="26"/>
      <c r="H27" s="26"/>
      <c r="I27" s="26"/>
    </row>
    <row r="28" spans="1:10">
      <c r="A28" s="2" t="s">
        <v>5</v>
      </c>
      <c r="B28" s="25" t="s">
        <v>6</v>
      </c>
      <c r="C28" s="26"/>
      <c r="D28" s="26"/>
      <c r="E28" s="26"/>
      <c r="F28" s="26"/>
      <c r="G28" s="26"/>
      <c r="H28" s="26"/>
      <c r="I28" s="26"/>
    </row>
    <row r="29" spans="1:10">
      <c r="A29" s="2" t="s">
        <v>7</v>
      </c>
      <c r="B29" s="25">
        <v>7000</v>
      </c>
      <c r="C29" s="26"/>
      <c r="D29" s="26"/>
      <c r="E29" s="26"/>
      <c r="F29" s="26"/>
      <c r="G29" s="26"/>
      <c r="H29" s="26"/>
      <c r="I29" s="26"/>
    </row>
    <row r="30" spans="1:10">
      <c r="A30" s="2" t="s">
        <v>8</v>
      </c>
      <c r="B30" s="25" t="s">
        <v>609</v>
      </c>
      <c r="C30" s="26"/>
      <c r="D30" s="26"/>
      <c r="E30" s="26"/>
      <c r="F30" s="26"/>
      <c r="G30" s="26"/>
      <c r="H30" s="26"/>
      <c r="I30" s="26"/>
    </row>
    <row r="31" spans="1:10">
      <c r="A31" s="2" t="s">
        <v>9</v>
      </c>
      <c r="B31" s="25"/>
      <c r="C31" s="26"/>
      <c r="D31" s="26"/>
      <c r="E31" s="26"/>
      <c r="F31" s="26"/>
      <c r="G31" s="26"/>
      <c r="H31" s="26"/>
      <c r="I31" s="26"/>
    </row>
    <row r="32" spans="1:10">
      <c r="A32" s="2" t="s">
        <v>10</v>
      </c>
      <c r="B32" s="25" t="s">
        <v>11</v>
      </c>
      <c r="C32" s="26" t="s">
        <v>8</v>
      </c>
      <c r="D32" s="26" t="s">
        <v>12</v>
      </c>
      <c r="E32" s="26" t="s">
        <v>13</v>
      </c>
      <c r="F32" s="26" t="s">
        <v>5</v>
      </c>
      <c r="G32" s="26" t="s">
        <v>14</v>
      </c>
      <c r="H32" s="26" t="s">
        <v>604</v>
      </c>
      <c r="I32" s="26" t="s">
        <v>131</v>
      </c>
      <c r="J32" s="37" t="s">
        <v>664</v>
      </c>
    </row>
    <row r="33" spans="1:10" s="26" customFormat="1">
      <c r="A33" s="2" t="s">
        <v>615</v>
      </c>
      <c r="B33" s="25">
        <v>446.85</v>
      </c>
      <c r="C33" s="26" t="s">
        <v>618</v>
      </c>
      <c r="D33" s="25" t="s">
        <v>606</v>
      </c>
      <c r="F33" s="36" t="s">
        <v>145</v>
      </c>
      <c r="G33" s="36" t="s">
        <v>18</v>
      </c>
      <c r="H33" s="36"/>
    </row>
    <row r="35" spans="1:10">
      <c r="A35" s="2" t="s">
        <v>3</v>
      </c>
      <c r="B35" s="25" t="s">
        <v>611</v>
      </c>
      <c r="C35" s="26"/>
      <c r="D35" s="26"/>
      <c r="E35" s="26"/>
      <c r="F35" s="26"/>
      <c r="G35" s="26"/>
      <c r="H35" s="26"/>
      <c r="I35" s="26"/>
    </row>
    <row r="36" spans="1:10">
      <c r="A36" s="2" t="s">
        <v>4</v>
      </c>
      <c r="B36" s="25"/>
      <c r="C36" s="26"/>
      <c r="D36" s="26"/>
      <c r="E36" s="26"/>
      <c r="F36" s="26"/>
      <c r="G36" s="26"/>
      <c r="H36" s="26"/>
      <c r="I36" s="26"/>
    </row>
    <row r="37" spans="1:10">
      <c r="A37" s="2" t="s">
        <v>5</v>
      </c>
      <c r="B37" s="25" t="s">
        <v>6</v>
      </c>
      <c r="C37" s="26"/>
      <c r="D37" s="26"/>
      <c r="E37" s="26"/>
      <c r="F37" s="26"/>
      <c r="G37" s="26"/>
      <c r="H37" s="26"/>
      <c r="I37" s="26"/>
    </row>
    <row r="38" spans="1:10">
      <c r="A38" s="2" t="s">
        <v>7</v>
      </c>
      <c r="B38" s="25">
        <v>7000</v>
      </c>
      <c r="C38" s="26"/>
      <c r="D38" s="26"/>
      <c r="E38" s="26"/>
      <c r="F38" s="26"/>
      <c r="G38" s="26"/>
      <c r="H38" s="26"/>
      <c r="I38" s="26"/>
    </row>
    <row r="39" spans="1:10">
      <c r="A39" s="2" t="s">
        <v>8</v>
      </c>
      <c r="B39" s="25" t="s">
        <v>453</v>
      </c>
      <c r="C39" s="26"/>
      <c r="D39" s="26"/>
      <c r="E39" s="26"/>
      <c r="F39" s="26"/>
      <c r="G39" s="26"/>
      <c r="H39" s="26"/>
      <c r="I39" s="26"/>
    </row>
    <row r="40" spans="1:10">
      <c r="A40" s="2" t="s">
        <v>9</v>
      </c>
      <c r="B40" s="25"/>
      <c r="C40" s="26"/>
      <c r="D40" s="26"/>
      <c r="E40" s="26"/>
      <c r="F40" s="26"/>
      <c r="G40" s="26"/>
      <c r="H40" s="26"/>
      <c r="I40" s="26"/>
    </row>
    <row r="41" spans="1:10">
      <c r="A41" s="2" t="s">
        <v>10</v>
      </c>
      <c r="B41" s="25" t="s">
        <v>11</v>
      </c>
      <c r="C41" s="26" t="s">
        <v>8</v>
      </c>
      <c r="D41" s="26" t="s">
        <v>12</v>
      </c>
      <c r="E41" s="26" t="s">
        <v>13</v>
      </c>
      <c r="F41" s="26" t="s">
        <v>5</v>
      </c>
      <c r="G41" s="26" t="s">
        <v>14</v>
      </c>
      <c r="H41" s="26" t="s">
        <v>614</v>
      </c>
      <c r="I41" s="26" t="s">
        <v>131</v>
      </c>
      <c r="J41" s="37" t="s">
        <v>664</v>
      </c>
    </row>
    <row r="42" spans="1:10" s="26" customFormat="1">
      <c r="A42" s="2" t="s">
        <v>619</v>
      </c>
      <c r="B42" s="25">
        <v>500.05</v>
      </c>
      <c r="C42" s="26" t="s">
        <v>618</v>
      </c>
      <c r="D42" s="25" t="s">
        <v>606</v>
      </c>
      <c r="F42" s="36" t="s">
        <v>145</v>
      </c>
      <c r="G42" s="36" t="s">
        <v>18</v>
      </c>
      <c r="H42" s="36"/>
    </row>
    <row r="44" spans="1:10">
      <c r="A44" s="2" t="s">
        <v>3</v>
      </c>
      <c r="B44" s="25" t="s">
        <v>620</v>
      </c>
      <c r="C44" s="26"/>
      <c r="D44" s="26"/>
      <c r="E44" s="26"/>
      <c r="F44" s="26"/>
      <c r="G44" s="26"/>
      <c r="H44" s="26"/>
      <c r="I44" s="26"/>
    </row>
    <row r="45" spans="1:10">
      <c r="A45" s="2" t="s">
        <v>4</v>
      </c>
      <c r="B45" s="25"/>
      <c r="C45" s="26"/>
      <c r="D45" s="26"/>
      <c r="E45" s="26"/>
      <c r="F45" s="26"/>
      <c r="G45" s="26"/>
      <c r="H45" s="26"/>
      <c r="I45" s="26"/>
    </row>
    <row r="46" spans="1:10">
      <c r="A46" s="2" t="s">
        <v>5</v>
      </c>
      <c r="B46" s="25" t="s">
        <v>6</v>
      </c>
      <c r="C46" s="26"/>
      <c r="D46" s="26"/>
      <c r="E46" s="26"/>
      <c r="F46" s="26"/>
      <c r="G46" s="26"/>
      <c r="H46" s="26"/>
      <c r="I46" s="26"/>
    </row>
    <row r="47" spans="1:10">
      <c r="A47" s="2" t="s">
        <v>7</v>
      </c>
      <c r="B47" s="25">
        <v>7000</v>
      </c>
      <c r="C47" s="26"/>
      <c r="D47" s="26"/>
      <c r="E47" s="26"/>
      <c r="F47" s="26"/>
      <c r="G47" s="26"/>
      <c r="H47" s="26"/>
      <c r="I47" s="26"/>
    </row>
    <row r="48" spans="1:10">
      <c r="A48" s="2" t="s">
        <v>8</v>
      </c>
      <c r="B48" s="25" t="s">
        <v>609</v>
      </c>
      <c r="C48" s="26"/>
      <c r="D48" s="26"/>
      <c r="E48" s="26"/>
      <c r="F48" s="26"/>
      <c r="G48" s="26"/>
      <c r="H48" s="26"/>
      <c r="I48" s="26"/>
    </row>
    <row r="49" spans="1:10">
      <c r="A49" s="2" t="s">
        <v>9</v>
      </c>
      <c r="B49" s="25"/>
      <c r="C49" s="26"/>
      <c r="D49" s="26"/>
      <c r="E49" s="26"/>
      <c r="F49" s="26"/>
      <c r="G49" s="26"/>
      <c r="H49" s="26"/>
      <c r="I49" s="26"/>
    </row>
    <row r="50" spans="1:10">
      <c r="A50" s="2" t="s">
        <v>10</v>
      </c>
      <c r="B50" s="25" t="s">
        <v>11</v>
      </c>
      <c r="C50" s="26" t="s">
        <v>8</v>
      </c>
      <c r="D50" s="26" t="s">
        <v>12</v>
      </c>
      <c r="E50" s="26" t="s">
        <v>13</v>
      </c>
      <c r="F50" s="26" t="s">
        <v>5</v>
      </c>
      <c r="G50" s="26" t="s">
        <v>14</v>
      </c>
      <c r="H50" s="26" t="s">
        <v>604</v>
      </c>
      <c r="I50" s="26" t="s">
        <v>131</v>
      </c>
      <c r="J50" s="37" t="s">
        <v>664</v>
      </c>
    </row>
    <row r="51" spans="1:10" s="26" customFormat="1">
      <c r="A51" s="2" t="s">
        <v>615</v>
      </c>
      <c r="B51" s="25">
        <v>567.62</v>
      </c>
      <c r="C51" s="26" t="s">
        <v>616</v>
      </c>
      <c r="D51" s="25" t="s">
        <v>606</v>
      </c>
      <c r="F51" s="36" t="s">
        <v>145</v>
      </c>
      <c r="G51" s="36" t="s">
        <v>18</v>
      </c>
      <c r="H51" s="36"/>
    </row>
    <row r="53" spans="1:10">
      <c r="A53" s="2" t="s">
        <v>3</v>
      </c>
      <c r="B53" s="25" t="s">
        <v>621</v>
      </c>
      <c r="C53" s="26"/>
      <c r="D53" s="26"/>
      <c r="E53" s="26"/>
      <c r="F53" s="26"/>
      <c r="G53" s="26"/>
      <c r="H53" s="26"/>
      <c r="I53" s="26"/>
    </row>
    <row r="54" spans="1:10">
      <c r="A54" s="2" t="s">
        <v>4</v>
      </c>
      <c r="B54" s="25"/>
      <c r="C54" s="26"/>
      <c r="D54" s="26"/>
      <c r="E54" s="26"/>
      <c r="F54" s="26"/>
      <c r="G54" s="26"/>
      <c r="H54" s="26"/>
      <c r="I54" s="26"/>
    </row>
    <row r="55" spans="1:10">
      <c r="A55" s="2" t="s">
        <v>5</v>
      </c>
      <c r="B55" s="25" t="s">
        <v>622</v>
      </c>
      <c r="C55" s="26"/>
      <c r="D55" s="26"/>
      <c r="E55" s="26"/>
      <c r="F55" s="26"/>
      <c r="G55" s="26"/>
      <c r="H55" s="26"/>
      <c r="I55" s="26"/>
    </row>
    <row r="56" spans="1:10">
      <c r="A56" s="2" t="s">
        <v>7</v>
      </c>
      <c r="B56" s="25">
        <v>1</v>
      </c>
      <c r="C56" s="26"/>
      <c r="D56" s="26"/>
      <c r="E56" s="26"/>
      <c r="F56" s="26"/>
      <c r="G56" s="26"/>
      <c r="H56" s="26"/>
      <c r="I56" s="26"/>
    </row>
    <row r="57" spans="1:10">
      <c r="A57" s="2" t="s">
        <v>8</v>
      </c>
      <c r="B57" s="25" t="s">
        <v>450</v>
      </c>
      <c r="C57" s="26"/>
      <c r="D57" s="26"/>
      <c r="E57" s="26"/>
      <c r="F57" s="26"/>
      <c r="G57" s="26"/>
      <c r="H57" s="26"/>
      <c r="I57" s="26"/>
    </row>
    <row r="58" spans="1:10">
      <c r="A58" s="2" t="s">
        <v>9</v>
      </c>
      <c r="B58" s="25"/>
      <c r="C58" s="26"/>
      <c r="D58" s="26"/>
      <c r="E58" s="26"/>
      <c r="F58" s="26"/>
      <c r="G58" s="26"/>
      <c r="H58" s="26"/>
      <c r="I58" s="26"/>
    </row>
    <row r="59" spans="1:10">
      <c r="A59" s="2" t="s">
        <v>10</v>
      </c>
      <c r="B59" s="25" t="s">
        <v>11</v>
      </c>
      <c r="C59" s="26" t="s">
        <v>8</v>
      </c>
      <c r="D59" s="26" t="s">
        <v>12</v>
      </c>
      <c r="E59" s="26" t="s">
        <v>13</v>
      </c>
      <c r="F59" s="26" t="s">
        <v>5</v>
      </c>
      <c r="G59" s="26" t="s">
        <v>14</v>
      </c>
      <c r="H59" s="26" t="s">
        <v>604</v>
      </c>
      <c r="I59" s="26" t="s">
        <v>131</v>
      </c>
      <c r="J59" s="37" t="s">
        <v>664</v>
      </c>
    </row>
    <row r="60" spans="1:10">
      <c r="A60" s="2" t="s">
        <v>623</v>
      </c>
      <c r="B60" s="25">
        <v>50.91</v>
      </c>
      <c r="C60" s="26" t="s">
        <v>624</v>
      </c>
      <c r="D60" s="36" t="s">
        <v>27</v>
      </c>
      <c r="E60" s="26"/>
      <c r="F60" s="36" t="s">
        <v>625</v>
      </c>
      <c r="G60" s="36" t="s">
        <v>18</v>
      </c>
      <c r="H60" s="36" t="s">
        <v>626</v>
      </c>
      <c r="I60" s="26"/>
      <c r="J60" s="37" t="s">
        <v>666</v>
      </c>
    </row>
    <row r="61" spans="1:10">
      <c r="A61" s="48" t="s">
        <v>627</v>
      </c>
      <c r="B61" s="56">
        <v>11.2</v>
      </c>
      <c r="C61" s="37" t="s">
        <v>618</v>
      </c>
      <c r="D61" s="36" t="s">
        <v>27</v>
      </c>
      <c r="F61" s="37" t="s">
        <v>622</v>
      </c>
      <c r="G61" s="36" t="s">
        <v>18</v>
      </c>
      <c r="H61" s="36" t="s">
        <v>628</v>
      </c>
      <c r="J61" s="37" t="s">
        <v>667</v>
      </c>
    </row>
    <row r="62" spans="1:10">
      <c r="A62" s="48" t="s">
        <v>629</v>
      </c>
      <c r="B62" s="25">
        <v>8.4999999999999995E-4</v>
      </c>
      <c r="C62" s="37" t="s">
        <v>630</v>
      </c>
      <c r="D62" s="36" t="s">
        <v>27</v>
      </c>
      <c r="F62" s="37" t="s">
        <v>631</v>
      </c>
      <c r="G62" s="36" t="s">
        <v>18</v>
      </c>
      <c r="H62" s="36" t="s">
        <v>632</v>
      </c>
      <c r="J62" s="37" t="s">
        <v>665</v>
      </c>
    </row>
    <row r="63" spans="1:10">
      <c r="A63" s="36" t="s">
        <v>633</v>
      </c>
      <c r="B63" s="56">
        <v>6.6299999999999996E-3</v>
      </c>
      <c r="C63" s="26" t="s">
        <v>630</v>
      </c>
      <c r="D63" s="36" t="s">
        <v>485</v>
      </c>
      <c r="E63" s="26"/>
      <c r="F63" s="26" t="s">
        <v>634</v>
      </c>
      <c r="G63" s="36" t="s">
        <v>635</v>
      </c>
      <c r="H63" s="57" t="s">
        <v>636</v>
      </c>
      <c r="I63" s="26"/>
      <c r="J63" s="37" t="s">
        <v>665</v>
      </c>
    </row>
    <row r="64" spans="1:10">
      <c r="A64" s="36" t="s">
        <v>637</v>
      </c>
      <c r="B64" s="25">
        <v>3.2299999999999999E-5</v>
      </c>
      <c r="C64" s="37" t="s">
        <v>616</v>
      </c>
      <c r="D64" s="36" t="s">
        <v>27</v>
      </c>
      <c r="E64" s="26"/>
      <c r="F64" s="26" t="s">
        <v>480</v>
      </c>
      <c r="G64" s="36" t="s">
        <v>18</v>
      </c>
      <c r="H64" s="57" t="s">
        <v>638</v>
      </c>
      <c r="J64" s="37" t="s">
        <v>665</v>
      </c>
    </row>
    <row r="65" spans="1:10">
      <c r="A65" s="36" t="s">
        <v>478</v>
      </c>
      <c r="B65" s="56">
        <v>4.5700000000000003E-3</v>
      </c>
      <c r="C65" s="37" t="s">
        <v>639</v>
      </c>
      <c r="D65" s="36" t="s">
        <v>27</v>
      </c>
      <c r="E65" s="26"/>
      <c r="F65" s="26" t="s">
        <v>634</v>
      </c>
      <c r="G65" s="36" t="s">
        <v>18</v>
      </c>
      <c r="H65" s="57" t="s">
        <v>640</v>
      </c>
      <c r="J65" s="37" t="s">
        <v>665</v>
      </c>
    </row>
    <row r="66" spans="1:10">
      <c r="A66" s="36" t="s">
        <v>641</v>
      </c>
      <c r="B66" s="25">
        <v>1.03E-4</v>
      </c>
      <c r="C66" s="10" t="s">
        <v>23</v>
      </c>
      <c r="D66" s="36" t="s">
        <v>27</v>
      </c>
      <c r="E66" s="26"/>
      <c r="F66" s="26" t="s">
        <v>642</v>
      </c>
      <c r="G66" s="36" t="s">
        <v>18</v>
      </c>
      <c r="H66" s="57" t="s">
        <v>643</v>
      </c>
      <c r="J66" s="37" t="s">
        <v>665</v>
      </c>
    </row>
    <row r="67" spans="1:10">
      <c r="A67" s="36" t="s">
        <v>644</v>
      </c>
      <c r="B67" s="56">
        <v>1.52E-5</v>
      </c>
      <c r="C67" s="12" t="s">
        <v>23</v>
      </c>
      <c r="D67" s="36" t="s">
        <v>27</v>
      </c>
      <c r="E67" s="26"/>
      <c r="F67" s="26" t="s">
        <v>439</v>
      </c>
      <c r="G67" s="36" t="s">
        <v>18</v>
      </c>
      <c r="H67" s="57" t="s">
        <v>645</v>
      </c>
      <c r="J67" s="37" t="s">
        <v>665</v>
      </c>
    </row>
    <row r="68" spans="1:10">
      <c r="A68" s="36" t="s">
        <v>646</v>
      </c>
      <c r="B68" s="25">
        <v>1.8900000000000001E-4</v>
      </c>
      <c r="C68" s="37" t="s">
        <v>630</v>
      </c>
      <c r="D68" s="36" t="s">
        <v>27</v>
      </c>
      <c r="F68" s="26" t="s">
        <v>642</v>
      </c>
      <c r="G68" s="36" t="s">
        <v>18</v>
      </c>
      <c r="H68" s="57" t="s">
        <v>647</v>
      </c>
      <c r="J68" s="37" t="s">
        <v>665</v>
      </c>
    </row>
    <row r="69" spans="1:10">
      <c r="A69" s="36" t="s">
        <v>648</v>
      </c>
      <c r="B69" s="56">
        <v>5.8199999999999998E-5</v>
      </c>
      <c r="C69" s="37" t="s">
        <v>630</v>
      </c>
      <c r="D69" s="36" t="s">
        <v>27</v>
      </c>
      <c r="F69" s="26" t="s">
        <v>649</v>
      </c>
      <c r="G69" s="36" t="s">
        <v>18</v>
      </c>
      <c r="H69" s="57" t="s">
        <v>650</v>
      </c>
      <c r="J69" s="37" t="s">
        <v>665</v>
      </c>
    </row>
    <row r="70" spans="1:10">
      <c r="A70" s="36" t="s">
        <v>651</v>
      </c>
      <c r="B70" s="25">
        <v>6.0800000000000002E-6</v>
      </c>
      <c r="C70" s="37" t="s">
        <v>630</v>
      </c>
      <c r="D70" s="36" t="s">
        <v>27</v>
      </c>
      <c r="F70" s="26" t="s">
        <v>480</v>
      </c>
      <c r="G70" s="36" t="s">
        <v>18</v>
      </c>
      <c r="H70" s="57" t="s">
        <v>652</v>
      </c>
      <c r="J70" s="37" t="s">
        <v>665</v>
      </c>
    </row>
    <row r="71" spans="1:10">
      <c r="A71" s="36" t="s">
        <v>653</v>
      </c>
      <c r="B71" s="56">
        <v>2.5899999999999999E-5</v>
      </c>
      <c r="C71" s="12" t="s">
        <v>23</v>
      </c>
      <c r="D71" s="36" t="s">
        <v>27</v>
      </c>
      <c r="F71" s="26" t="s">
        <v>642</v>
      </c>
      <c r="G71" s="36" t="s">
        <v>18</v>
      </c>
      <c r="H71" s="57" t="s">
        <v>654</v>
      </c>
      <c r="J71" s="37" t="s">
        <v>665</v>
      </c>
    </row>
    <row r="72" spans="1:10">
      <c r="A72" s="36" t="s">
        <v>655</v>
      </c>
      <c r="B72" s="25">
        <v>2.5599999999999999E-5</v>
      </c>
      <c r="C72" s="12" t="s">
        <v>23</v>
      </c>
      <c r="D72" s="36" t="s">
        <v>27</v>
      </c>
      <c r="F72" s="26" t="s">
        <v>480</v>
      </c>
      <c r="G72" s="36" t="s">
        <v>18</v>
      </c>
      <c r="H72" s="57" t="s">
        <v>656</v>
      </c>
      <c r="J72" s="37" t="s">
        <v>665</v>
      </c>
    </row>
    <row r="73" spans="1:10">
      <c r="A73" s="36" t="s">
        <v>657</v>
      </c>
      <c r="B73" s="56">
        <v>1.9E-6</v>
      </c>
      <c r="C73" s="12" t="s">
        <v>23</v>
      </c>
      <c r="D73" s="36" t="s">
        <v>27</v>
      </c>
      <c r="F73" s="26" t="s">
        <v>480</v>
      </c>
      <c r="G73" s="36" t="s">
        <v>18</v>
      </c>
      <c r="H73" s="57" t="s">
        <v>658</v>
      </c>
      <c r="J73" s="37" t="s">
        <v>665</v>
      </c>
    </row>
    <row r="74" spans="1:10">
      <c r="A74" s="36" t="s">
        <v>659</v>
      </c>
      <c r="B74" s="25">
        <v>3.6100000000000002E-6</v>
      </c>
      <c r="C74" s="12" t="s">
        <v>23</v>
      </c>
      <c r="D74" s="36" t="s">
        <v>27</v>
      </c>
      <c r="F74" s="26" t="s">
        <v>480</v>
      </c>
      <c r="G74" s="36" t="s">
        <v>18</v>
      </c>
      <c r="H74" s="57" t="s">
        <v>660</v>
      </c>
      <c r="J74" s="37" t="s">
        <v>665</v>
      </c>
    </row>
    <row r="75" spans="1:10">
      <c r="A75" s="36" t="s">
        <v>661</v>
      </c>
      <c r="B75" s="56">
        <v>1.07E-4</v>
      </c>
      <c r="C75" s="12" t="s">
        <v>662</v>
      </c>
      <c r="D75" s="36" t="s">
        <v>27</v>
      </c>
      <c r="F75" s="26" t="s">
        <v>642</v>
      </c>
      <c r="G75" s="36" t="s">
        <v>18</v>
      </c>
      <c r="H75" s="57" t="s">
        <v>663</v>
      </c>
      <c r="J75" s="37" t="s">
        <v>665</v>
      </c>
    </row>
  </sheetData>
  <phoneticPr fontId="13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D12" sqref="D12"/>
    </sheetView>
  </sheetViews>
  <sheetFormatPr defaultRowHeight="13.8"/>
  <cols>
    <col min="1" max="1" width="22.21875" style="37" customWidth="1"/>
    <col min="2" max="2" width="13" style="37" customWidth="1"/>
    <col min="3" max="3" width="11.33203125" style="37" bestFit="1" customWidth="1"/>
    <col min="4" max="4" width="9.21875" style="37" bestFit="1" customWidth="1"/>
    <col min="5" max="5" width="14" style="37" bestFit="1" customWidth="1"/>
    <col min="6" max="6" width="12.77734375" style="37" bestFit="1" customWidth="1"/>
    <col min="7" max="16384" width="8.88671875" style="37"/>
  </cols>
  <sheetData>
    <row r="1" spans="1:7">
      <c r="A1" s="46" t="s">
        <v>403</v>
      </c>
      <c r="B1" s="37" t="s">
        <v>402</v>
      </c>
      <c r="C1" s="40" t="s">
        <v>195</v>
      </c>
      <c r="D1" s="40" t="s">
        <v>196</v>
      </c>
      <c r="E1" s="40" t="s">
        <v>197</v>
      </c>
      <c r="F1" s="40" t="s">
        <v>198</v>
      </c>
      <c r="G1" s="40" t="s">
        <v>199</v>
      </c>
    </row>
    <row r="2" spans="1:7">
      <c r="A2" s="39" t="s">
        <v>399</v>
      </c>
      <c r="B2" s="37" t="s">
        <v>404</v>
      </c>
      <c r="C2" s="37">
        <v>28.7</v>
      </c>
      <c r="D2" s="37">
        <v>0.11</v>
      </c>
      <c r="E2" s="47">
        <v>6.3E-2</v>
      </c>
      <c r="F2" s="37">
        <v>0.81</v>
      </c>
      <c r="G2" s="37">
        <v>7.9000000000000008E-3</v>
      </c>
    </row>
    <row r="3" spans="1:7">
      <c r="A3" s="39" t="s">
        <v>400</v>
      </c>
      <c r="B3" s="37" t="s">
        <v>405</v>
      </c>
      <c r="C3" s="37">
        <v>26.3</v>
      </c>
      <c r="D3" s="37">
        <v>0.09</v>
      </c>
      <c r="E3" s="47">
        <v>6.3E-2</v>
      </c>
      <c r="F3" s="37">
        <v>0.71</v>
      </c>
      <c r="G3" s="37">
        <v>8.8000000000000005E-3</v>
      </c>
    </row>
    <row r="4" spans="1:7">
      <c r="A4" s="39" t="s">
        <v>401</v>
      </c>
      <c r="B4" s="37" t="s">
        <v>406</v>
      </c>
      <c r="C4" s="37">
        <f>AVERAGE(C2:C3)</f>
        <v>27.5</v>
      </c>
      <c r="D4" s="37">
        <f t="shared" ref="D4:G4" si="0">AVERAGE(D2:D3)</f>
        <v>0.1</v>
      </c>
      <c r="E4" s="47">
        <v>6.3E-2</v>
      </c>
      <c r="F4" s="37">
        <f t="shared" si="0"/>
        <v>0.76</v>
      </c>
      <c r="G4" s="37">
        <f t="shared" si="0"/>
        <v>8.3499999999999998E-3</v>
      </c>
    </row>
    <row r="5" spans="1:7">
      <c r="A5" s="39"/>
    </row>
    <row r="6" spans="1:7">
      <c r="A6" s="39" t="s">
        <v>200</v>
      </c>
      <c r="B6" s="48" t="s">
        <v>201</v>
      </c>
    </row>
    <row r="7" spans="1:7">
      <c r="A7" s="39" t="s">
        <v>202</v>
      </c>
      <c r="B7" s="37" t="s">
        <v>203</v>
      </c>
    </row>
  </sheetData>
  <phoneticPr fontId="13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B9" sqref="B9"/>
    </sheetView>
  </sheetViews>
  <sheetFormatPr defaultRowHeight="13.8"/>
  <cols>
    <col min="1" max="1" width="27.21875" style="37" bestFit="1" customWidth="1"/>
    <col min="2" max="2" width="103.109375" style="37" bestFit="1" customWidth="1"/>
    <col min="3" max="16384" width="8.88671875" style="37"/>
  </cols>
  <sheetData>
    <row r="1" spans="1:4">
      <c r="A1" s="1" t="s">
        <v>377</v>
      </c>
      <c r="B1" s="39" t="s">
        <v>378</v>
      </c>
      <c r="C1" s="40" t="s">
        <v>155</v>
      </c>
    </row>
    <row r="2" spans="1:4">
      <c r="A2" s="39" t="s">
        <v>370</v>
      </c>
      <c r="B2" s="39" t="s">
        <v>156</v>
      </c>
      <c r="C2" s="41" t="s">
        <v>157</v>
      </c>
      <c r="D2" s="37" t="s">
        <v>158</v>
      </c>
    </row>
    <row r="3" spans="1:4">
      <c r="A3" s="39" t="s">
        <v>371</v>
      </c>
      <c r="B3" s="39" t="s">
        <v>159</v>
      </c>
      <c r="C3" s="41" t="s">
        <v>160</v>
      </c>
    </row>
    <row r="4" spans="1:4">
      <c r="A4" s="39" t="s">
        <v>372</v>
      </c>
      <c r="B4" s="37" t="s">
        <v>161</v>
      </c>
      <c r="C4" s="41" t="s">
        <v>160</v>
      </c>
    </row>
    <row r="5" spans="1:4">
      <c r="A5" s="39" t="s">
        <v>373</v>
      </c>
      <c r="B5" s="39" t="s">
        <v>162</v>
      </c>
      <c r="C5" s="41" t="s">
        <v>157</v>
      </c>
    </row>
    <row r="6" spans="1:4">
      <c r="A6" s="39" t="s">
        <v>374</v>
      </c>
      <c r="B6" s="37" t="s">
        <v>163</v>
      </c>
      <c r="C6" s="41" t="s">
        <v>160</v>
      </c>
      <c r="D6" s="37" t="s">
        <v>164</v>
      </c>
    </row>
    <row r="7" spans="1:4">
      <c r="A7" s="39" t="s">
        <v>375</v>
      </c>
      <c r="B7" s="37" t="s">
        <v>165</v>
      </c>
      <c r="C7" s="41" t="s">
        <v>160</v>
      </c>
      <c r="D7" s="37" t="s">
        <v>164</v>
      </c>
    </row>
    <row r="8" spans="1:4">
      <c r="A8" s="39" t="s">
        <v>376</v>
      </c>
      <c r="B8" s="37" t="s">
        <v>166</v>
      </c>
      <c r="C8" s="41" t="s">
        <v>167</v>
      </c>
    </row>
  </sheetData>
  <phoneticPr fontId="13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tabSelected="1" workbookViewId="0">
      <selection activeCell="E23" sqref="E23"/>
    </sheetView>
  </sheetViews>
  <sheetFormatPr defaultRowHeight="13.8"/>
  <cols>
    <col min="1" max="1" width="32.21875" style="37" bestFit="1" customWidth="1"/>
    <col min="2" max="2" width="53.21875" style="37" bestFit="1" customWidth="1"/>
    <col min="3" max="16384" width="8.88671875" style="37"/>
  </cols>
  <sheetData>
    <row r="1" spans="1:3">
      <c r="A1" s="40" t="s">
        <v>377</v>
      </c>
      <c r="B1" s="40" t="s">
        <v>168</v>
      </c>
      <c r="C1" s="42" t="s">
        <v>169</v>
      </c>
    </row>
    <row r="2" spans="1:3">
      <c r="A2" s="37" t="s">
        <v>379</v>
      </c>
      <c r="B2" s="37" t="s">
        <v>170</v>
      </c>
      <c r="C2" s="43" t="s">
        <v>171</v>
      </c>
    </row>
    <row r="3" spans="1:3">
      <c r="A3" s="37" t="s">
        <v>380</v>
      </c>
      <c r="B3" s="37" t="s">
        <v>172</v>
      </c>
      <c r="C3" s="43" t="s">
        <v>171</v>
      </c>
    </row>
    <row r="4" spans="1:3">
      <c r="A4" s="37" t="s">
        <v>381</v>
      </c>
      <c r="B4" s="37" t="s">
        <v>173</v>
      </c>
      <c r="C4" s="43" t="s">
        <v>171</v>
      </c>
    </row>
    <row r="5" spans="1:3">
      <c r="A5" s="37" t="s">
        <v>382</v>
      </c>
      <c r="B5" s="37" t="s">
        <v>174</v>
      </c>
      <c r="C5" s="43" t="s">
        <v>171</v>
      </c>
    </row>
    <row r="6" spans="1:3">
      <c r="A6" s="37" t="s">
        <v>383</v>
      </c>
      <c r="B6" s="37" t="s">
        <v>175</v>
      </c>
      <c r="C6" s="43" t="s">
        <v>171</v>
      </c>
    </row>
    <row r="7" spans="1:3">
      <c r="A7" s="37" t="s">
        <v>384</v>
      </c>
      <c r="B7" s="37" t="s">
        <v>176</v>
      </c>
      <c r="C7" s="43" t="s">
        <v>177</v>
      </c>
    </row>
    <row r="8" spans="1:3">
      <c r="A8" s="37" t="s">
        <v>385</v>
      </c>
      <c r="B8" s="37" t="s">
        <v>178</v>
      </c>
      <c r="C8" s="43" t="s">
        <v>177</v>
      </c>
    </row>
    <row r="9" spans="1:3">
      <c r="A9" s="37" t="s">
        <v>384</v>
      </c>
      <c r="B9" s="37" t="s">
        <v>179</v>
      </c>
      <c r="C9" s="43" t="s">
        <v>177</v>
      </c>
    </row>
    <row r="10" spans="1:3">
      <c r="A10" s="37" t="s">
        <v>386</v>
      </c>
      <c r="B10" s="37" t="s">
        <v>180</v>
      </c>
      <c r="C10" s="43" t="s">
        <v>177</v>
      </c>
    </row>
    <row r="11" spans="1:3">
      <c r="A11" s="37" t="s">
        <v>387</v>
      </c>
      <c r="B11" s="37" t="s">
        <v>181</v>
      </c>
      <c r="C11" s="43" t="s">
        <v>177</v>
      </c>
    </row>
    <row r="12" spans="1:3">
      <c r="A12" s="37" t="s">
        <v>388</v>
      </c>
      <c r="B12" s="37" t="s">
        <v>182</v>
      </c>
      <c r="C12" s="43" t="s">
        <v>177</v>
      </c>
    </row>
    <row r="13" spans="1:3">
      <c r="A13" s="37" t="s">
        <v>389</v>
      </c>
      <c r="B13" s="37" t="s">
        <v>183</v>
      </c>
      <c r="C13" s="43" t="s">
        <v>177</v>
      </c>
    </row>
    <row r="14" spans="1:3">
      <c r="A14" s="37" t="s">
        <v>390</v>
      </c>
      <c r="B14" s="37" t="s">
        <v>184</v>
      </c>
      <c r="C14" s="43" t="s">
        <v>185</v>
      </c>
    </row>
    <row r="15" spans="1:3">
      <c r="A15" s="37" t="s">
        <v>186</v>
      </c>
      <c r="B15" s="37" t="s">
        <v>187</v>
      </c>
      <c r="C15" s="43" t="s">
        <v>177</v>
      </c>
    </row>
    <row r="16" spans="1:3">
      <c r="A16" s="37" t="s">
        <v>391</v>
      </c>
      <c r="B16" s="37" t="s">
        <v>188</v>
      </c>
      <c r="C16" s="43" t="s">
        <v>171</v>
      </c>
    </row>
    <row r="17" spans="1:3">
      <c r="A17" s="37" t="s">
        <v>392</v>
      </c>
      <c r="B17" s="37" t="s">
        <v>189</v>
      </c>
      <c r="C17" s="43" t="s">
        <v>177</v>
      </c>
    </row>
    <row r="18" spans="1:3">
      <c r="A18" s="37" t="s">
        <v>393</v>
      </c>
      <c r="B18" s="37" t="s">
        <v>190</v>
      </c>
      <c r="C18" s="43" t="s">
        <v>177</v>
      </c>
    </row>
    <row r="19" spans="1:3">
      <c r="A19" s="37" t="s">
        <v>386</v>
      </c>
      <c r="B19" s="37" t="s">
        <v>191</v>
      </c>
      <c r="C19" s="43" t="s">
        <v>177</v>
      </c>
    </row>
    <row r="20" spans="1:3">
      <c r="A20" s="37" t="s">
        <v>394</v>
      </c>
      <c r="B20" s="37" t="s">
        <v>192</v>
      </c>
      <c r="C20" s="43" t="s">
        <v>177</v>
      </c>
    </row>
    <row r="21" spans="1:3">
      <c r="A21" s="37" t="s">
        <v>395</v>
      </c>
      <c r="B21" s="37" t="s">
        <v>193</v>
      </c>
      <c r="C21" s="43" t="s">
        <v>177</v>
      </c>
    </row>
    <row r="22" spans="1:3">
      <c r="A22" s="37" t="s">
        <v>396</v>
      </c>
      <c r="B22" s="37" t="s">
        <v>194</v>
      </c>
      <c r="C22" s="43" t="s">
        <v>177</v>
      </c>
    </row>
    <row r="23" spans="1:3">
      <c r="A23" s="37" t="s">
        <v>397</v>
      </c>
      <c r="B23" s="37" t="s">
        <v>369</v>
      </c>
      <c r="C23" s="44">
        <v>90</v>
      </c>
    </row>
    <row r="24" spans="1:3">
      <c r="A24" s="37" t="s">
        <v>398</v>
      </c>
      <c r="B24" s="37" t="s">
        <v>368</v>
      </c>
      <c r="C24" s="45">
        <v>98</v>
      </c>
    </row>
  </sheetData>
  <phoneticPr fontId="1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167"/>
  <sheetViews>
    <sheetView topLeftCell="A103" workbookViewId="0">
      <selection activeCell="I117" sqref="I117:I118"/>
    </sheetView>
  </sheetViews>
  <sheetFormatPr defaultColWidth="8.6640625" defaultRowHeight="13.8"/>
  <cols>
    <col min="1" max="1" width="45.44140625" style="2" customWidth="1"/>
    <col min="2" max="2" width="25.6640625" style="3" customWidth="1"/>
    <col min="3" max="3" width="13.33203125" style="2" bestFit="1" customWidth="1"/>
    <col min="4" max="4" width="14.109375" style="2" customWidth="1"/>
    <col min="5" max="5" width="10.109375" style="2" bestFit="1" customWidth="1"/>
    <col min="6" max="6" width="14" style="2" customWidth="1"/>
    <col min="7" max="7" width="13.44140625" style="2" bestFit="1" customWidth="1"/>
    <col min="8" max="8" width="42.44140625" style="2" bestFit="1" customWidth="1"/>
    <col min="9" max="9" width="38.6640625" style="2" customWidth="1"/>
    <col min="10" max="10" width="34.6640625" style="2" customWidth="1"/>
    <col min="11" max="22" width="8.6640625" style="2"/>
    <col min="23" max="23" width="20.109375" style="2" customWidth="1"/>
    <col min="24" max="16384" width="8.6640625" style="2"/>
  </cols>
  <sheetData>
    <row r="1" spans="1:77">
      <c r="A1" s="2" t="s">
        <v>84</v>
      </c>
      <c r="B1" s="3">
        <v>8</v>
      </c>
    </row>
    <row r="2" spans="1:77" s="7" customFormat="1">
      <c r="A2" s="4" t="s">
        <v>0</v>
      </c>
      <c r="B2" s="5" t="s">
        <v>252</v>
      </c>
      <c r="C2" s="6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</row>
    <row r="3" spans="1:77" s="7" customFormat="1">
      <c r="A3" s="2" t="s">
        <v>1</v>
      </c>
      <c r="B3" s="3" t="s">
        <v>2</v>
      </c>
      <c r="C3" s="6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</row>
    <row r="4" spans="1:77" s="7" customFormat="1">
      <c r="A4" s="2"/>
      <c r="B4" s="3"/>
      <c r="C4" s="6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</row>
    <row r="5" spans="1:77">
      <c r="A5" s="2" t="s">
        <v>3</v>
      </c>
      <c r="B5" s="8" t="s">
        <v>63</v>
      </c>
    </row>
    <row r="6" spans="1:77">
      <c r="A6" s="2" t="s">
        <v>4</v>
      </c>
      <c r="B6" s="8" t="s">
        <v>64</v>
      </c>
    </row>
    <row r="7" spans="1:77">
      <c r="A7" s="2" t="s">
        <v>5</v>
      </c>
      <c r="B7" s="3" t="s">
        <v>6</v>
      </c>
    </row>
    <row r="8" spans="1:77">
      <c r="A8" s="2" t="s">
        <v>7</v>
      </c>
      <c r="B8" s="3">
        <v>1</v>
      </c>
    </row>
    <row r="9" spans="1:77">
      <c r="A9" s="2" t="s">
        <v>8</v>
      </c>
      <c r="B9" s="3" t="s">
        <v>253</v>
      </c>
    </row>
    <row r="10" spans="1:77">
      <c r="A10" s="2" t="s">
        <v>9</v>
      </c>
    </row>
    <row r="11" spans="1:77">
      <c r="A11" s="2" t="s">
        <v>10</v>
      </c>
      <c r="B11" s="3" t="s">
        <v>11</v>
      </c>
      <c r="C11" s="2" t="s">
        <v>8</v>
      </c>
      <c r="D11" s="2" t="s">
        <v>12</v>
      </c>
      <c r="E11" s="2" t="s">
        <v>13</v>
      </c>
      <c r="F11" s="2" t="s">
        <v>5</v>
      </c>
      <c r="G11" s="2" t="s">
        <v>14</v>
      </c>
      <c r="H11" s="2" t="s">
        <v>15</v>
      </c>
      <c r="I11" s="2" t="s">
        <v>16</v>
      </c>
    </row>
    <row r="12" spans="1:77">
      <c r="A12" s="2" t="s">
        <v>65</v>
      </c>
      <c r="B12" s="3">
        <v>1</v>
      </c>
      <c r="C12" s="2" t="s">
        <v>253</v>
      </c>
      <c r="D12" s="2" t="s">
        <v>66</v>
      </c>
      <c r="F12" s="2" t="s">
        <v>6</v>
      </c>
      <c r="G12" s="2" t="s">
        <v>18</v>
      </c>
    </row>
    <row r="13" spans="1:77">
      <c r="A13" s="3" t="s">
        <v>19</v>
      </c>
      <c r="B13" s="3">
        <v>1</v>
      </c>
      <c r="C13" s="2" t="s">
        <v>253</v>
      </c>
      <c r="D13" s="2" t="s">
        <v>66</v>
      </c>
      <c r="F13" s="2" t="s">
        <v>58</v>
      </c>
      <c r="G13" s="2" t="s">
        <v>105</v>
      </c>
    </row>
    <row r="14" spans="1:77">
      <c r="A14" s="3" t="s">
        <v>20</v>
      </c>
      <c r="B14" s="3">
        <v>1</v>
      </c>
      <c r="C14" s="2" t="s">
        <v>253</v>
      </c>
      <c r="D14" s="2" t="s">
        <v>66</v>
      </c>
      <c r="F14" s="2" t="s">
        <v>58</v>
      </c>
      <c r="G14" s="2" t="s">
        <v>105</v>
      </c>
    </row>
    <row r="15" spans="1:77">
      <c r="A15" s="3" t="s">
        <v>21</v>
      </c>
      <c r="B15" s="3">
        <v>1</v>
      </c>
      <c r="C15" s="2" t="s">
        <v>253</v>
      </c>
      <c r="D15" s="2" t="s">
        <v>66</v>
      </c>
      <c r="F15" s="2" t="s">
        <v>58</v>
      </c>
      <c r="G15" s="2" t="s">
        <v>105</v>
      </c>
    </row>
    <row r="17" spans="1:9">
      <c r="A17" s="2" t="s">
        <v>3</v>
      </c>
      <c r="B17" s="2" t="s">
        <v>65</v>
      </c>
    </row>
    <row r="18" spans="1:9">
      <c r="A18" s="2" t="s">
        <v>4</v>
      </c>
      <c r="B18" s="8"/>
    </row>
    <row r="19" spans="1:9">
      <c r="A19" s="2" t="s">
        <v>5</v>
      </c>
      <c r="B19" s="3" t="s">
        <v>6</v>
      </c>
    </row>
    <row r="20" spans="1:9">
      <c r="A20" s="2" t="s">
        <v>7</v>
      </c>
      <c r="B20" s="3">
        <v>1</v>
      </c>
    </row>
    <row r="21" spans="1:9">
      <c r="A21" s="2" t="s">
        <v>8</v>
      </c>
      <c r="B21" s="3" t="s">
        <v>253</v>
      </c>
    </row>
    <row r="22" spans="1:9">
      <c r="A22" s="2" t="s">
        <v>9</v>
      </c>
    </row>
    <row r="23" spans="1:9">
      <c r="A23" s="2" t="s">
        <v>10</v>
      </c>
      <c r="B23" s="3" t="s">
        <v>11</v>
      </c>
      <c r="C23" s="2" t="s">
        <v>8</v>
      </c>
      <c r="D23" s="2" t="s">
        <v>12</v>
      </c>
      <c r="E23" s="2" t="s">
        <v>13</v>
      </c>
      <c r="F23" s="2" t="s">
        <v>5</v>
      </c>
      <c r="G23" s="2" t="s">
        <v>14</v>
      </c>
      <c r="H23" s="2" t="s">
        <v>15</v>
      </c>
      <c r="I23" s="2" t="s">
        <v>16</v>
      </c>
    </row>
    <row r="24" spans="1:9">
      <c r="A24" s="2" t="s">
        <v>114</v>
      </c>
      <c r="B24" s="3">
        <v>1</v>
      </c>
      <c r="C24" s="2" t="s">
        <v>253</v>
      </c>
      <c r="D24" s="2" t="s">
        <v>66</v>
      </c>
      <c r="F24" s="2" t="s">
        <v>6</v>
      </c>
      <c r="G24" s="2" t="s">
        <v>18</v>
      </c>
    </row>
    <row r="25" spans="1:9">
      <c r="A25" s="2" t="s">
        <v>210</v>
      </c>
      <c r="B25" s="3">
        <v>1</v>
      </c>
      <c r="C25" s="2" t="s">
        <v>253</v>
      </c>
      <c r="D25" s="2" t="s">
        <v>66</v>
      </c>
      <c r="F25" s="2" t="s">
        <v>6</v>
      </c>
      <c r="G25" s="2" t="s">
        <v>18</v>
      </c>
    </row>
    <row r="26" spans="1:9">
      <c r="A26" s="2" t="s">
        <v>254</v>
      </c>
      <c r="B26" s="3">
        <v>1</v>
      </c>
      <c r="C26" s="2" t="s">
        <v>253</v>
      </c>
      <c r="D26" s="2" t="s">
        <v>66</v>
      </c>
      <c r="F26" s="2" t="s">
        <v>6</v>
      </c>
      <c r="G26" s="2" t="s">
        <v>18</v>
      </c>
    </row>
    <row r="27" spans="1:9">
      <c r="A27" s="2" t="s">
        <v>22</v>
      </c>
      <c r="B27" s="3">
        <v>1</v>
      </c>
      <c r="C27" s="2" t="s">
        <v>253</v>
      </c>
      <c r="D27" s="2" t="s">
        <v>66</v>
      </c>
      <c r="F27" s="2" t="s">
        <v>6</v>
      </c>
      <c r="G27" s="2" t="s">
        <v>18</v>
      </c>
    </row>
    <row r="28" spans="1:9">
      <c r="A28" s="2" t="s">
        <v>255</v>
      </c>
      <c r="B28" s="3">
        <v>1</v>
      </c>
      <c r="C28" s="2" t="s">
        <v>67</v>
      </c>
      <c r="D28" s="2" t="s">
        <v>66</v>
      </c>
      <c r="F28" s="2" t="s">
        <v>6</v>
      </c>
      <c r="G28" s="2" t="s">
        <v>18</v>
      </c>
    </row>
    <row r="30" spans="1:9">
      <c r="A30" s="2" t="s">
        <v>3</v>
      </c>
      <c r="B30" s="3" t="s">
        <v>114</v>
      </c>
    </row>
    <row r="31" spans="1:9">
      <c r="A31" s="2" t="s">
        <v>4</v>
      </c>
    </row>
    <row r="32" spans="1:9">
      <c r="A32" s="2" t="s">
        <v>5</v>
      </c>
      <c r="B32" s="3" t="s">
        <v>6</v>
      </c>
    </row>
    <row r="33" spans="1:9">
      <c r="A33" s="2" t="s">
        <v>7</v>
      </c>
      <c r="B33" s="3">
        <v>1</v>
      </c>
    </row>
    <row r="34" spans="1:9">
      <c r="A34" s="2" t="s">
        <v>8</v>
      </c>
      <c r="B34" s="3" t="s">
        <v>253</v>
      </c>
    </row>
    <row r="35" spans="1:9">
      <c r="A35" s="2" t="s">
        <v>9</v>
      </c>
    </row>
    <row r="36" spans="1:9">
      <c r="A36" s="2" t="s">
        <v>10</v>
      </c>
      <c r="B36" s="3" t="s">
        <v>11</v>
      </c>
      <c r="C36" s="2" t="s">
        <v>8</v>
      </c>
      <c r="D36" s="2" t="s">
        <v>12</v>
      </c>
      <c r="E36" s="2" t="s">
        <v>13</v>
      </c>
      <c r="F36" s="2" t="s">
        <v>5</v>
      </c>
      <c r="G36" s="2" t="s">
        <v>14</v>
      </c>
      <c r="H36" s="2" t="s">
        <v>15</v>
      </c>
      <c r="I36" s="2" t="s">
        <v>16</v>
      </c>
    </row>
    <row r="37" spans="1:9">
      <c r="A37" s="2" t="s">
        <v>108</v>
      </c>
      <c r="B37" s="9">
        <v>5.6959999999999997</v>
      </c>
      <c r="C37" s="10" t="s">
        <v>23</v>
      </c>
      <c r="D37" s="2" t="s">
        <v>27</v>
      </c>
      <c r="F37" s="2" t="s">
        <v>256</v>
      </c>
      <c r="G37" s="2" t="s">
        <v>18</v>
      </c>
      <c r="H37" s="2" t="s">
        <v>68</v>
      </c>
      <c r="I37" s="2" t="s">
        <v>418</v>
      </c>
    </row>
    <row r="38" spans="1:9">
      <c r="A38" s="2" t="s">
        <v>257</v>
      </c>
      <c r="B38" s="9">
        <v>0.24959999999999999</v>
      </c>
      <c r="C38" s="10" t="s">
        <v>23</v>
      </c>
      <c r="D38" s="2" t="s">
        <v>27</v>
      </c>
      <c r="F38" s="2" t="s">
        <v>107</v>
      </c>
      <c r="G38" s="2" t="s">
        <v>18</v>
      </c>
      <c r="H38" s="2" t="s">
        <v>69</v>
      </c>
      <c r="I38" s="2" t="s">
        <v>418</v>
      </c>
    </row>
    <row r="39" spans="1:9">
      <c r="A39" s="2" t="s">
        <v>258</v>
      </c>
      <c r="B39" s="9">
        <v>0.59360000000000002</v>
      </c>
      <c r="C39" s="10" t="s">
        <v>23</v>
      </c>
      <c r="D39" s="2" t="s">
        <v>27</v>
      </c>
      <c r="F39" s="2" t="s">
        <v>256</v>
      </c>
      <c r="G39" s="2" t="s">
        <v>18</v>
      </c>
      <c r="H39" s="2" t="s">
        <v>70</v>
      </c>
      <c r="I39" s="2" t="s">
        <v>418</v>
      </c>
    </row>
    <row r="40" spans="1:9">
      <c r="A40" s="11" t="s">
        <v>71</v>
      </c>
      <c r="B40" s="9">
        <v>1.1024</v>
      </c>
      <c r="C40" s="10" t="s">
        <v>23</v>
      </c>
      <c r="D40" s="2" t="s">
        <v>27</v>
      </c>
      <c r="F40" s="2" t="s">
        <v>107</v>
      </c>
      <c r="G40" s="2" t="s">
        <v>18</v>
      </c>
      <c r="H40" s="2" t="s">
        <v>259</v>
      </c>
      <c r="I40" s="2" t="s">
        <v>418</v>
      </c>
    </row>
    <row r="41" spans="1:9">
      <c r="A41" s="2" t="s">
        <v>72</v>
      </c>
      <c r="B41" s="9">
        <v>0.39</v>
      </c>
      <c r="C41" s="10" t="s">
        <v>23</v>
      </c>
      <c r="D41" s="2" t="s">
        <v>27</v>
      </c>
      <c r="F41" s="2" t="s">
        <v>6</v>
      </c>
      <c r="G41" s="2" t="s">
        <v>18</v>
      </c>
      <c r="H41" s="2" t="s">
        <v>73</v>
      </c>
      <c r="I41" s="2" t="s">
        <v>418</v>
      </c>
    </row>
    <row r="42" spans="1:9">
      <c r="A42" s="2" t="s">
        <v>74</v>
      </c>
      <c r="B42" s="9">
        <v>0.36</v>
      </c>
      <c r="C42" s="10" t="s">
        <v>23</v>
      </c>
      <c r="D42" s="2" t="s">
        <v>27</v>
      </c>
      <c r="F42" s="2" t="s">
        <v>6</v>
      </c>
      <c r="G42" s="2" t="s">
        <v>18</v>
      </c>
      <c r="H42" s="2" t="s">
        <v>75</v>
      </c>
      <c r="I42" s="2" t="s">
        <v>418</v>
      </c>
    </row>
    <row r="43" spans="1:9">
      <c r="A43" s="12" t="s">
        <v>48</v>
      </c>
      <c r="B43" s="3">
        <f>B44</f>
        <v>8.4960000000000004</v>
      </c>
      <c r="C43" s="10" t="s">
        <v>99</v>
      </c>
      <c r="D43" s="2" t="s">
        <v>49</v>
      </c>
      <c r="F43" s="2" t="s">
        <v>58</v>
      </c>
      <c r="G43" s="2" t="s">
        <v>105</v>
      </c>
      <c r="H43" s="2" t="s">
        <v>50</v>
      </c>
      <c r="I43" s="2" t="s">
        <v>418</v>
      </c>
    </row>
    <row r="44" spans="1:9">
      <c r="A44" s="2" t="s">
        <v>51</v>
      </c>
      <c r="B44" s="9">
        <v>8.4960000000000004</v>
      </c>
      <c r="C44" s="10" t="s">
        <v>23</v>
      </c>
      <c r="D44" s="2" t="s">
        <v>27</v>
      </c>
      <c r="F44" s="2" t="s">
        <v>58</v>
      </c>
      <c r="G44" s="2" t="s">
        <v>18</v>
      </c>
      <c r="H44" s="2" t="s">
        <v>52</v>
      </c>
      <c r="I44" s="2" t="s">
        <v>418</v>
      </c>
    </row>
    <row r="46" spans="1:9">
      <c r="B46" s="9"/>
      <c r="C46" s="10"/>
    </row>
    <row r="48" spans="1:9">
      <c r="A48" s="2" t="s">
        <v>3</v>
      </c>
      <c r="B48" s="3" t="s">
        <v>210</v>
      </c>
    </row>
    <row r="49" spans="1:9">
      <c r="A49" s="2" t="s">
        <v>4</v>
      </c>
      <c r="B49" s="3" t="s">
        <v>210</v>
      </c>
    </row>
    <row r="50" spans="1:9">
      <c r="A50" s="2" t="s">
        <v>5</v>
      </c>
      <c r="B50" s="3" t="s">
        <v>6</v>
      </c>
    </row>
    <row r="51" spans="1:9">
      <c r="A51" s="2" t="s">
        <v>7</v>
      </c>
      <c r="B51" s="3">
        <v>1</v>
      </c>
    </row>
    <row r="52" spans="1:9">
      <c r="A52" s="2" t="s">
        <v>8</v>
      </c>
      <c r="B52" s="3" t="s">
        <v>253</v>
      </c>
    </row>
    <row r="53" spans="1:9">
      <c r="A53" s="2" t="s">
        <v>9</v>
      </c>
    </row>
    <row r="54" spans="1:9">
      <c r="A54" s="2" t="s">
        <v>10</v>
      </c>
      <c r="B54" s="3" t="s">
        <v>11</v>
      </c>
      <c r="C54" s="2" t="s">
        <v>8</v>
      </c>
      <c r="D54" s="2" t="s">
        <v>12</v>
      </c>
      <c r="E54" s="2" t="s">
        <v>13</v>
      </c>
      <c r="F54" s="2" t="s">
        <v>5</v>
      </c>
      <c r="G54" s="2" t="s">
        <v>14</v>
      </c>
      <c r="H54" s="2" t="s">
        <v>15</v>
      </c>
      <c r="I54" s="2" t="s">
        <v>16</v>
      </c>
    </row>
    <row r="55" spans="1:9">
      <c r="A55" s="13" t="s">
        <v>260</v>
      </c>
      <c r="B55" s="3">
        <v>1</v>
      </c>
      <c r="C55" s="2" t="s">
        <v>253</v>
      </c>
      <c r="D55" s="2" t="s">
        <v>66</v>
      </c>
      <c r="F55" s="2" t="s">
        <v>6</v>
      </c>
      <c r="G55" s="2" t="s">
        <v>18</v>
      </c>
    </row>
    <row r="56" spans="1:9">
      <c r="A56" s="13" t="s">
        <v>43</v>
      </c>
      <c r="B56" s="3">
        <v>1</v>
      </c>
      <c r="C56" s="2" t="s">
        <v>253</v>
      </c>
      <c r="D56" s="2" t="s">
        <v>66</v>
      </c>
      <c r="F56" s="2" t="s">
        <v>6</v>
      </c>
      <c r="G56" s="2" t="s">
        <v>18</v>
      </c>
    </row>
    <row r="58" spans="1:9">
      <c r="A58" s="2" t="s">
        <v>3</v>
      </c>
      <c r="B58" s="13" t="s">
        <v>260</v>
      </c>
    </row>
    <row r="59" spans="1:9">
      <c r="A59" s="2" t="s">
        <v>4</v>
      </c>
      <c r="B59" s="14"/>
    </row>
    <row r="60" spans="1:9">
      <c r="A60" s="2" t="s">
        <v>5</v>
      </c>
      <c r="B60" s="3" t="s">
        <v>6</v>
      </c>
    </row>
    <row r="61" spans="1:9">
      <c r="A61" s="2" t="s">
        <v>7</v>
      </c>
      <c r="B61" s="3">
        <v>1</v>
      </c>
    </row>
    <row r="62" spans="1:9">
      <c r="A62" s="2" t="s">
        <v>8</v>
      </c>
      <c r="B62" s="3" t="s">
        <v>253</v>
      </c>
    </row>
    <row r="63" spans="1:9">
      <c r="A63" s="2" t="s">
        <v>9</v>
      </c>
    </row>
    <row r="64" spans="1:9">
      <c r="A64" s="2" t="s">
        <v>10</v>
      </c>
      <c r="B64" s="3" t="s">
        <v>11</v>
      </c>
      <c r="C64" s="2" t="s">
        <v>8</v>
      </c>
      <c r="D64" s="2" t="s">
        <v>12</v>
      </c>
      <c r="E64" s="2" t="s">
        <v>13</v>
      </c>
      <c r="F64" s="2" t="s">
        <v>5</v>
      </c>
      <c r="G64" s="2" t="s">
        <v>14</v>
      </c>
      <c r="H64" s="2" t="s">
        <v>15</v>
      </c>
      <c r="I64" s="2" t="s">
        <v>16</v>
      </c>
    </row>
    <row r="65" spans="1:9">
      <c r="A65" s="2" t="s">
        <v>29</v>
      </c>
      <c r="B65" s="9">
        <v>0.42599999999999999</v>
      </c>
      <c r="C65" s="10" t="s">
        <v>261</v>
      </c>
      <c r="D65" s="2" t="s">
        <v>27</v>
      </c>
      <c r="F65" s="2" t="s">
        <v>58</v>
      </c>
      <c r="G65" s="2" t="s">
        <v>18</v>
      </c>
      <c r="H65" s="2" t="s">
        <v>30</v>
      </c>
      <c r="I65" s="10" t="s">
        <v>419</v>
      </c>
    </row>
    <row r="66" spans="1:9">
      <c r="A66" s="2" t="s">
        <v>262</v>
      </c>
      <c r="B66" s="15">
        <v>2.4358</v>
      </c>
      <c r="C66" s="10" t="s">
        <v>23</v>
      </c>
      <c r="D66" s="2" t="s">
        <v>27</v>
      </c>
      <c r="F66" s="2" t="s">
        <v>6</v>
      </c>
      <c r="G66" s="2" t="s">
        <v>18</v>
      </c>
      <c r="H66" s="2" t="s">
        <v>35</v>
      </c>
      <c r="I66" s="51" t="s">
        <v>412</v>
      </c>
    </row>
    <row r="67" spans="1:9">
      <c r="A67" s="16" t="s">
        <v>248</v>
      </c>
      <c r="B67" s="9">
        <v>1.13E-4</v>
      </c>
      <c r="C67" s="10" t="s">
        <v>99</v>
      </c>
      <c r="D67" s="2" t="s">
        <v>27</v>
      </c>
      <c r="F67" s="2" t="s">
        <v>6</v>
      </c>
      <c r="G67" s="2" t="s">
        <v>18</v>
      </c>
      <c r="H67" s="2" t="s">
        <v>76</v>
      </c>
      <c r="I67" s="51" t="s">
        <v>412</v>
      </c>
    </row>
    <row r="68" spans="1:9">
      <c r="A68" s="16" t="s">
        <v>263</v>
      </c>
      <c r="B68" s="9">
        <v>4.3999999999999999E-5</v>
      </c>
      <c r="C68" s="10" t="s">
        <v>99</v>
      </c>
      <c r="D68" s="2" t="s">
        <v>27</v>
      </c>
      <c r="F68" s="2" t="s">
        <v>6</v>
      </c>
      <c r="G68" s="2" t="s">
        <v>18</v>
      </c>
      <c r="H68" s="2" t="s">
        <v>77</v>
      </c>
      <c r="I68" s="51" t="s">
        <v>412</v>
      </c>
    </row>
    <row r="69" spans="1:9">
      <c r="A69" s="16" t="s">
        <v>44</v>
      </c>
      <c r="B69" s="9">
        <v>0.31274999999999997</v>
      </c>
      <c r="C69" s="10" t="s">
        <v>23</v>
      </c>
      <c r="D69" s="2" t="s">
        <v>27</v>
      </c>
      <c r="F69" s="2" t="s">
        <v>107</v>
      </c>
      <c r="G69" s="2" t="s">
        <v>18</v>
      </c>
      <c r="H69" s="2" t="s">
        <v>259</v>
      </c>
      <c r="I69" s="51" t="s">
        <v>412</v>
      </c>
    </row>
    <row r="70" spans="1:9">
      <c r="A70" s="16"/>
      <c r="B70" s="9"/>
      <c r="C70" s="10"/>
    </row>
    <row r="71" spans="1:9">
      <c r="A71" s="2" t="s">
        <v>3</v>
      </c>
      <c r="B71" s="13" t="s">
        <v>43</v>
      </c>
    </row>
    <row r="72" spans="1:9">
      <c r="A72" s="2" t="s">
        <v>4</v>
      </c>
      <c r="B72" s="14"/>
    </row>
    <row r="73" spans="1:9">
      <c r="A73" s="2" t="s">
        <v>5</v>
      </c>
      <c r="B73" s="3" t="s">
        <v>6</v>
      </c>
    </row>
    <row r="74" spans="1:9">
      <c r="A74" s="2" t="s">
        <v>7</v>
      </c>
      <c r="B74" s="3">
        <v>1</v>
      </c>
    </row>
    <row r="75" spans="1:9">
      <c r="A75" s="2" t="s">
        <v>8</v>
      </c>
      <c r="B75" s="3" t="s">
        <v>253</v>
      </c>
    </row>
    <row r="76" spans="1:9">
      <c r="A76" s="2" t="s">
        <v>9</v>
      </c>
    </row>
    <row r="77" spans="1:9">
      <c r="A77" s="2" t="s">
        <v>10</v>
      </c>
      <c r="B77" s="3" t="s">
        <v>11</v>
      </c>
      <c r="C77" s="2" t="s">
        <v>8</v>
      </c>
      <c r="D77" s="2" t="s">
        <v>12</v>
      </c>
      <c r="E77" s="2" t="s">
        <v>13</v>
      </c>
      <c r="F77" s="2" t="s">
        <v>5</v>
      </c>
      <c r="G77" s="2" t="s">
        <v>14</v>
      </c>
      <c r="H77" s="2" t="s">
        <v>15</v>
      </c>
      <c r="I77" s="2" t="s">
        <v>16</v>
      </c>
    </row>
    <row r="78" spans="1:9">
      <c r="A78" s="11" t="s">
        <v>71</v>
      </c>
      <c r="B78" s="9">
        <v>4.9644000000000004</v>
      </c>
      <c r="C78" s="10" t="s">
        <v>23</v>
      </c>
      <c r="D78" s="2" t="s">
        <v>27</v>
      </c>
      <c r="F78" s="2" t="s">
        <v>239</v>
      </c>
      <c r="G78" s="2" t="s">
        <v>18</v>
      </c>
      <c r="H78" s="2" t="s">
        <v>259</v>
      </c>
      <c r="I78" s="2" t="s">
        <v>410</v>
      </c>
    </row>
    <row r="79" spans="1:9">
      <c r="A79" s="2" t="s">
        <v>108</v>
      </c>
      <c r="B79" s="9">
        <v>1.2384364123159304</v>
      </c>
      <c r="C79" s="10" t="s">
        <v>23</v>
      </c>
      <c r="D79" s="2" t="s">
        <v>27</v>
      </c>
      <c r="F79" s="2" t="s">
        <v>6</v>
      </c>
      <c r="G79" s="2" t="s">
        <v>18</v>
      </c>
      <c r="H79" s="2" t="s">
        <v>68</v>
      </c>
      <c r="I79" s="2" t="s">
        <v>410</v>
      </c>
    </row>
    <row r="80" spans="1:9">
      <c r="A80" s="17" t="s">
        <v>31</v>
      </c>
      <c r="B80" s="9">
        <v>3.0950000000000002</v>
      </c>
      <c r="C80" s="10" t="s">
        <v>106</v>
      </c>
      <c r="D80" s="2" t="s">
        <v>27</v>
      </c>
      <c r="F80" s="2" t="s">
        <v>32</v>
      </c>
      <c r="G80" s="2" t="s">
        <v>18</v>
      </c>
      <c r="H80" s="2" t="s">
        <v>264</v>
      </c>
      <c r="I80" s="2" t="s">
        <v>410</v>
      </c>
    </row>
    <row r="81" spans="1:9">
      <c r="A81" s="17" t="s">
        <v>78</v>
      </c>
      <c r="B81" s="9">
        <v>1.3396000000000001</v>
      </c>
      <c r="C81" s="10" t="s">
        <v>23</v>
      </c>
      <c r="D81" s="2" t="s">
        <v>27</v>
      </c>
      <c r="F81" s="2" t="s">
        <v>6</v>
      </c>
      <c r="G81" s="2" t="s">
        <v>18</v>
      </c>
      <c r="H81" s="2" t="s">
        <v>45</v>
      </c>
      <c r="I81" s="2" t="s">
        <v>409</v>
      </c>
    </row>
    <row r="82" spans="1:9">
      <c r="A82" s="2" t="s">
        <v>29</v>
      </c>
      <c r="B82" s="9">
        <v>0.20699999999999999</v>
      </c>
      <c r="C82" s="10" t="s">
        <v>23</v>
      </c>
      <c r="D82" s="2" t="s">
        <v>27</v>
      </c>
      <c r="F82" s="2" t="s">
        <v>58</v>
      </c>
      <c r="G82" s="2" t="s">
        <v>18</v>
      </c>
      <c r="H82" s="2" t="s">
        <v>30</v>
      </c>
      <c r="I82" s="2" t="s">
        <v>408</v>
      </c>
    </row>
    <row r="83" spans="1:9">
      <c r="B83" s="9"/>
      <c r="C83" s="10"/>
    </row>
    <row r="86" spans="1:9">
      <c r="A86" s="16"/>
    </row>
    <row r="87" spans="1:9">
      <c r="A87" s="2" t="s">
        <v>3</v>
      </c>
      <c r="B87" s="3" t="s">
        <v>254</v>
      </c>
    </row>
    <row r="88" spans="1:9">
      <c r="A88" s="2" t="s">
        <v>4</v>
      </c>
    </row>
    <row r="89" spans="1:9">
      <c r="A89" s="2" t="s">
        <v>5</v>
      </c>
      <c r="B89" s="3" t="s">
        <v>6</v>
      </c>
    </row>
    <row r="90" spans="1:9">
      <c r="A90" s="2" t="s">
        <v>7</v>
      </c>
      <c r="B90" s="3">
        <v>1</v>
      </c>
    </row>
    <row r="91" spans="1:9">
      <c r="A91" s="2" t="s">
        <v>8</v>
      </c>
      <c r="B91" s="3" t="s">
        <v>253</v>
      </c>
    </row>
    <row r="92" spans="1:9">
      <c r="A92" s="2" t="s">
        <v>9</v>
      </c>
    </row>
    <row r="93" spans="1:9">
      <c r="A93" s="2" t="s">
        <v>10</v>
      </c>
      <c r="B93" s="3" t="s">
        <v>11</v>
      </c>
      <c r="C93" s="2" t="s">
        <v>8</v>
      </c>
      <c r="D93" s="2" t="s">
        <v>12</v>
      </c>
      <c r="E93" s="2" t="s">
        <v>13</v>
      </c>
      <c r="F93" s="2" t="s">
        <v>5</v>
      </c>
      <c r="G93" s="2" t="s">
        <v>14</v>
      </c>
      <c r="H93" s="2" t="s">
        <v>15</v>
      </c>
      <c r="I93" s="2" t="s">
        <v>16</v>
      </c>
    </row>
    <row r="94" spans="1:9">
      <c r="A94" s="2" t="s">
        <v>46</v>
      </c>
      <c r="B94" s="3">
        <f>1/500</f>
        <v>2E-3</v>
      </c>
      <c r="C94" s="2" t="s">
        <v>8</v>
      </c>
      <c r="D94" s="2" t="s">
        <v>27</v>
      </c>
      <c r="F94" s="2" t="s">
        <v>6</v>
      </c>
      <c r="G94" s="2" t="s">
        <v>18</v>
      </c>
      <c r="H94" s="2" t="s">
        <v>47</v>
      </c>
      <c r="I94" s="2" t="s">
        <v>420</v>
      </c>
    </row>
    <row r="98" spans="1:9">
      <c r="A98" s="2" t="s">
        <v>3</v>
      </c>
      <c r="B98" s="3" t="s">
        <v>22</v>
      </c>
    </row>
    <row r="99" spans="1:9">
      <c r="A99" s="2" t="s">
        <v>4</v>
      </c>
    </row>
    <row r="100" spans="1:9">
      <c r="A100" s="2" t="s">
        <v>5</v>
      </c>
      <c r="B100" s="3" t="s">
        <v>6</v>
      </c>
    </row>
    <row r="101" spans="1:9">
      <c r="A101" s="2" t="s">
        <v>7</v>
      </c>
      <c r="B101" s="3">
        <v>1</v>
      </c>
    </row>
    <row r="102" spans="1:9">
      <c r="A102" s="2" t="s">
        <v>8</v>
      </c>
      <c r="B102" s="3" t="s">
        <v>253</v>
      </c>
    </row>
    <row r="103" spans="1:9">
      <c r="A103" s="2" t="s">
        <v>9</v>
      </c>
    </row>
    <row r="104" spans="1:9">
      <c r="A104" s="2" t="s">
        <v>10</v>
      </c>
      <c r="B104" s="3" t="s">
        <v>11</v>
      </c>
      <c r="C104" s="2" t="s">
        <v>8</v>
      </c>
      <c r="D104" s="2" t="s">
        <v>12</v>
      </c>
      <c r="E104" s="2" t="s">
        <v>13</v>
      </c>
      <c r="F104" s="2" t="s">
        <v>5</v>
      </c>
      <c r="G104" s="2" t="s">
        <v>14</v>
      </c>
      <c r="H104" s="2" t="s">
        <v>15</v>
      </c>
      <c r="I104" s="2" t="s">
        <v>16</v>
      </c>
    </row>
    <row r="105" spans="1:9">
      <c r="A105" s="12" t="s">
        <v>48</v>
      </c>
      <c r="B105" s="3">
        <f>B106</f>
        <v>4.6039628599999993</v>
      </c>
      <c r="C105" s="10" t="s">
        <v>99</v>
      </c>
      <c r="D105" s="2" t="s">
        <v>49</v>
      </c>
      <c r="F105" s="2" t="s">
        <v>256</v>
      </c>
      <c r="G105" s="2" t="s">
        <v>105</v>
      </c>
      <c r="H105" s="2" t="s">
        <v>50</v>
      </c>
      <c r="I105" s="12" t="s">
        <v>414</v>
      </c>
    </row>
    <row r="106" spans="1:9">
      <c r="A106" s="12" t="s">
        <v>51</v>
      </c>
      <c r="B106" s="18">
        <v>4.6039628599999993</v>
      </c>
      <c r="C106" s="12" t="s">
        <v>23</v>
      </c>
      <c r="D106" s="2" t="s">
        <v>27</v>
      </c>
      <c r="F106" s="2" t="s">
        <v>256</v>
      </c>
      <c r="G106" s="2" t="s">
        <v>18</v>
      </c>
      <c r="H106" s="2" t="s">
        <v>52</v>
      </c>
      <c r="I106" s="12" t="s">
        <v>414</v>
      </c>
    </row>
    <row r="107" spans="1:9">
      <c r="A107" s="2" t="s">
        <v>29</v>
      </c>
      <c r="B107" s="18">
        <v>1.6575440399999999</v>
      </c>
      <c r="C107" s="19" t="s">
        <v>23</v>
      </c>
      <c r="D107" s="2" t="s">
        <v>27</v>
      </c>
      <c r="F107" s="2" t="s">
        <v>256</v>
      </c>
      <c r="G107" s="2" t="s">
        <v>18</v>
      </c>
      <c r="H107" s="2" t="s">
        <v>30</v>
      </c>
      <c r="I107" s="12" t="s">
        <v>414</v>
      </c>
    </row>
    <row r="108" spans="1:9">
      <c r="A108" s="2" t="s">
        <v>265</v>
      </c>
      <c r="B108" s="18">
        <v>0.30617486999999999</v>
      </c>
      <c r="C108" s="12" t="s">
        <v>23</v>
      </c>
      <c r="D108" s="2" t="s">
        <v>27</v>
      </c>
      <c r="F108" s="2" t="s">
        <v>58</v>
      </c>
      <c r="G108" s="2" t="s">
        <v>18</v>
      </c>
      <c r="H108" s="2" t="s">
        <v>28</v>
      </c>
      <c r="I108" s="12" t="s">
        <v>414</v>
      </c>
    </row>
    <row r="109" spans="1:9">
      <c r="B109" s="15"/>
      <c r="C109" s="10"/>
    </row>
    <row r="110" spans="1:9">
      <c r="A110" s="2" t="s">
        <v>3</v>
      </c>
      <c r="B110" s="13" t="s">
        <v>266</v>
      </c>
    </row>
    <row r="111" spans="1:9">
      <c r="A111" s="2" t="s">
        <v>4</v>
      </c>
      <c r="B111" s="14"/>
    </row>
    <row r="112" spans="1:9">
      <c r="A112" s="2" t="s">
        <v>5</v>
      </c>
      <c r="B112" s="3" t="s">
        <v>6</v>
      </c>
    </row>
    <row r="113" spans="1:9">
      <c r="A113" s="2" t="s">
        <v>7</v>
      </c>
      <c r="B113" s="3">
        <v>1</v>
      </c>
    </row>
    <row r="114" spans="1:9">
      <c r="A114" s="2" t="s">
        <v>8</v>
      </c>
      <c r="B114" s="3" t="s">
        <v>67</v>
      </c>
    </row>
    <row r="115" spans="1:9">
      <c r="A115" s="2" t="s">
        <v>9</v>
      </c>
    </row>
    <row r="116" spans="1:9">
      <c r="A116" s="2" t="s">
        <v>10</v>
      </c>
      <c r="B116" s="3" t="s">
        <v>11</v>
      </c>
      <c r="C116" s="2" t="s">
        <v>8</v>
      </c>
      <c r="D116" s="2" t="s">
        <v>12</v>
      </c>
      <c r="E116" s="2" t="s">
        <v>13</v>
      </c>
      <c r="F116" s="2" t="s">
        <v>5</v>
      </c>
      <c r="G116" s="2" t="s">
        <v>14</v>
      </c>
      <c r="H116" s="2" t="s">
        <v>15</v>
      </c>
      <c r="I116" s="2" t="s">
        <v>16</v>
      </c>
    </row>
    <row r="117" spans="1:9">
      <c r="A117" s="17" t="s">
        <v>31</v>
      </c>
      <c r="B117" s="9">
        <v>264</v>
      </c>
      <c r="C117" s="10" t="s">
        <v>106</v>
      </c>
      <c r="D117" s="2" t="s">
        <v>27</v>
      </c>
      <c r="F117" s="2" t="s">
        <v>32</v>
      </c>
      <c r="G117" s="2" t="s">
        <v>18</v>
      </c>
      <c r="H117" s="2" t="s">
        <v>264</v>
      </c>
      <c r="I117" s="2" t="s">
        <v>27</v>
      </c>
    </row>
    <row r="118" spans="1:9">
      <c r="A118" s="2" t="s">
        <v>53</v>
      </c>
      <c r="B118" s="15">
        <v>488</v>
      </c>
      <c r="C118" s="10" t="s">
        <v>267</v>
      </c>
      <c r="D118" s="2" t="s">
        <v>27</v>
      </c>
      <c r="F118" s="2" t="s">
        <v>107</v>
      </c>
      <c r="G118" s="2" t="s">
        <v>105</v>
      </c>
      <c r="H118" s="2" t="s">
        <v>81</v>
      </c>
      <c r="I118" s="2" t="s">
        <v>410</v>
      </c>
    </row>
    <row r="121" spans="1:9">
      <c r="A121" s="2" t="s">
        <v>3</v>
      </c>
      <c r="B121" s="3" t="s">
        <v>19</v>
      </c>
    </row>
    <row r="122" spans="1:9">
      <c r="A122" s="2" t="s">
        <v>4</v>
      </c>
      <c r="B122" s="14"/>
    </row>
    <row r="123" spans="1:9">
      <c r="A123" s="2" t="s">
        <v>5</v>
      </c>
      <c r="B123" s="3" t="s">
        <v>6</v>
      </c>
    </row>
    <row r="124" spans="1:9">
      <c r="A124" s="2" t="s">
        <v>7</v>
      </c>
      <c r="B124" s="3">
        <v>1</v>
      </c>
    </row>
    <row r="125" spans="1:9">
      <c r="A125" s="2" t="s">
        <v>8</v>
      </c>
      <c r="B125" s="3" t="s">
        <v>253</v>
      </c>
    </row>
    <row r="126" spans="1:9">
      <c r="A126" s="2" t="s">
        <v>9</v>
      </c>
    </row>
    <row r="127" spans="1:9">
      <c r="A127" s="2" t="s">
        <v>10</v>
      </c>
      <c r="B127" s="3" t="s">
        <v>11</v>
      </c>
      <c r="C127" s="2" t="s">
        <v>8</v>
      </c>
      <c r="D127" s="2" t="s">
        <v>12</v>
      </c>
      <c r="E127" s="2" t="s">
        <v>13</v>
      </c>
      <c r="F127" s="2" t="s">
        <v>5</v>
      </c>
      <c r="G127" s="2" t="s">
        <v>14</v>
      </c>
      <c r="H127" s="2" t="s">
        <v>15</v>
      </c>
      <c r="I127" s="2" t="s">
        <v>16</v>
      </c>
    </row>
    <row r="128" spans="1:9">
      <c r="A128" s="2" t="s">
        <v>268</v>
      </c>
      <c r="B128" s="3">
        <f>SUMIF($A$1:$A$119,"market for platinum",$B$1:$B$119)</f>
        <v>1.13E-4</v>
      </c>
      <c r="C128" s="2" t="s">
        <v>99</v>
      </c>
      <c r="D128" s="2" t="s">
        <v>27</v>
      </c>
      <c r="F128" s="2" t="s">
        <v>107</v>
      </c>
      <c r="G128" s="2" t="s">
        <v>18</v>
      </c>
      <c r="H128" s="2" t="s">
        <v>269</v>
      </c>
    </row>
    <row r="129" spans="1:9">
      <c r="A129" s="11" t="s">
        <v>270</v>
      </c>
      <c r="B129" s="3">
        <f>-0.76*B128</f>
        <v>-8.5879999999999998E-5</v>
      </c>
      <c r="C129" s="10" t="s">
        <v>99</v>
      </c>
      <c r="D129" s="2" t="s">
        <v>27</v>
      </c>
      <c r="F129" s="2" t="s">
        <v>6</v>
      </c>
      <c r="G129" s="2" t="s">
        <v>18</v>
      </c>
      <c r="H129" s="2" t="s">
        <v>269</v>
      </c>
      <c r="I129" s="2" t="s">
        <v>59</v>
      </c>
    </row>
    <row r="130" spans="1:9">
      <c r="A130" s="12" t="s">
        <v>109</v>
      </c>
      <c r="B130" s="3">
        <f>SUMIF($A$1:$A$119,"market for nickel, 99.5%",$B$1:$B$119)</f>
        <v>6.9344364123159306</v>
      </c>
      <c r="C130" s="10" t="s">
        <v>99</v>
      </c>
      <c r="D130" s="2" t="s">
        <v>49</v>
      </c>
      <c r="F130" s="2" t="s">
        <v>107</v>
      </c>
      <c r="G130" s="2" t="s">
        <v>105</v>
      </c>
      <c r="H130" s="2" t="s">
        <v>271</v>
      </c>
      <c r="I130" s="2" t="s">
        <v>83</v>
      </c>
    </row>
    <row r="131" spans="1:9">
      <c r="A131" s="2" t="s">
        <v>108</v>
      </c>
      <c r="B131" s="3">
        <f>-0.87*B130</f>
        <v>-6.0329596787148594</v>
      </c>
      <c r="C131" s="10" t="s">
        <v>99</v>
      </c>
      <c r="D131" s="2" t="s">
        <v>49</v>
      </c>
      <c r="F131" s="2" t="s">
        <v>58</v>
      </c>
      <c r="G131" s="2" t="s">
        <v>105</v>
      </c>
      <c r="H131" s="2" t="s">
        <v>271</v>
      </c>
    </row>
    <row r="133" spans="1:9">
      <c r="A133" s="2" t="s">
        <v>3</v>
      </c>
      <c r="B133" s="3" t="s">
        <v>20</v>
      </c>
    </row>
    <row r="134" spans="1:9">
      <c r="A134" s="2" t="s">
        <v>4</v>
      </c>
      <c r="B134" s="14"/>
    </row>
    <row r="135" spans="1:9">
      <c r="A135" s="2" t="s">
        <v>5</v>
      </c>
      <c r="B135" s="3" t="s">
        <v>6</v>
      </c>
    </row>
    <row r="136" spans="1:9">
      <c r="A136" s="2" t="s">
        <v>7</v>
      </c>
      <c r="B136" s="3">
        <v>1</v>
      </c>
    </row>
    <row r="137" spans="1:9">
      <c r="A137" s="2" t="s">
        <v>8</v>
      </c>
      <c r="B137" s="3" t="s">
        <v>253</v>
      </c>
    </row>
    <row r="138" spans="1:9">
      <c r="A138" s="2" t="s">
        <v>9</v>
      </c>
    </row>
    <row r="139" spans="1:9">
      <c r="A139" s="2" t="s">
        <v>10</v>
      </c>
      <c r="B139" s="3" t="s">
        <v>11</v>
      </c>
      <c r="C139" s="2" t="s">
        <v>8</v>
      </c>
      <c r="D139" s="2" t="s">
        <v>12</v>
      </c>
      <c r="E139" s="2" t="s">
        <v>13</v>
      </c>
      <c r="F139" s="2" t="s">
        <v>5</v>
      </c>
      <c r="G139" s="2" t="s">
        <v>14</v>
      </c>
      <c r="H139" s="2" t="s">
        <v>15</v>
      </c>
      <c r="I139" s="2" t="s">
        <v>16</v>
      </c>
    </row>
    <row r="140" spans="1:9">
      <c r="A140" s="2" t="s">
        <v>268</v>
      </c>
      <c r="B140" s="3">
        <f>SUMIF($A$1:$A$119,"market for platinum",$B$1:$B$119)</f>
        <v>1.13E-4</v>
      </c>
      <c r="C140" s="2" t="s">
        <v>99</v>
      </c>
      <c r="D140" s="2" t="s">
        <v>27</v>
      </c>
      <c r="F140" s="2" t="s">
        <v>107</v>
      </c>
      <c r="G140" s="2" t="s">
        <v>18</v>
      </c>
      <c r="H140" s="2" t="s">
        <v>269</v>
      </c>
    </row>
    <row r="141" spans="1:9">
      <c r="A141" s="11" t="s">
        <v>270</v>
      </c>
      <c r="B141" s="3">
        <f>-0.35*B140</f>
        <v>-3.9549999999999999E-5</v>
      </c>
      <c r="C141" s="10" t="s">
        <v>99</v>
      </c>
      <c r="D141" s="2" t="s">
        <v>27</v>
      </c>
      <c r="F141" s="2" t="s">
        <v>6</v>
      </c>
      <c r="G141" s="2" t="s">
        <v>18</v>
      </c>
      <c r="H141" s="2" t="s">
        <v>269</v>
      </c>
      <c r="I141" s="2" t="s">
        <v>60</v>
      </c>
    </row>
    <row r="142" spans="1:9">
      <c r="A142" s="12" t="s">
        <v>109</v>
      </c>
      <c r="B142" s="3">
        <f>SUMIF($A$1:$A$119,"market for nickel, 99.5%",$B$1:$B$119)</f>
        <v>6.9344364123159306</v>
      </c>
      <c r="C142" s="10" t="s">
        <v>99</v>
      </c>
      <c r="D142" s="2" t="s">
        <v>49</v>
      </c>
      <c r="F142" s="2" t="s">
        <v>107</v>
      </c>
      <c r="G142" s="2" t="s">
        <v>105</v>
      </c>
      <c r="H142" s="2" t="s">
        <v>271</v>
      </c>
    </row>
    <row r="143" spans="1:9">
      <c r="A143" s="2" t="s">
        <v>108</v>
      </c>
      <c r="B143" s="3">
        <f>-0.3*B142</f>
        <v>-2.0803309236947789</v>
      </c>
      <c r="C143" s="10" t="s">
        <v>99</v>
      </c>
      <c r="D143" s="2" t="s">
        <v>49</v>
      </c>
      <c r="F143" s="2" t="s">
        <v>58</v>
      </c>
      <c r="G143" s="2" t="s">
        <v>105</v>
      </c>
      <c r="H143" s="2" t="s">
        <v>271</v>
      </c>
      <c r="I143" s="2" t="s">
        <v>62</v>
      </c>
    </row>
    <row r="145" spans="1:9">
      <c r="A145" s="2" t="s">
        <v>3</v>
      </c>
      <c r="B145" s="3" t="s">
        <v>21</v>
      </c>
    </row>
    <row r="146" spans="1:9">
      <c r="A146" s="2" t="s">
        <v>4</v>
      </c>
      <c r="B146" s="14"/>
    </row>
    <row r="147" spans="1:9">
      <c r="A147" s="2" t="s">
        <v>5</v>
      </c>
      <c r="B147" s="3" t="s">
        <v>6</v>
      </c>
    </row>
    <row r="148" spans="1:9">
      <c r="A148" s="2" t="s">
        <v>7</v>
      </c>
      <c r="B148" s="3">
        <v>1</v>
      </c>
    </row>
    <row r="149" spans="1:9">
      <c r="A149" s="2" t="s">
        <v>8</v>
      </c>
      <c r="B149" s="3" t="s">
        <v>253</v>
      </c>
    </row>
    <row r="150" spans="1:9">
      <c r="A150" s="2" t="s">
        <v>9</v>
      </c>
    </row>
    <row r="151" spans="1:9">
      <c r="A151" s="2" t="s">
        <v>10</v>
      </c>
      <c r="B151" s="3" t="s">
        <v>11</v>
      </c>
      <c r="C151" s="2" t="s">
        <v>8</v>
      </c>
      <c r="D151" s="2" t="s">
        <v>12</v>
      </c>
      <c r="E151" s="2" t="s">
        <v>13</v>
      </c>
      <c r="F151" s="2" t="s">
        <v>5</v>
      </c>
      <c r="G151" s="2" t="s">
        <v>14</v>
      </c>
      <c r="H151" s="2" t="s">
        <v>15</v>
      </c>
      <c r="I151" s="2" t="s">
        <v>16</v>
      </c>
    </row>
    <row r="152" spans="1:9">
      <c r="A152" s="2" t="s">
        <v>268</v>
      </c>
      <c r="B152" s="3">
        <f>SUMIF($A$1:$A$119,"market for platinum",$B$1:$B$119)</f>
        <v>1.13E-4</v>
      </c>
      <c r="C152" s="2" t="s">
        <v>99</v>
      </c>
      <c r="D152" s="2" t="s">
        <v>27</v>
      </c>
      <c r="F152" s="2" t="s">
        <v>107</v>
      </c>
      <c r="G152" s="2" t="s">
        <v>18</v>
      </c>
      <c r="H152" s="2" t="s">
        <v>269</v>
      </c>
    </row>
    <row r="153" spans="1:9">
      <c r="A153" s="11" t="s">
        <v>270</v>
      </c>
      <c r="B153" s="3">
        <f>0*B152</f>
        <v>0</v>
      </c>
      <c r="C153" s="10" t="s">
        <v>99</v>
      </c>
      <c r="D153" s="2" t="s">
        <v>27</v>
      </c>
      <c r="F153" s="2" t="s">
        <v>6</v>
      </c>
      <c r="G153" s="2" t="s">
        <v>18</v>
      </c>
      <c r="H153" s="2" t="s">
        <v>269</v>
      </c>
      <c r="I153" s="2" t="s">
        <v>83</v>
      </c>
    </row>
    <row r="154" spans="1:9">
      <c r="A154" s="12" t="s">
        <v>109</v>
      </c>
      <c r="B154" s="3">
        <f>SUMIF($A$1:$A$119,"market for nickel, 99.5%",$B$1:$B$119)</f>
        <v>6.9344364123159306</v>
      </c>
      <c r="C154" s="10" t="s">
        <v>99</v>
      </c>
      <c r="D154" s="2" t="s">
        <v>49</v>
      </c>
      <c r="F154" s="2" t="s">
        <v>272</v>
      </c>
      <c r="G154" s="2" t="s">
        <v>105</v>
      </c>
      <c r="H154" s="2" t="s">
        <v>271</v>
      </c>
    </row>
    <row r="155" spans="1:9">
      <c r="A155" s="2" t="s">
        <v>108</v>
      </c>
      <c r="B155" s="3">
        <f>0*B154</f>
        <v>0</v>
      </c>
      <c r="C155" s="10" t="s">
        <v>99</v>
      </c>
      <c r="D155" s="2" t="s">
        <v>49</v>
      </c>
      <c r="F155" s="2" t="s">
        <v>58</v>
      </c>
      <c r="G155" s="2" t="s">
        <v>105</v>
      </c>
      <c r="H155" s="2" t="s">
        <v>271</v>
      </c>
      <c r="I155" s="2" t="s">
        <v>83</v>
      </c>
    </row>
    <row r="158" spans="1:9">
      <c r="B158" s="14"/>
    </row>
    <row r="165" spans="1:3">
      <c r="A165" s="11"/>
      <c r="C165" s="10"/>
    </row>
    <row r="166" spans="1:3">
      <c r="A166" s="12"/>
      <c r="C166" s="10"/>
    </row>
    <row r="167" spans="1:3">
      <c r="C167" s="10"/>
    </row>
  </sheetData>
  <phoneticPr fontId="13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Y188"/>
  <sheetViews>
    <sheetView topLeftCell="D127" workbookViewId="0">
      <selection activeCell="I142" sqref="I142:I143"/>
    </sheetView>
  </sheetViews>
  <sheetFormatPr defaultColWidth="8.6640625" defaultRowHeight="13.8"/>
  <cols>
    <col min="1" max="1" width="45.44140625" style="2" customWidth="1"/>
    <col min="2" max="2" width="25.6640625" style="25" customWidth="1"/>
    <col min="3" max="3" width="13.33203125" style="26" bestFit="1" customWidth="1"/>
    <col min="4" max="4" width="14.109375" style="26" customWidth="1"/>
    <col min="5" max="5" width="10.109375" style="26" bestFit="1" customWidth="1"/>
    <col min="6" max="6" width="14" style="26" customWidth="1"/>
    <col min="7" max="7" width="13.44140625" style="26" bestFit="1" customWidth="1"/>
    <col min="8" max="8" width="42.44140625" style="26" bestFit="1" customWidth="1"/>
    <col min="9" max="9" width="38.6640625" style="26" customWidth="1"/>
    <col min="10" max="10" width="34.6640625" style="26" customWidth="1"/>
    <col min="11" max="22" width="8.6640625" style="26"/>
    <col min="23" max="23" width="20.109375" style="26" customWidth="1"/>
    <col min="24" max="16384" width="8.6640625" style="26"/>
  </cols>
  <sheetData>
    <row r="1" spans="1:77">
      <c r="A1" s="2" t="s">
        <v>273</v>
      </c>
      <c r="B1" s="25">
        <v>10</v>
      </c>
    </row>
    <row r="2" spans="1:77" s="29" customFormat="1">
      <c r="A2" s="4" t="s">
        <v>0</v>
      </c>
      <c r="B2" s="27" t="s">
        <v>85</v>
      </c>
      <c r="C2" s="28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  <c r="AV2" s="26"/>
      <c r="AW2" s="26"/>
      <c r="AX2" s="26"/>
      <c r="AY2" s="26"/>
      <c r="AZ2" s="26"/>
      <c r="BA2" s="26"/>
      <c r="BB2" s="26"/>
      <c r="BC2" s="26"/>
      <c r="BD2" s="26"/>
      <c r="BE2" s="26"/>
      <c r="BF2" s="26"/>
      <c r="BG2" s="26"/>
      <c r="BH2" s="26"/>
      <c r="BI2" s="26"/>
      <c r="BJ2" s="26"/>
      <c r="BK2" s="26"/>
      <c r="BL2" s="26"/>
      <c r="BM2" s="26"/>
      <c r="BN2" s="26"/>
      <c r="BO2" s="26"/>
      <c r="BP2" s="26"/>
      <c r="BQ2" s="26"/>
      <c r="BR2" s="26"/>
      <c r="BS2" s="26"/>
      <c r="BT2" s="26"/>
      <c r="BU2" s="26"/>
      <c r="BV2" s="26"/>
      <c r="BW2" s="26"/>
      <c r="BX2" s="26"/>
      <c r="BY2" s="26"/>
    </row>
    <row r="3" spans="1:77" s="29" customFormat="1">
      <c r="A3" s="2" t="s">
        <v>1</v>
      </c>
      <c r="B3" s="25" t="s">
        <v>2</v>
      </c>
      <c r="C3" s="28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6"/>
      <c r="AX3" s="26"/>
      <c r="AY3" s="26"/>
      <c r="AZ3" s="26"/>
      <c r="BA3" s="26"/>
      <c r="BB3" s="26"/>
      <c r="BC3" s="26"/>
      <c r="BD3" s="26"/>
      <c r="BE3" s="26"/>
      <c r="BF3" s="26"/>
      <c r="BG3" s="26"/>
      <c r="BH3" s="26"/>
      <c r="BI3" s="26"/>
      <c r="BJ3" s="26"/>
      <c r="BK3" s="26"/>
      <c r="BL3" s="26"/>
      <c r="BM3" s="26"/>
      <c r="BN3" s="26"/>
      <c r="BO3" s="26"/>
      <c r="BP3" s="26"/>
      <c r="BQ3" s="26"/>
      <c r="BR3" s="26"/>
      <c r="BS3" s="26"/>
      <c r="BT3" s="26"/>
      <c r="BU3" s="26"/>
      <c r="BV3" s="26"/>
      <c r="BW3" s="26"/>
      <c r="BX3" s="26"/>
      <c r="BY3" s="26"/>
    </row>
    <row r="4" spans="1:77" s="29" customFormat="1">
      <c r="A4" s="2"/>
      <c r="B4" s="25"/>
      <c r="C4" s="28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6"/>
      <c r="BA4" s="26"/>
      <c r="BB4" s="26"/>
      <c r="BC4" s="26"/>
      <c r="BD4" s="26"/>
      <c r="BE4" s="26"/>
      <c r="BF4" s="26"/>
      <c r="BG4" s="26"/>
      <c r="BH4" s="26"/>
      <c r="BI4" s="26"/>
      <c r="BJ4" s="26"/>
      <c r="BK4" s="26"/>
      <c r="BL4" s="26"/>
      <c r="BM4" s="26"/>
      <c r="BN4" s="26"/>
      <c r="BO4" s="26"/>
      <c r="BP4" s="26"/>
      <c r="BQ4" s="26"/>
      <c r="BR4" s="26"/>
      <c r="BS4" s="26"/>
      <c r="BT4" s="26"/>
      <c r="BU4" s="26"/>
      <c r="BV4" s="26"/>
      <c r="BW4" s="26"/>
      <c r="BX4" s="26"/>
      <c r="BY4" s="26"/>
    </row>
    <row r="5" spans="1:77">
      <c r="A5" s="2" t="s">
        <v>3</v>
      </c>
      <c r="B5" s="8" t="s">
        <v>86</v>
      </c>
    </row>
    <row r="6" spans="1:77">
      <c r="A6" s="2" t="s">
        <v>4</v>
      </c>
      <c r="B6" s="8" t="s">
        <v>87</v>
      </c>
    </row>
    <row r="7" spans="1:77">
      <c r="A7" s="2" t="s">
        <v>5</v>
      </c>
      <c r="B7" s="25" t="s">
        <v>6</v>
      </c>
    </row>
    <row r="8" spans="1:77">
      <c r="A8" s="2" t="s">
        <v>7</v>
      </c>
      <c r="B8" s="25">
        <v>1</v>
      </c>
    </row>
    <row r="9" spans="1:77">
      <c r="A9" s="2" t="s">
        <v>8</v>
      </c>
      <c r="B9" s="25" t="s">
        <v>274</v>
      </c>
    </row>
    <row r="10" spans="1:77">
      <c r="A10" s="2" t="s">
        <v>9</v>
      </c>
    </row>
    <row r="11" spans="1:77">
      <c r="A11" s="2" t="s">
        <v>10</v>
      </c>
      <c r="B11" s="25" t="s">
        <v>11</v>
      </c>
      <c r="C11" s="26" t="s">
        <v>8</v>
      </c>
      <c r="D11" s="26" t="s">
        <v>12</v>
      </c>
      <c r="E11" s="26" t="s">
        <v>13</v>
      </c>
      <c r="F11" s="26" t="s">
        <v>5</v>
      </c>
      <c r="G11" s="26" t="s">
        <v>14</v>
      </c>
      <c r="H11" s="26" t="s">
        <v>15</v>
      </c>
      <c r="I11" s="26" t="s">
        <v>16</v>
      </c>
    </row>
    <row r="12" spans="1:77">
      <c r="A12" s="2" t="s">
        <v>88</v>
      </c>
      <c r="B12" s="25">
        <v>1</v>
      </c>
      <c r="C12" s="26" t="s">
        <v>274</v>
      </c>
      <c r="D12" s="26" t="s">
        <v>85</v>
      </c>
      <c r="F12" s="26" t="s">
        <v>6</v>
      </c>
      <c r="G12" s="26" t="s">
        <v>18</v>
      </c>
    </row>
    <row r="13" spans="1:77">
      <c r="A13" s="25" t="s">
        <v>19</v>
      </c>
      <c r="B13" s="25">
        <v>1</v>
      </c>
      <c r="C13" s="26" t="s">
        <v>275</v>
      </c>
      <c r="D13" s="26" t="s">
        <v>85</v>
      </c>
      <c r="F13" s="26" t="s">
        <v>276</v>
      </c>
      <c r="G13" s="26" t="s">
        <v>277</v>
      </c>
    </row>
    <row r="14" spans="1:77">
      <c r="A14" s="25" t="s">
        <v>20</v>
      </c>
      <c r="B14" s="25">
        <v>1</v>
      </c>
      <c r="C14" s="26" t="s">
        <v>275</v>
      </c>
      <c r="D14" s="26" t="s">
        <v>85</v>
      </c>
      <c r="F14" s="26" t="s">
        <v>276</v>
      </c>
      <c r="G14" s="26" t="s">
        <v>277</v>
      </c>
    </row>
    <row r="15" spans="1:77">
      <c r="A15" s="25" t="s">
        <v>21</v>
      </c>
      <c r="B15" s="25">
        <v>1</v>
      </c>
      <c r="C15" s="26" t="s">
        <v>275</v>
      </c>
      <c r="D15" s="26" t="s">
        <v>85</v>
      </c>
      <c r="F15" s="26" t="s">
        <v>276</v>
      </c>
      <c r="G15" s="26" t="s">
        <v>277</v>
      </c>
    </row>
    <row r="17" spans="1:9">
      <c r="A17" s="2" t="s">
        <v>3</v>
      </c>
      <c r="B17" s="2" t="s">
        <v>88</v>
      </c>
    </row>
    <row r="18" spans="1:9">
      <c r="A18" s="2" t="s">
        <v>4</v>
      </c>
      <c r="B18" s="8"/>
    </row>
    <row r="19" spans="1:9">
      <c r="A19" s="2" t="s">
        <v>5</v>
      </c>
      <c r="B19" s="25" t="s">
        <v>6</v>
      </c>
    </row>
    <row r="20" spans="1:9">
      <c r="A20" s="2" t="s">
        <v>7</v>
      </c>
      <c r="B20" s="25">
        <v>1</v>
      </c>
    </row>
    <row r="21" spans="1:9">
      <c r="A21" s="2" t="s">
        <v>8</v>
      </c>
      <c r="B21" s="25" t="s">
        <v>278</v>
      </c>
    </row>
    <row r="22" spans="1:9">
      <c r="A22" s="2" t="s">
        <v>9</v>
      </c>
    </row>
    <row r="23" spans="1:9">
      <c r="A23" s="2" t="s">
        <v>10</v>
      </c>
      <c r="B23" s="25" t="s">
        <v>11</v>
      </c>
      <c r="C23" s="26" t="s">
        <v>8</v>
      </c>
      <c r="D23" s="26" t="s">
        <v>12</v>
      </c>
      <c r="E23" s="26" t="s">
        <v>13</v>
      </c>
      <c r="F23" s="26" t="s">
        <v>5</v>
      </c>
      <c r="G23" s="26" t="s">
        <v>14</v>
      </c>
      <c r="H23" s="26" t="s">
        <v>15</v>
      </c>
      <c r="I23" s="26" t="s">
        <v>16</v>
      </c>
    </row>
    <row r="24" spans="1:9">
      <c r="A24" s="2" t="s">
        <v>279</v>
      </c>
      <c r="B24" s="25">
        <v>1</v>
      </c>
      <c r="C24" s="26" t="s">
        <v>278</v>
      </c>
      <c r="D24" s="26" t="s">
        <v>85</v>
      </c>
      <c r="F24" s="26" t="s">
        <v>6</v>
      </c>
      <c r="G24" s="26" t="s">
        <v>18</v>
      </c>
    </row>
    <row r="25" spans="1:9">
      <c r="A25" s="2" t="s">
        <v>280</v>
      </c>
      <c r="B25" s="25">
        <v>1</v>
      </c>
      <c r="C25" s="26" t="s">
        <v>278</v>
      </c>
      <c r="D25" s="26" t="s">
        <v>85</v>
      </c>
      <c r="F25" s="26" t="s">
        <v>6</v>
      </c>
      <c r="G25" s="26" t="s">
        <v>18</v>
      </c>
    </row>
    <row r="26" spans="1:9">
      <c r="A26" s="2" t="s">
        <v>281</v>
      </c>
      <c r="B26" s="25">
        <v>1</v>
      </c>
      <c r="C26" s="26" t="s">
        <v>278</v>
      </c>
      <c r="D26" s="26" t="s">
        <v>85</v>
      </c>
      <c r="F26" s="26" t="s">
        <v>6</v>
      </c>
      <c r="G26" s="26" t="s">
        <v>18</v>
      </c>
    </row>
    <row r="27" spans="1:9">
      <c r="A27" s="2" t="s">
        <v>22</v>
      </c>
      <c r="B27" s="25">
        <v>1</v>
      </c>
      <c r="C27" s="26" t="s">
        <v>278</v>
      </c>
      <c r="D27" s="26" t="s">
        <v>85</v>
      </c>
      <c r="F27" s="26" t="s">
        <v>6</v>
      </c>
      <c r="G27" s="26" t="s">
        <v>18</v>
      </c>
    </row>
    <row r="28" spans="1:9">
      <c r="A28" s="2" t="s">
        <v>282</v>
      </c>
      <c r="B28" s="25">
        <v>1</v>
      </c>
      <c r="C28" s="26" t="s">
        <v>283</v>
      </c>
      <c r="D28" s="26" t="s">
        <v>100</v>
      </c>
      <c r="F28" s="26" t="s">
        <v>58</v>
      </c>
      <c r="G28" s="26" t="s">
        <v>105</v>
      </c>
    </row>
    <row r="30" spans="1:9">
      <c r="A30" s="2" t="s">
        <v>3</v>
      </c>
      <c r="B30" s="25" t="s">
        <v>279</v>
      </c>
    </row>
    <row r="31" spans="1:9">
      <c r="A31" s="2" t="s">
        <v>4</v>
      </c>
    </row>
    <row r="32" spans="1:9">
      <c r="A32" s="2" t="s">
        <v>5</v>
      </c>
      <c r="B32" s="25" t="s">
        <v>6</v>
      </c>
    </row>
    <row r="33" spans="1:10">
      <c r="A33" s="2" t="s">
        <v>7</v>
      </c>
      <c r="B33" s="25">
        <v>1</v>
      </c>
    </row>
    <row r="34" spans="1:10">
      <c r="A34" s="2" t="s">
        <v>8</v>
      </c>
      <c r="B34" s="25" t="s">
        <v>278</v>
      </c>
    </row>
    <row r="35" spans="1:10">
      <c r="A35" s="2" t="s">
        <v>9</v>
      </c>
    </row>
    <row r="36" spans="1:10">
      <c r="A36" s="2" t="s">
        <v>10</v>
      </c>
      <c r="B36" s="25" t="s">
        <v>11</v>
      </c>
      <c r="C36" s="26" t="s">
        <v>8</v>
      </c>
      <c r="D36" s="26" t="s">
        <v>12</v>
      </c>
      <c r="E36" s="26" t="s">
        <v>13</v>
      </c>
      <c r="F36" s="26" t="s">
        <v>5</v>
      </c>
      <c r="G36" s="26" t="s">
        <v>14</v>
      </c>
      <c r="H36" s="26" t="s">
        <v>15</v>
      </c>
      <c r="I36" s="26" t="s">
        <v>16</v>
      </c>
    </row>
    <row r="37" spans="1:10">
      <c r="A37" s="16" t="s">
        <v>248</v>
      </c>
      <c r="B37" s="9">
        <v>7.4999999999999997E-3</v>
      </c>
      <c r="C37" s="10" t="s">
        <v>284</v>
      </c>
      <c r="D37" s="26" t="s">
        <v>27</v>
      </c>
      <c r="F37" s="26" t="s">
        <v>6</v>
      </c>
      <c r="G37" s="26" t="s">
        <v>18</v>
      </c>
      <c r="H37" s="26" t="s">
        <v>285</v>
      </c>
      <c r="I37" s="26" t="s">
        <v>421</v>
      </c>
    </row>
    <row r="38" spans="1:10">
      <c r="A38" s="2" t="s">
        <v>89</v>
      </c>
      <c r="B38" s="9">
        <v>1.0607258274</v>
      </c>
      <c r="C38" s="10" t="s">
        <v>23</v>
      </c>
      <c r="D38" s="26" t="s">
        <v>27</v>
      </c>
      <c r="F38" s="26" t="s">
        <v>286</v>
      </c>
      <c r="G38" s="26" t="s">
        <v>18</v>
      </c>
      <c r="H38" s="26" t="s">
        <v>90</v>
      </c>
      <c r="I38" s="30" t="s">
        <v>414</v>
      </c>
    </row>
    <row r="39" spans="1:10">
      <c r="A39" s="2" t="s">
        <v>91</v>
      </c>
      <c r="B39" s="9">
        <v>0.40800636379999999</v>
      </c>
      <c r="C39" s="10" t="s">
        <v>23</v>
      </c>
      <c r="D39" s="26" t="s">
        <v>287</v>
      </c>
      <c r="F39" s="26" t="s">
        <v>288</v>
      </c>
      <c r="G39" s="26" t="s">
        <v>18</v>
      </c>
      <c r="H39" s="26" t="s">
        <v>92</v>
      </c>
      <c r="I39" s="30" t="s">
        <v>414</v>
      </c>
    </row>
    <row r="40" spans="1:10">
      <c r="A40" s="2" t="s">
        <v>93</v>
      </c>
      <c r="B40" s="9">
        <v>3.6960000000000002</v>
      </c>
      <c r="C40" s="10" t="s">
        <v>23</v>
      </c>
      <c r="D40" s="26" t="s">
        <v>287</v>
      </c>
      <c r="F40" s="26" t="s">
        <v>6</v>
      </c>
      <c r="G40" s="26" t="s">
        <v>18</v>
      </c>
      <c r="H40" s="26" t="s">
        <v>94</v>
      </c>
      <c r="I40" s="26" t="s">
        <v>422</v>
      </c>
    </row>
    <row r="41" spans="1:10">
      <c r="A41" s="2" t="s">
        <v>55</v>
      </c>
      <c r="B41" s="9">
        <v>0.16782918800000002</v>
      </c>
      <c r="C41" s="10" t="s">
        <v>23</v>
      </c>
      <c r="D41" s="26" t="s">
        <v>287</v>
      </c>
      <c r="F41" s="26" t="s">
        <v>6</v>
      </c>
      <c r="G41" s="26" t="s">
        <v>18</v>
      </c>
      <c r="H41" s="26" t="s">
        <v>56</v>
      </c>
      <c r="I41" s="30" t="s">
        <v>414</v>
      </c>
    </row>
    <row r="42" spans="1:10">
      <c r="A42" s="2" t="s">
        <v>95</v>
      </c>
      <c r="B42" s="9">
        <v>0.56925846200000008</v>
      </c>
      <c r="C42" s="10" t="s">
        <v>23</v>
      </c>
      <c r="D42" s="26" t="s">
        <v>287</v>
      </c>
      <c r="F42" s="26" t="s">
        <v>289</v>
      </c>
      <c r="G42" s="26" t="s">
        <v>18</v>
      </c>
      <c r="H42" s="26" t="s">
        <v>96</v>
      </c>
      <c r="I42" s="30" t="s">
        <v>414</v>
      </c>
    </row>
    <row r="43" spans="1:10">
      <c r="A43" s="2" t="s">
        <v>97</v>
      </c>
      <c r="B43" s="9">
        <v>4.3159316859999999</v>
      </c>
      <c r="C43" s="10" t="s">
        <v>290</v>
      </c>
      <c r="D43" s="26" t="s">
        <v>287</v>
      </c>
      <c r="F43" s="26" t="s">
        <v>6</v>
      </c>
      <c r="G43" s="26" t="s">
        <v>18</v>
      </c>
      <c r="H43" s="26" t="s">
        <v>98</v>
      </c>
      <c r="I43" s="30" t="s">
        <v>414</v>
      </c>
    </row>
    <row r="44" spans="1:10">
      <c r="A44" s="2" t="s">
        <v>26</v>
      </c>
      <c r="B44" s="9">
        <v>1.1339809999999999</v>
      </c>
      <c r="C44" s="10" t="s">
        <v>23</v>
      </c>
      <c r="D44" s="26" t="s">
        <v>27</v>
      </c>
      <c r="F44" s="26" t="s">
        <v>291</v>
      </c>
      <c r="G44" s="26" t="s">
        <v>18</v>
      </c>
      <c r="H44" s="26" t="s">
        <v>28</v>
      </c>
      <c r="I44" s="30" t="s">
        <v>414</v>
      </c>
      <c r="J44" s="20"/>
    </row>
    <row r="45" spans="1:10">
      <c r="A45" s="12" t="s">
        <v>48</v>
      </c>
      <c r="B45" s="25">
        <f>B46</f>
        <v>8.0172456699999994</v>
      </c>
      <c r="C45" s="10" t="s">
        <v>220</v>
      </c>
      <c r="D45" s="26" t="s">
        <v>49</v>
      </c>
      <c r="F45" s="26" t="s">
        <v>58</v>
      </c>
      <c r="G45" s="26" t="s">
        <v>105</v>
      </c>
      <c r="H45" s="26" t="s">
        <v>50</v>
      </c>
      <c r="I45" s="30" t="s">
        <v>423</v>
      </c>
    </row>
    <row r="46" spans="1:10">
      <c r="A46" s="12" t="s">
        <v>51</v>
      </c>
      <c r="B46" s="18">
        <v>8.0172456699999994</v>
      </c>
      <c r="C46" s="12" t="s">
        <v>23</v>
      </c>
      <c r="D46" s="26" t="s">
        <v>27</v>
      </c>
      <c r="F46" s="26" t="s">
        <v>58</v>
      </c>
      <c r="G46" s="26" t="s">
        <v>18</v>
      </c>
      <c r="H46" s="12" t="s">
        <v>292</v>
      </c>
      <c r="I46" s="30" t="s">
        <v>425</v>
      </c>
      <c r="J46" s="20"/>
    </row>
    <row r="48" spans="1:10">
      <c r="B48" s="9"/>
      <c r="C48" s="10"/>
    </row>
    <row r="50" spans="1:9">
      <c r="A50" s="2" t="s">
        <v>3</v>
      </c>
      <c r="B50" s="25" t="s">
        <v>280</v>
      </c>
    </row>
    <row r="51" spans="1:9">
      <c r="A51" s="2" t="s">
        <v>4</v>
      </c>
    </row>
    <row r="52" spans="1:9">
      <c r="A52" s="2" t="s">
        <v>5</v>
      </c>
      <c r="B52" s="25" t="s">
        <v>6</v>
      </c>
    </row>
    <row r="53" spans="1:9">
      <c r="A53" s="2" t="s">
        <v>7</v>
      </c>
      <c r="B53" s="25">
        <v>1</v>
      </c>
    </row>
    <row r="54" spans="1:9">
      <c r="A54" s="2" t="s">
        <v>8</v>
      </c>
      <c r="B54" s="25" t="s">
        <v>278</v>
      </c>
    </row>
    <row r="55" spans="1:9">
      <c r="A55" s="2" t="s">
        <v>9</v>
      </c>
    </row>
    <row r="56" spans="1:9">
      <c r="A56" s="2" t="s">
        <v>10</v>
      </c>
      <c r="B56" s="25" t="s">
        <v>11</v>
      </c>
      <c r="C56" s="26" t="s">
        <v>8</v>
      </c>
      <c r="D56" s="26" t="s">
        <v>12</v>
      </c>
      <c r="E56" s="26" t="s">
        <v>13</v>
      </c>
      <c r="F56" s="26" t="s">
        <v>5</v>
      </c>
      <c r="G56" s="26" t="s">
        <v>14</v>
      </c>
      <c r="H56" s="26" t="s">
        <v>15</v>
      </c>
      <c r="I56" s="26" t="s">
        <v>16</v>
      </c>
    </row>
    <row r="57" spans="1:9">
      <c r="A57" s="13" t="s">
        <v>293</v>
      </c>
      <c r="B57" s="25">
        <v>1</v>
      </c>
      <c r="C57" s="26" t="s">
        <v>278</v>
      </c>
      <c r="D57" s="26" t="s">
        <v>85</v>
      </c>
      <c r="F57" s="26" t="s">
        <v>6</v>
      </c>
      <c r="G57" s="26" t="s">
        <v>18</v>
      </c>
    </row>
    <row r="58" spans="1:9">
      <c r="A58" s="13" t="s">
        <v>43</v>
      </c>
      <c r="B58" s="25">
        <v>1</v>
      </c>
      <c r="C58" s="26" t="s">
        <v>278</v>
      </c>
      <c r="D58" s="26" t="s">
        <v>85</v>
      </c>
      <c r="F58" s="26" t="s">
        <v>6</v>
      </c>
      <c r="G58" s="26" t="s">
        <v>18</v>
      </c>
    </row>
    <row r="59" spans="1:9">
      <c r="A59" s="30" t="s">
        <v>294</v>
      </c>
      <c r="B59" s="25">
        <v>1</v>
      </c>
      <c r="C59" s="26" t="s">
        <v>278</v>
      </c>
      <c r="D59" s="26" t="s">
        <v>85</v>
      </c>
      <c r="F59" s="26" t="s">
        <v>6</v>
      </c>
      <c r="G59" s="26" t="s">
        <v>18</v>
      </c>
    </row>
    <row r="61" spans="1:9">
      <c r="A61" s="2" t="s">
        <v>3</v>
      </c>
      <c r="B61" s="13" t="s">
        <v>293</v>
      </c>
    </row>
    <row r="62" spans="1:9">
      <c r="A62" s="2" t="s">
        <v>4</v>
      </c>
      <c r="B62" s="14"/>
    </row>
    <row r="63" spans="1:9">
      <c r="A63" s="2" t="s">
        <v>5</v>
      </c>
      <c r="B63" s="25" t="s">
        <v>6</v>
      </c>
    </row>
    <row r="64" spans="1:9">
      <c r="A64" s="2" t="s">
        <v>7</v>
      </c>
      <c r="B64" s="25">
        <v>1</v>
      </c>
    </row>
    <row r="65" spans="1:9">
      <c r="A65" s="2" t="s">
        <v>8</v>
      </c>
      <c r="B65" s="25" t="s">
        <v>278</v>
      </c>
    </row>
    <row r="66" spans="1:9">
      <c r="A66" s="2" t="s">
        <v>9</v>
      </c>
    </row>
    <row r="67" spans="1:9">
      <c r="A67" s="2" t="s">
        <v>10</v>
      </c>
      <c r="B67" s="25" t="s">
        <v>11</v>
      </c>
      <c r="C67" s="26" t="s">
        <v>8</v>
      </c>
      <c r="D67" s="26" t="s">
        <v>12</v>
      </c>
      <c r="E67" s="26" t="s">
        <v>13</v>
      </c>
      <c r="F67" s="26" t="s">
        <v>5</v>
      </c>
      <c r="G67" s="26" t="s">
        <v>14</v>
      </c>
      <c r="H67" s="26" t="s">
        <v>15</v>
      </c>
      <c r="I67" s="26" t="s">
        <v>16</v>
      </c>
    </row>
    <row r="68" spans="1:9">
      <c r="A68" s="2" t="s">
        <v>29</v>
      </c>
      <c r="B68" s="9">
        <v>0.42599999999999999</v>
      </c>
      <c r="C68" s="10" t="s">
        <v>295</v>
      </c>
      <c r="D68" s="26" t="s">
        <v>27</v>
      </c>
      <c r="F68" s="26" t="s">
        <v>58</v>
      </c>
      <c r="G68" s="26" t="s">
        <v>18</v>
      </c>
      <c r="H68" s="26" t="s">
        <v>30</v>
      </c>
      <c r="I68" s="26" t="s">
        <v>408</v>
      </c>
    </row>
    <row r="69" spans="1:9">
      <c r="A69" s="2" t="s">
        <v>296</v>
      </c>
      <c r="B69" s="15">
        <v>2.4358</v>
      </c>
      <c r="C69" s="10" t="s">
        <v>23</v>
      </c>
      <c r="D69" s="26" t="s">
        <v>27</v>
      </c>
      <c r="F69" s="26" t="s">
        <v>6</v>
      </c>
      <c r="G69" s="26" t="s">
        <v>18</v>
      </c>
      <c r="H69" s="26" t="s">
        <v>35</v>
      </c>
      <c r="I69" s="26" t="s">
        <v>412</v>
      </c>
    </row>
    <row r="70" spans="1:9">
      <c r="A70" s="16" t="s">
        <v>297</v>
      </c>
      <c r="B70" s="9">
        <v>1.13E-4</v>
      </c>
      <c r="C70" s="10" t="s">
        <v>298</v>
      </c>
      <c r="D70" s="26" t="s">
        <v>27</v>
      </c>
      <c r="F70" s="26" t="s">
        <v>6</v>
      </c>
      <c r="G70" s="26" t="s">
        <v>18</v>
      </c>
      <c r="H70" s="26" t="s">
        <v>76</v>
      </c>
      <c r="I70" s="26" t="s">
        <v>412</v>
      </c>
    </row>
    <row r="71" spans="1:9">
      <c r="A71" s="16" t="s">
        <v>118</v>
      </c>
      <c r="B71" s="9">
        <v>4.3999999999999999E-5</v>
      </c>
      <c r="C71" s="10" t="s">
        <v>298</v>
      </c>
      <c r="D71" s="26" t="s">
        <v>27</v>
      </c>
      <c r="F71" s="26" t="s">
        <v>6</v>
      </c>
      <c r="G71" s="26" t="s">
        <v>18</v>
      </c>
      <c r="H71" s="26" t="s">
        <v>77</v>
      </c>
      <c r="I71" s="26" t="s">
        <v>412</v>
      </c>
    </row>
    <row r="72" spans="1:9">
      <c r="A72" s="11" t="s">
        <v>299</v>
      </c>
      <c r="B72" s="9">
        <v>0.31274999999999997</v>
      </c>
      <c r="C72" s="10" t="s">
        <v>23</v>
      </c>
      <c r="D72" s="26" t="s">
        <v>27</v>
      </c>
      <c r="F72" s="26" t="s">
        <v>300</v>
      </c>
      <c r="G72" s="26" t="s">
        <v>18</v>
      </c>
      <c r="H72" s="26" t="s">
        <v>57</v>
      </c>
      <c r="I72" s="26" t="s">
        <v>412</v>
      </c>
    </row>
    <row r="73" spans="1:9">
      <c r="A73" s="16"/>
      <c r="B73" s="9"/>
      <c r="C73" s="10"/>
    </row>
    <row r="74" spans="1:9">
      <c r="A74" s="2" t="s">
        <v>3</v>
      </c>
      <c r="B74" s="13" t="s">
        <v>43</v>
      </c>
    </row>
    <row r="75" spans="1:9">
      <c r="A75" s="2" t="s">
        <v>4</v>
      </c>
      <c r="B75" s="14"/>
    </row>
    <row r="76" spans="1:9">
      <c r="A76" s="2" t="s">
        <v>5</v>
      </c>
      <c r="B76" s="25" t="s">
        <v>6</v>
      </c>
    </row>
    <row r="77" spans="1:9">
      <c r="A77" s="2" t="s">
        <v>7</v>
      </c>
      <c r="B77" s="25">
        <v>1</v>
      </c>
    </row>
    <row r="78" spans="1:9">
      <c r="A78" s="2" t="s">
        <v>8</v>
      </c>
      <c r="B78" s="25" t="s">
        <v>278</v>
      </c>
    </row>
    <row r="79" spans="1:9">
      <c r="A79" s="2" t="s">
        <v>9</v>
      </c>
    </row>
    <row r="80" spans="1:9">
      <c r="A80" s="2" t="s">
        <v>10</v>
      </c>
      <c r="B80" s="25" t="s">
        <v>11</v>
      </c>
      <c r="C80" s="26" t="s">
        <v>8</v>
      </c>
      <c r="D80" s="26" t="s">
        <v>12</v>
      </c>
      <c r="E80" s="26" t="s">
        <v>13</v>
      </c>
      <c r="F80" s="26" t="s">
        <v>5</v>
      </c>
      <c r="G80" s="26" t="s">
        <v>14</v>
      </c>
      <c r="H80" s="26" t="s">
        <v>15</v>
      </c>
      <c r="I80" s="26" t="s">
        <v>16</v>
      </c>
    </row>
    <row r="81" spans="1:15">
      <c r="A81" s="2" t="s">
        <v>301</v>
      </c>
      <c r="B81" s="9">
        <v>0.14507528593117408</v>
      </c>
      <c r="C81" s="10" t="s">
        <v>284</v>
      </c>
      <c r="D81" s="26" t="s">
        <v>302</v>
      </c>
      <c r="F81" s="26" t="s">
        <v>288</v>
      </c>
      <c r="G81" s="26" t="s">
        <v>18</v>
      </c>
      <c r="I81" s="26" t="s">
        <v>426</v>
      </c>
      <c r="J81" s="31"/>
      <c r="O81" s="32"/>
    </row>
    <row r="82" spans="1:15">
      <c r="A82" s="12" t="s">
        <v>48</v>
      </c>
      <c r="B82" s="25">
        <f>B83</f>
        <v>0.44225259</v>
      </c>
      <c r="C82" s="10" t="s">
        <v>99</v>
      </c>
      <c r="D82" s="26" t="s">
        <v>49</v>
      </c>
      <c r="F82" s="26" t="s">
        <v>58</v>
      </c>
      <c r="G82" s="26" t="s">
        <v>105</v>
      </c>
      <c r="H82" s="26" t="s">
        <v>50</v>
      </c>
      <c r="I82" s="26" t="s">
        <v>412</v>
      </c>
    </row>
    <row r="83" spans="1:15">
      <c r="A83" s="12" t="s">
        <v>51</v>
      </c>
      <c r="B83" s="9">
        <v>0.44225259</v>
      </c>
      <c r="C83" s="10" t="s">
        <v>23</v>
      </c>
      <c r="D83" s="26" t="s">
        <v>27</v>
      </c>
      <c r="F83" s="26" t="s">
        <v>58</v>
      </c>
      <c r="G83" s="26" t="s">
        <v>18</v>
      </c>
      <c r="H83" s="12" t="s">
        <v>292</v>
      </c>
      <c r="I83" s="26" t="s">
        <v>412</v>
      </c>
    </row>
    <row r="84" spans="1:15">
      <c r="A84" s="17" t="s">
        <v>101</v>
      </c>
      <c r="B84" s="9">
        <v>0.739355612</v>
      </c>
      <c r="C84" s="10" t="s">
        <v>304</v>
      </c>
      <c r="D84" s="26" t="s">
        <v>27</v>
      </c>
      <c r="F84" s="26" t="s">
        <v>6</v>
      </c>
      <c r="G84" s="26" t="s">
        <v>18</v>
      </c>
      <c r="H84" s="26" t="s">
        <v>102</v>
      </c>
      <c r="I84" s="26" t="s">
        <v>412</v>
      </c>
    </row>
    <row r="85" spans="1:15">
      <c r="A85" s="11" t="s">
        <v>305</v>
      </c>
      <c r="B85" s="9">
        <v>0.61915362600000001</v>
      </c>
      <c r="C85" s="10" t="s">
        <v>23</v>
      </c>
      <c r="D85" s="26" t="s">
        <v>27</v>
      </c>
      <c r="F85" s="26" t="s">
        <v>306</v>
      </c>
      <c r="G85" s="26" t="s">
        <v>18</v>
      </c>
      <c r="H85" s="26" t="s">
        <v>57</v>
      </c>
      <c r="I85" s="26" t="s">
        <v>412</v>
      </c>
    </row>
    <row r="86" spans="1:15">
      <c r="A86" s="2" t="s">
        <v>29</v>
      </c>
      <c r="B86" s="9">
        <v>5.9307206299999997</v>
      </c>
      <c r="C86" s="10" t="s">
        <v>23</v>
      </c>
      <c r="D86" s="26" t="s">
        <v>27</v>
      </c>
      <c r="F86" s="26" t="s">
        <v>58</v>
      </c>
      <c r="G86" s="26" t="s">
        <v>18</v>
      </c>
      <c r="H86" s="26" t="s">
        <v>30</v>
      </c>
      <c r="I86" s="26" t="s">
        <v>412</v>
      </c>
    </row>
    <row r="87" spans="1:15">
      <c r="B87" s="9"/>
      <c r="C87" s="10"/>
    </row>
    <row r="88" spans="1:15">
      <c r="A88" s="2" t="s">
        <v>3</v>
      </c>
      <c r="B88" s="13" t="s">
        <v>307</v>
      </c>
    </row>
    <row r="89" spans="1:15">
      <c r="A89" s="2" t="s">
        <v>4</v>
      </c>
      <c r="B89" s="14"/>
    </row>
    <row r="90" spans="1:15">
      <c r="A90" s="2" t="s">
        <v>5</v>
      </c>
      <c r="B90" s="25" t="s">
        <v>6</v>
      </c>
    </row>
    <row r="91" spans="1:15">
      <c r="A91" s="2" t="s">
        <v>7</v>
      </c>
      <c r="B91" s="25">
        <v>1</v>
      </c>
    </row>
    <row r="92" spans="1:15">
      <c r="A92" s="2" t="s">
        <v>8</v>
      </c>
      <c r="B92" s="25" t="s">
        <v>304</v>
      </c>
    </row>
    <row r="93" spans="1:15">
      <c r="A93" s="2" t="s">
        <v>9</v>
      </c>
    </row>
    <row r="94" spans="1:15">
      <c r="A94" s="2" t="s">
        <v>10</v>
      </c>
      <c r="B94" s="25" t="s">
        <v>11</v>
      </c>
      <c r="C94" s="26" t="s">
        <v>8</v>
      </c>
      <c r="D94" s="26" t="s">
        <v>12</v>
      </c>
      <c r="E94" s="26" t="s">
        <v>13</v>
      </c>
      <c r="F94" s="26" t="s">
        <v>5</v>
      </c>
      <c r="G94" s="26" t="s">
        <v>14</v>
      </c>
      <c r="H94" s="26" t="s">
        <v>15</v>
      </c>
      <c r="I94" s="26" t="s">
        <v>16</v>
      </c>
    </row>
    <row r="95" spans="1:15">
      <c r="A95" s="2" t="s">
        <v>308</v>
      </c>
      <c r="B95" s="9">
        <v>1.169906407487401</v>
      </c>
      <c r="C95" s="10" t="s">
        <v>284</v>
      </c>
      <c r="D95" s="26" t="s">
        <v>27</v>
      </c>
      <c r="F95" s="26" t="s">
        <v>288</v>
      </c>
      <c r="G95" s="26" t="s">
        <v>18</v>
      </c>
      <c r="H95" s="26" t="s">
        <v>38</v>
      </c>
      <c r="I95" s="26" t="s">
        <v>303</v>
      </c>
      <c r="J95" s="31"/>
      <c r="L95" s="26">
        <v>138.9</v>
      </c>
      <c r="M95" s="26">
        <v>325</v>
      </c>
      <c r="N95" s="26">
        <f>L95*2</f>
        <v>277.8</v>
      </c>
      <c r="O95" s="32">
        <f>M95/N95</f>
        <v>1.169906407487401</v>
      </c>
    </row>
    <row r="96" spans="1:15">
      <c r="A96" s="2" t="s">
        <v>31</v>
      </c>
      <c r="B96" s="9">
        <v>-2.5</v>
      </c>
      <c r="C96" s="26" t="s">
        <v>309</v>
      </c>
      <c r="D96" s="26" t="s">
        <v>310</v>
      </c>
      <c r="F96" s="26" t="s">
        <v>32</v>
      </c>
      <c r="G96" s="26" t="s">
        <v>277</v>
      </c>
      <c r="H96" s="26" t="s">
        <v>311</v>
      </c>
      <c r="I96" s="51" t="s">
        <v>412</v>
      </c>
    </row>
    <row r="98" spans="1:9">
      <c r="A98" s="2" t="s">
        <v>3</v>
      </c>
      <c r="B98" s="13" t="s">
        <v>103</v>
      </c>
    </row>
    <row r="99" spans="1:9">
      <c r="A99" s="2" t="s">
        <v>4</v>
      </c>
      <c r="B99" s="14"/>
    </row>
    <row r="100" spans="1:9">
      <c r="A100" s="2" t="s">
        <v>5</v>
      </c>
      <c r="B100" s="25" t="s">
        <v>6</v>
      </c>
    </row>
    <row r="101" spans="1:9">
      <c r="A101" s="2" t="s">
        <v>7</v>
      </c>
      <c r="B101" s="25">
        <v>1</v>
      </c>
    </row>
    <row r="102" spans="1:9">
      <c r="A102" s="2" t="s">
        <v>8</v>
      </c>
      <c r="B102" s="25" t="s">
        <v>275</v>
      </c>
    </row>
    <row r="103" spans="1:9">
      <c r="A103" s="2" t="s">
        <v>9</v>
      </c>
    </row>
    <row r="104" spans="1:9">
      <c r="A104" s="2" t="s">
        <v>10</v>
      </c>
      <c r="B104" s="25" t="s">
        <v>11</v>
      </c>
      <c r="C104" s="26" t="s">
        <v>8</v>
      </c>
      <c r="D104" s="26" t="s">
        <v>12</v>
      </c>
      <c r="E104" s="26" t="s">
        <v>13</v>
      </c>
      <c r="F104" s="26" t="s">
        <v>5</v>
      </c>
      <c r="G104" s="26" t="s">
        <v>14</v>
      </c>
      <c r="H104" s="26" t="s">
        <v>15</v>
      </c>
      <c r="I104" s="26" t="s">
        <v>16</v>
      </c>
    </row>
    <row r="105" spans="1:9">
      <c r="A105" s="2" t="s">
        <v>26</v>
      </c>
      <c r="B105" s="18">
        <v>0.19277676999999999</v>
      </c>
      <c r="C105" s="12" t="s">
        <v>23</v>
      </c>
      <c r="D105" s="26" t="s">
        <v>27</v>
      </c>
      <c r="F105" s="26" t="s">
        <v>288</v>
      </c>
      <c r="G105" s="26" t="s">
        <v>18</v>
      </c>
      <c r="H105" s="26" t="s">
        <v>28</v>
      </c>
      <c r="I105" s="51" t="s">
        <v>412</v>
      </c>
    </row>
    <row r="106" spans="1:9">
      <c r="A106" s="2" t="s">
        <v>296</v>
      </c>
      <c r="B106" s="9">
        <v>0.39462538799999997</v>
      </c>
      <c r="C106" s="10" t="s">
        <v>284</v>
      </c>
      <c r="D106" s="26" t="s">
        <v>27</v>
      </c>
      <c r="F106" s="26" t="s">
        <v>288</v>
      </c>
      <c r="G106" s="26" t="s">
        <v>18</v>
      </c>
      <c r="H106" s="26" t="s">
        <v>312</v>
      </c>
      <c r="I106" s="51" t="s">
        <v>412</v>
      </c>
    </row>
    <row r="107" spans="1:9">
      <c r="A107" s="2" t="s">
        <v>55</v>
      </c>
      <c r="B107" s="9">
        <v>0.60781381600000006</v>
      </c>
      <c r="C107" s="10" t="s">
        <v>23</v>
      </c>
      <c r="D107" s="26" t="s">
        <v>287</v>
      </c>
      <c r="F107" s="26" t="s">
        <v>6</v>
      </c>
      <c r="G107" s="26" t="s">
        <v>18</v>
      </c>
      <c r="H107" s="26" t="s">
        <v>56</v>
      </c>
      <c r="I107" s="51" t="s">
        <v>412</v>
      </c>
    </row>
    <row r="108" spans="1:9">
      <c r="A108" s="2" t="s">
        <v>29</v>
      </c>
      <c r="B108" s="9">
        <v>6.0849420460000001</v>
      </c>
      <c r="C108" s="10" t="s">
        <v>23</v>
      </c>
      <c r="D108" s="26" t="s">
        <v>27</v>
      </c>
      <c r="F108" s="26" t="s">
        <v>58</v>
      </c>
      <c r="G108" s="26" t="s">
        <v>18</v>
      </c>
      <c r="H108" s="26" t="s">
        <v>30</v>
      </c>
      <c r="I108" s="51" t="s">
        <v>412</v>
      </c>
    </row>
    <row r="109" spans="1:9">
      <c r="A109" s="12" t="s">
        <v>48</v>
      </c>
      <c r="B109" s="25">
        <f>B110</f>
        <v>4.6016948979999999</v>
      </c>
      <c r="C109" s="10" t="s">
        <v>99</v>
      </c>
      <c r="D109" s="26" t="s">
        <v>49</v>
      </c>
      <c r="F109" s="26" t="s">
        <v>58</v>
      </c>
      <c r="G109" s="26" t="s">
        <v>313</v>
      </c>
      <c r="H109" s="26" t="s">
        <v>50</v>
      </c>
      <c r="I109" s="51" t="s">
        <v>412</v>
      </c>
    </row>
    <row r="110" spans="1:9">
      <c r="A110" s="12" t="s">
        <v>51</v>
      </c>
      <c r="B110" s="9">
        <v>4.6016948979999999</v>
      </c>
      <c r="C110" s="10" t="s">
        <v>23</v>
      </c>
      <c r="D110" s="26" t="s">
        <v>27</v>
      </c>
      <c r="F110" s="26" t="s">
        <v>58</v>
      </c>
      <c r="G110" s="26" t="s">
        <v>18</v>
      </c>
      <c r="H110" s="26" t="s">
        <v>52</v>
      </c>
      <c r="I110" s="51" t="s">
        <v>412</v>
      </c>
    </row>
    <row r="111" spans="1:9">
      <c r="A111" s="16"/>
    </row>
    <row r="112" spans="1:9">
      <c r="A112" s="2" t="s">
        <v>3</v>
      </c>
      <c r="B112" s="25" t="s">
        <v>281</v>
      </c>
    </row>
    <row r="113" spans="1:9">
      <c r="A113" s="2" t="s">
        <v>4</v>
      </c>
    </row>
    <row r="114" spans="1:9">
      <c r="A114" s="2" t="s">
        <v>5</v>
      </c>
      <c r="B114" s="25" t="s">
        <v>6</v>
      </c>
    </row>
    <row r="115" spans="1:9">
      <c r="A115" s="2" t="s">
        <v>7</v>
      </c>
      <c r="B115" s="25">
        <v>1</v>
      </c>
    </row>
    <row r="116" spans="1:9">
      <c r="A116" s="2" t="s">
        <v>8</v>
      </c>
      <c r="B116" s="25" t="s">
        <v>278</v>
      </c>
    </row>
    <row r="117" spans="1:9">
      <c r="A117" s="2" t="s">
        <v>9</v>
      </c>
    </row>
    <row r="118" spans="1:9">
      <c r="A118" s="2" t="s">
        <v>10</v>
      </c>
      <c r="B118" s="25" t="s">
        <v>11</v>
      </c>
      <c r="C118" s="26" t="s">
        <v>8</v>
      </c>
      <c r="D118" s="26" t="s">
        <v>12</v>
      </c>
      <c r="E118" s="26" t="s">
        <v>13</v>
      </c>
      <c r="F118" s="26" t="s">
        <v>5</v>
      </c>
      <c r="G118" s="26" t="s">
        <v>14</v>
      </c>
      <c r="H118" s="26" t="s">
        <v>15</v>
      </c>
      <c r="I118" s="26" t="s">
        <v>16</v>
      </c>
    </row>
    <row r="119" spans="1:9">
      <c r="A119" s="2" t="s">
        <v>46</v>
      </c>
      <c r="B119" s="25">
        <f>1/500</f>
        <v>2E-3</v>
      </c>
      <c r="C119" s="26" t="s">
        <v>8</v>
      </c>
      <c r="D119" s="26" t="s">
        <v>27</v>
      </c>
      <c r="F119" s="26" t="s">
        <v>6</v>
      </c>
      <c r="G119" s="26" t="s">
        <v>18</v>
      </c>
      <c r="H119" s="26" t="s">
        <v>47</v>
      </c>
      <c r="I119" s="26" t="s">
        <v>420</v>
      </c>
    </row>
    <row r="123" spans="1:9">
      <c r="A123" s="2" t="s">
        <v>3</v>
      </c>
      <c r="B123" s="25" t="s">
        <v>22</v>
      </c>
    </row>
    <row r="124" spans="1:9">
      <c r="A124" s="2" t="s">
        <v>4</v>
      </c>
    </row>
    <row r="125" spans="1:9">
      <c r="A125" s="2" t="s">
        <v>5</v>
      </c>
      <c r="B125" s="25" t="s">
        <v>6</v>
      </c>
    </row>
    <row r="126" spans="1:9">
      <c r="A126" s="2" t="s">
        <v>7</v>
      </c>
      <c r="B126" s="25">
        <v>1</v>
      </c>
    </row>
    <row r="127" spans="1:9">
      <c r="A127" s="2" t="s">
        <v>8</v>
      </c>
      <c r="B127" s="25" t="s">
        <v>278</v>
      </c>
    </row>
    <row r="128" spans="1:9">
      <c r="A128" s="2" t="s">
        <v>9</v>
      </c>
    </row>
    <row r="129" spans="1:9">
      <c r="A129" s="2" t="s">
        <v>10</v>
      </c>
      <c r="B129" s="25" t="s">
        <v>11</v>
      </c>
      <c r="C129" s="26" t="s">
        <v>8</v>
      </c>
      <c r="D129" s="26" t="s">
        <v>12</v>
      </c>
      <c r="E129" s="26" t="s">
        <v>13</v>
      </c>
      <c r="F129" s="26" t="s">
        <v>5</v>
      </c>
      <c r="G129" s="26" t="s">
        <v>14</v>
      </c>
      <c r="H129" s="26" t="s">
        <v>15</v>
      </c>
      <c r="I129" s="26" t="s">
        <v>16</v>
      </c>
    </row>
    <row r="130" spans="1:9">
      <c r="A130" s="12" t="s">
        <v>48</v>
      </c>
      <c r="B130" s="25">
        <f>B131</f>
        <v>5.0575552599999991</v>
      </c>
      <c r="C130" s="10" t="s">
        <v>99</v>
      </c>
      <c r="D130" s="26" t="s">
        <v>49</v>
      </c>
      <c r="F130" s="26" t="s">
        <v>314</v>
      </c>
      <c r="G130" s="26" t="s">
        <v>105</v>
      </c>
      <c r="H130" s="26" t="s">
        <v>50</v>
      </c>
      <c r="I130" s="12" t="s">
        <v>424</v>
      </c>
    </row>
    <row r="131" spans="1:9">
      <c r="A131" s="12" t="s">
        <v>51</v>
      </c>
      <c r="B131" s="18">
        <v>5.0575552599999991</v>
      </c>
      <c r="C131" s="12" t="s">
        <v>23</v>
      </c>
      <c r="D131" s="26" t="s">
        <v>27</v>
      </c>
      <c r="F131" s="26" t="s">
        <v>58</v>
      </c>
      <c r="G131" s="26" t="s">
        <v>18</v>
      </c>
      <c r="H131" s="26" t="s">
        <v>52</v>
      </c>
      <c r="I131" s="12" t="s">
        <v>424</v>
      </c>
    </row>
    <row r="132" spans="1:9">
      <c r="A132" s="2" t="s">
        <v>29</v>
      </c>
      <c r="B132" s="18">
        <v>0.95254403999999993</v>
      </c>
      <c r="C132" s="19" t="s">
        <v>23</v>
      </c>
      <c r="D132" s="26" t="s">
        <v>27</v>
      </c>
      <c r="F132" s="26" t="s">
        <v>58</v>
      </c>
      <c r="G132" s="26" t="s">
        <v>18</v>
      </c>
      <c r="H132" s="26" t="s">
        <v>30</v>
      </c>
      <c r="I132" s="12" t="s">
        <v>424</v>
      </c>
    </row>
    <row r="133" spans="1:9">
      <c r="A133" s="2" t="s">
        <v>315</v>
      </c>
      <c r="B133" s="18">
        <v>0.61234973999999998</v>
      </c>
      <c r="C133" s="12" t="s">
        <v>23</v>
      </c>
      <c r="D133" s="26" t="s">
        <v>27</v>
      </c>
      <c r="F133" s="26" t="s">
        <v>276</v>
      </c>
      <c r="G133" s="26" t="s">
        <v>18</v>
      </c>
      <c r="H133" s="26" t="s">
        <v>28</v>
      </c>
      <c r="I133" s="12" t="s">
        <v>414</v>
      </c>
    </row>
    <row r="134" spans="1:9">
      <c r="B134" s="18"/>
      <c r="C134" s="12"/>
    </row>
    <row r="135" spans="1:9">
      <c r="A135" s="26" t="s">
        <v>3</v>
      </c>
      <c r="B135" s="13" t="s">
        <v>316</v>
      </c>
    </row>
    <row r="136" spans="1:9">
      <c r="A136" s="26" t="s">
        <v>4</v>
      </c>
      <c r="B136" s="14"/>
    </row>
    <row r="137" spans="1:9">
      <c r="A137" s="26" t="s">
        <v>5</v>
      </c>
      <c r="B137" s="25" t="s">
        <v>6</v>
      </c>
    </row>
    <row r="138" spans="1:9">
      <c r="A138" s="26" t="s">
        <v>7</v>
      </c>
      <c r="B138" s="25">
        <v>1</v>
      </c>
    </row>
    <row r="139" spans="1:9">
      <c r="A139" s="26" t="s">
        <v>8</v>
      </c>
      <c r="B139" s="25" t="s">
        <v>67</v>
      </c>
    </row>
    <row r="140" spans="1:9">
      <c r="A140" s="26" t="s">
        <v>9</v>
      </c>
    </row>
    <row r="141" spans="1:9">
      <c r="A141" s="26" t="s">
        <v>10</v>
      </c>
      <c r="B141" s="25" t="s">
        <v>11</v>
      </c>
      <c r="C141" s="26" t="s">
        <v>8</v>
      </c>
      <c r="D141" s="26" t="s">
        <v>12</v>
      </c>
      <c r="E141" s="26" t="s">
        <v>13</v>
      </c>
      <c r="F141" s="26" t="s">
        <v>5</v>
      </c>
      <c r="G141" s="26" t="s">
        <v>14</v>
      </c>
      <c r="H141" s="26" t="s">
        <v>15</v>
      </c>
      <c r="I141" s="26" t="s">
        <v>16</v>
      </c>
    </row>
    <row r="142" spans="1:9">
      <c r="A142" s="17" t="s">
        <v>31</v>
      </c>
      <c r="B142" s="9">
        <v>330.9</v>
      </c>
      <c r="C142" s="10" t="s">
        <v>106</v>
      </c>
      <c r="D142" s="26" t="s">
        <v>27</v>
      </c>
      <c r="F142" s="26" t="s">
        <v>32</v>
      </c>
      <c r="G142" s="26" t="s">
        <v>18</v>
      </c>
      <c r="H142" s="26" t="s">
        <v>264</v>
      </c>
      <c r="I142" s="51" t="s">
        <v>412</v>
      </c>
    </row>
    <row r="143" spans="1:9">
      <c r="A143" s="2" t="s">
        <v>53</v>
      </c>
      <c r="B143" s="15">
        <v>1640</v>
      </c>
      <c r="C143" s="10" t="s">
        <v>80</v>
      </c>
      <c r="D143" s="26" t="s">
        <v>27</v>
      </c>
      <c r="F143" s="26" t="s">
        <v>317</v>
      </c>
      <c r="G143" s="26" t="s">
        <v>105</v>
      </c>
      <c r="H143" s="26" t="s">
        <v>81</v>
      </c>
      <c r="I143" s="51" t="s">
        <v>412</v>
      </c>
    </row>
    <row r="146" spans="1:9">
      <c r="A146" s="26" t="s">
        <v>3</v>
      </c>
      <c r="B146" s="25" t="s">
        <v>19</v>
      </c>
    </row>
    <row r="147" spans="1:9">
      <c r="A147" s="26" t="s">
        <v>4</v>
      </c>
      <c r="B147" s="14"/>
    </row>
    <row r="148" spans="1:9">
      <c r="A148" s="26" t="s">
        <v>5</v>
      </c>
      <c r="B148" s="25" t="s">
        <v>6</v>
      </c>
    </row>
    <row r="149" spans="1:9">
      <c r="A149" s="26" t="s">
        <v>7</v>
      </c>
      <c r="B149" s="25">
        <v>1</v>
      </c>
    </row>
    <row r="150" spans="1:9">
      <c r="A150" s="26" t="s">
        <v>8</v>
      </c>
      <c r="B150" s="25" t="s">
        <v>275</v>
      </c>
    </row>
    <row r="151" spans="1:9">
      <c r="A151" s="26" t="s">
        <v>9</v>
      </c>
    </row>
    <row r="152" spans="1:9">
      <c r="A152" s="26" t="s">
        <v>10</v>
      </c>
      <c r="B152" s="25" t="s">
        <v>11</v>
      </c>
      <c r="C152" s="26" t="s">
        <v>8</v>
      </c>
      <c r="D152" s="26" t="s">
        <v>12</v>
      </c>
      <c r="E152" s="26" t="s">
        <v>13</v>
      </c>
      <c r="F152" s="26" t="s">
        <v>5</v>
      </c>
      <c r="G152" s="26" t="s">
        <v>14</v>
      </c>
      <c r="H152" s="26" t="s">
        <v>15</v>
      </c>
      <c r="I152" s="26" t="s">
        <v>16</v>
      </c>
    </row>
    <row r="153" spans="1:9">
      <c r="A153" s="2" t="s">
        <v>318</v>
      </c>
      <c r="B153" s="25">
        <f>SUMIF($A$1:$A$144,"market for platinum",$B$1:$B$144)</f>
        <v>7.613E-3</v>
      </c>
      <c r="C153" s="26" t="s">
        <v>284</v>
      </c>
      <c r="D153" s="26" t="s">
        <v>27</v>
      </c>
      <c r="F153" s="26" t="s">
        <v>319</v>
      </c>
      <c r="G153" s="26" t="s">
        <v>18</v>
      </c>
      <c r="H153" s="26" t="s">
        <v>320</v>
      </c>
    </row>
    <row r="154" spans="1:9">
      <c r="A154" s="11" t="s">
        <v>321</v>
      </c>
      <c r="B154" s="25">
        <f>-0.76*B153</f>
        <v>-5.7858800000000002E-3</v>
      </c>
      <c r="C154" s="10" t="s">
        <v>284</v>
      </c>
      <c r="D154" s="26" t="s">
        <v>27</v>
      </c>
      <c r="F154" s="26" t="s">
        <v>6</v>
      </c>
      <c r="G154" s="26" t="s">
        <v>18</v>
      </c>
      <c r="H154" s="26" t="s">
        <v>320</v>
      </c>
      <c r="I154" s="26" t="s">
        <v>59</v>
      </c>
    </row>
    <row r="155" spans="1:9">
      <c r="A155" s="12" t="s">
        <v>109</v>
      </c>
      <c r="B155" s="25">
        <f>SUMIF($A$1:$A$144,"market for nickel, 99.5%",$B$1:$B$144)</f>
        <v>0</v>
      </c>
      <c r="C155" s="10" t="s">
        <v>304</v>
      </c>
      <c r="D155" s="26" t="s">
        <v>287</v>
      </c>
      <c r="F155" s="26" t="s">
        <v>300</v>
      </c>
      <c r="G155" s="26" t="s">
        <v>277</v>
      </c>
      <c r="H155" s="26" t="s">
        <v>82</v>
      </c>
    </row>
    <row r="156" spans="1:9">
      <c r="A156" s="33" t="s">
        <v>108</v>
      </c>
      <c r="B156" s="25">
        <f>-0.87*B155</f>
        <v>0</v>
      </c>
      <c r="C156" s="10" t="s">
        <v>304</v>
      </c>
      <c r="D156" s="26" t="s">
        <v>287</v>
      </c>
      <c r="F156" s="26" t="s">
        <v>276</v>
      </c>
      <c r="G156" s="26" t="s">
        <v>277</v>
      </c>
      <c r="H156" s="26" t="s">
        <v>82</v>
      </c>
      <c r="I156" s="26" t="s">
        <v>61</v>
      </c>
    </row>
    <row r="158" spans="1:9">
      <c r="A158" s="26" t="s">
        <v>3</v>
      </c>
      <c r="B158" s="25" t="s">
        <v>20</v>
      </c>
    </row>
    <row r="159" spans="1:9">
      <c r="A159" s="26" t="s">
        <v>4</v>
      </c>
      <c r="B159" s="14"/>
    </row>
    <row r="160" spans="1:9">
      <c r="A160" s="26" t="s">
        <v>5</v>
      </c>
      <c r="B160" s="25" t="s">
        <v>6</v>
      </c>
    </row>
    <row r="161" spans="1:9">
      <c r="A161" s="26" t="s">
        <v>7</v>
      </c>
      <c r="B161" s="25">
        <v>1</v>
      </c>
    </row>
    <row r="162" spans="1:9">
      <c r="A162" s="26" t="s">
        <v>8</v>
      </c>
      <c r="B162" s="25" t="s">
        <v>275</v>
      </c>
    </row>
    <row r="163" spans="1:9">
      <c r="A163" s="26" t="s">
        <v>9</v>
      </c>
    </row>
    <row r="164" spans="1:9">
      <c r="A164" s="26" t="s">
        <v>10</v>
      </c>
      <c r="B164" s="25" t="s">
        <v>11</v>
      </c>
      <c r="C164" s="26" t="s">
        <v>8</v>
      </c>
      <c r="D164" s="26" t="s">
        <v>12</v>
      </c>
      <c r="E164" s="26" t="s">
        <v>13</v>
      </c>
      <c r="F164" s="26" t="s">
        <v>5</v>
      </c>
      <c r="G164" s="26" t="s">
        <v>14</v>
      </c>
      <c r="H164" s="26" t="s">
        <v>15</v>
      </c>
      <c r="I164" s="26" t="s">
        <v>16</v>
      </c>
    </row>
    <row r="165" spans="1:9">
      <c r="A165" s="2" t="s">
        <v>318</v>
      </c>
      <c r="B165" s="25">
        <f>SUMIF($A$1:$A$144,"market for platinum",$B$1:$B$144)</f>
        <v>7.613E-3</v>
      </c>
      <c r="C165" s="26" t="s">
        <v>284</v>
      </c>
      <c r="D165" s="26" t="s">
        <v>27</v>
      </c>
      <c r="F165" s="26" t="s">
        <v>319</v>
      </c>
      <c r="G165" s="26" t="s">
        <v>18</v>
      </c>
      <c r="H165" s="26" t="s">
        <v>320</v>
      </c>
    </row>
    <row r="166" spans="1:9">
      <c r="A166" s="11" t="s">
        <v>321</v>
      </c>
      <c r="B166" s="25">
        <f>-0.35*B165</f>
        <v>-2.6645499999999999E-3</v>
      </c>
      <c r="C166" s="10" t="s">
        <v>284</v>
      </c>
      <c r="D166" s="26" t="s">
        <v>27</v>
      </c>
      <c r="F166" s="26" t="s">
        <v>6</v>
      </c>
      <c r="G166" s="26" t="s">
        <v>18</v>
      </c>
      <c r="H166" s="26" t="s">
        <v>320</v>
      </c>
      <c r="I166" s="26" t="s">
        <v>60</v>
      </c>
    </row>
    <row r="167" spans="1:9">
      <c r="A167" s="12" t="s">
        <v>109</v>
      </c>
      <c r="B167" s="25">
        <f>SUMIF($A$1:$A$144,"market for nickel, 99.5%",$B$1:$B$144)</f>
        <v>0</v>
      </c>
      <c r="C167" s="10" t="s">
        <v>304</v>
      </c>
      <c r="D167" s="26" t="s">
        <v>287</v>
      </c>
      <c r="F167" s="26" t="s">
        <v>300</v>
      </c>
      <c r="G167" s="26" t="s">
        <v>277</v>
      </c>
      <c r="H167" s="26" t="s">
        <v>82</v>
      </c>
    </row>
    <row r="168" spans="1:9">
      <c r="A168" s="33" t="s">
        <v>108</v>
      </c>
      <c r="B168" s="25">
        <f>-0.3*B167</f>
        <v>0</v>
      </c>
      <c r="C168" s="10" t="s">
        <v>304</v>
      </c>
      <c r="D168" s="26" t="s">
        <v>287</v>
      </c>
      <c r="F168" s="26" t="s">
        <v>276</v>
      </c>
      <c r="G168" s="26" t="s">
        <v>277</v>
      </c>
      <c r="H168" s="26" t="s">
        <v>82</v>
      </c>
      <c r="I168" s="26" t="s">
        <v>62</v>
      </c>
    </row>
    <row r="170" spans="1:9">
      <c r="A170" s="26" t="s">
        <v>3</v>
      </c>
      <c r="B170" s="25" t="s">
        <v>21</v>
      </c>
    </row>
    <row r="171" spans="1:9">
      <c r="A171" s="26" t="s">
        <v>4</v>
      </c>
      <c r="B171" s="14"/>
    </row>
    <row r="172" spans="1:9">
      <c r="A172" s="26" t="s">
        <v>5</v>
      </c>
      <c r="B172" s="25" t="s">
        <v>6</v>
      </c>
    </row>
    <row r="173" spans="1:9">
      <c r="A173" s="26" t="s">
        <v>7</v>
      </c>
      <c r="B173" s="25">
        <v>1</v>
      </c>
    </row>
    <row r="174" spans="1:9">
      <c r="A174" s="26" t="s">
        <v>8</v>
      </c>
      <c r="B174" s="25" t="s">
        <v>278</v>
      </c>
    </row>
    <row r="175" spans="1:9">
      <c r="A175" s="26" t="s">
        <v>9</v>
      </c>
    </row>
    <row r="176" spans="1:9">
      <c r="A176" s="26" t="s">
        <v>10</v>
      </c>
      <c r="B176" s="25" t="s">
        <v>11</v>
      </c>
      <c r="C176" s="26" t="s">
        <v>8</v>
      </c>
      <c r="D176" s="26" t="s">
        <v>12</v>
      </c>
      <c r="E176" s="26" t="s">
        <v>13</v>
      </c>
      <c r="F176" s="26" t="s">
        <v>5</v>
      </c>
      <c r="G176" s="26" t="s">
        <v>14</v>
      </c>
      <c r="H176" s="26" t="s">
        <v>15</v>
      </c>
      <c r="I176" s="26" t="s">
        <v>16</v>
      </c>
    </row>
    <row r="177" spans="1:9">
      <c r="A177" s="2" t="s">
        <v>318</v>
      </c>
      <c r="B177" s="25">
        <f>SUMIF($A$1:$A$144,"market for platinum",$B$1:$B$144)</f>
        <v>7.613E-3</v>
      </c>
      <c r="C177" s="26" t="s">
        <v>284</v>
      </c>
      <c r="D177" s="26" t="s">
        <v>27</v>
      </c>
      <c r="F177" s="26" t="s">
        <v>300</v>
      </c>
      <c r="G177" s="26" t="s">
        <v>18</v>
      </c>
      <c r="H177" s="26" t="s">
        <v>320</v>
      </c>
    </row>
    <row r="178" spans="1:9">
      <c r="A178" s="11" t="s">
        <v>321</v>
      </c>
      <c r="B178" s="25">
        <f>0*B177</f>
        <v>0</v>
      </c>
      <c r="C178" s="10" t="s">
        <v>284</v>
      </c>
      <c r="D178" s="26" t="s">
        <v>27</v>
      </c>
      <c r="F178" s="26" t="s">
        <v>6</v>
      </c>
      <c r="G178" s="26" t="s">
        <v>18</v>
      </c>
      <c r="H178" s="26" t="s">
        <v>320</v>
      </c>
      <c r="I178" s="26" t="s">
        <v>83</v>
      </c>
    </row>
    <row r="179" spans="1:9">
      <c r="A179" s="12" t="s">
        <v>109</v>
      </c>
      <c r="B179" s="25">
        <f>SUMIF($A$1:$A$144,"market for nickel, 99.5%",$B$1:$B$144)</f>
        <v>0</v>
      </c>
      <c r="C179" s="10" t="s">
        <v>284</v>
      </c>
      <c r="D179" s="26" t="s">
        <v>287</v>
      </c>
      <c r="F179" s="26" t="s">
        <v>300</v>
      </c>
      <c r="G179" s="26" t="s">
        <v>277</v>
      </c>
      <c r="H179" s="26" t="s">
        <v>82</v>
      </c>
    </row>
    <row r="180" spans="1:9">
      <c r="A180" s="33" t="s">
        <v>108</v>
      </c>
      <c r="B180" s="25">
        <f>-0.3*B179</f>
        <v>0</v>
      </c>
      <c r="C180" s="10" t="s">
        <v>284</v>
      </c>
      <c r="D180" s="26" t="s">
        <v>287</v>
      </c>
      <c r="F180" s="26" t="s">
        <v>288</v>
      </c>
      <c r="G180" s="26" t="s">
        <v>277</v>
      </c>
      <c r="H180" s="26" t="s">
        <v>82</v>
      </c>
      <c r="I180" s="26" t="s">
        <v>83</v>
      </c>
    </row>
    <row r="181" spans="1:9">
      <c r="B181" s="14"/>
    </row>
    <row r="187" spans="1:9">
      <c r="A187" s="12"/>
      <c r="C187" s="10"/>
    </row>
    <row r="188" spans="1:9">
      <c r="C188" s="10"/>
    </row>
  </sheetData>
  <phoneticPr fontId="13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Y189"/>
  <sheetViews>
    <sheetView topLeftCell="A94" workbookViewId="0">
      <selection activeCell="I116" sqref="I116"/>
    </sheetView>
  </sheetViews>
  <sheetFormatPr defaultColWidth="8.6640625" defaultRowHeight="13.8"/>
  <cols>
    <col min="1" max="1" width="45.44140625" style="2" customWidth="1"/>
    <col min="2" max="2" width="25.6640625" style="25" customWidth="1"/>
    <col min="3" max="3" width="13.33203125" style="26" bestFit="1" customWidth="1"/>
    <col min="4" max="4" width="14.109375" style="26" customWidth="1"/>
    <col min="5" max="5" width="10.109375" style="26" bestFit="1" customWidth="1"/>
    <col min="6" max="6" width="14" style="26" customWidth="1"/>
    <col min="7" max="7" width="13.44140625" style="26" bestFit="1" customWidth="1"/>
    <col min="8" max="8" width="42.44140625" style="26" bestFit="1" customWidth="1"/>
    <col min="9" max="9" width="38.6640625" style="26" customWidth="1"/>
    <col min="10" max="10" width="34.6640625" style="26" customWidth="1"/>
    <col min="11" max="22" width="8.6640625" style="26"/>
    <col min="23" max="23" width="20.109375" style="26" customWidth="1"/>
    <col min="24" max="16384" width="8.6640625" style="26"/>
  </cols>
  <sheetData>
    <row r="1" spans="1:77">
      <c r="A1" s="2" t="s">
        <v>322</v>
      </c>
      <c r="B1" s="25">
        <v>10</v>
      </c>
    </row>
    <row r="2" spans="1:77" s="29" customFormat="1">
      <c r="A2" s="4" t="s">
        <v>0</v>
      </c>
      <c r="B2" s="27" t="s">
        <v>110</v>
      </c>
      <c r="C2" s="28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  <c r="AV2" s="26"/>
      <c r="AW2" s="26"/>
      <c r="AX2" s="26"/>
      <c r="AY2" s="26"/>
      <c r="AZ2" s="26"/>
      <c r="BA2" s="26"/>
      <c r="BB2" s="26"/>
      <c r="BC2" s="26"/>
      <c r="BD2" s="26"/>
      <c r="BE2" s="26"/>
      <c r="BF2" s="26"/>
      <c r="BG2" s="26"/>
      <c r="BH2" s="26"/>
      <c r="BI2" s="26"/>
      <c r="BJ2" s="26"/>
      <c r="BK2" s="26"/>
      <c r="BL2" s="26"/>
      <c r="BM2" s="26"/>
      <c r="BN2" s="26"/>
      <c r="BO2" s="26"/>
      <c r="BP2" s="26"/>
      <c r="BQ2" s="26"/>
      <c r="BR2" s="26"/>
      <c r="BS2" s="26"/>
      <c r="BT2" s="26"/>
      <c r="BU2" s="26"/>
      <c r="BV2" s="26"/>
      <c r="BW2" s="26"/>
      <c r="BX2" s="26"/>
      <c r="BY2" s="26"/>
    </row>
    <row r="3" spans="1:77" s="29" customFormat="1">
      <c r="A3" s="2" t="s">
        <v>1</v>
      </c>
      <c r="B3" s="25" t="s">
        <v>2</v>
      </c>
      <c r="C3" s="28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6"/>
      <c r="AX3" s="26"/>
      <c r="AY3" s="26"/>
      <c r="AZ3" s="26"/>
      <c r="BA3" s="26"/>
      <c r="BB3" s="26"/>
      <c r="BC3" s="26"/>
      <c r="BD3" s="26"/>
      <c r="BE3" s="26"/>
      <c r="BF3" s="26"/>
      <c r="BG3" s="26"/>
      <c r="BH3" s="26"/>
      <c r="BI3" s="26"/>
      <c r="BJ3" s="26"/>
      <c r="BK3" s="26"/>
      <c r="BL3" s="26"/>
      <c r="BM3" s="26"/>
      <c r="BN3" s="26"/>
      <c r="BO3" s="26"/>
      <c r="BP3" s="26"/>
      <c r="BQ3" s="26"/>
      <c r="BR3" s="26"/>
      <c r="BS3" s="26"/>
      <c r="BT3" s="26"/>
      <c r="BU3" s="26"/>
      <c r="BV3" s="26"/>
      <c r="BW3" s="26"/>
      <c r="BX3" s="26"/>
      <c r="BY3" s="26"/>
    </row>
    <row r="4" spans="1:77" s="29" customFormat="1">
      <c r="A4" s="2"/>
      <c r="B4" s="25"/>
      <c r="C4" s="28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6"/>
      <c r="BA4" s="26"/>
      <c r="BB4" s="26"/>
      <c r="BC4" s="26"/>
      <c r="BD4" s="26"/>
      <c r="BE4" s="26"/>
      <c r="BF4" s="26"/>
      <c r="BG4" s="26"/>
      <c r="BH4" s="26"/>
      <c r="BI4" s="26"/>
      <c r="BJ4" s="26"/>
      <c r="BK4" s="26"/>
      <c r="BL4" s="26"/>
      <c r="BM4" s="26"/>
      <c r="BN4" s="26"/>
      <c r="BO4" s="26"/>
      <c r="BP4" s="26"/>
      <c r="BQ4" s="26"/>
      <c r="BR4" s="26"/>
      <c r="BS4" s="26"/>
      <c r="BT4" s="26"/>
      <c r="BU4" s="26"/>
      <c r="BV4" s="26"/>
      <c r="BW4" s="26"/>
      <c r="BX4" s="26"/>
      <c r="BY4" s="26"/>
    </row>
    <row r="5" spans="1:77">
      <c r="A5" s="2" t="s">
        <v>3</v>
      </c>
      <c r="B5" s="8" t="s">
        <v>111</v>
      </c>
    </row>
    <row r="6" spans="1:77">
      <c r="A6" s="2" t="s">
        <v>4</v>
      </c>
      <c r="B6" s="8" t="s">
        <v>112</v>
      </c>
    </row>
    <row r="7" spans="1:77">
      <c r="A7" s="2" t="s">
        <v>5</v>
      </c>
      <c r="B7" s="25" t="s">
        <v>6</v>
      </c>
    </row>
    <row r="8" spans="1:77">
      <c r="A8" s="2" t="s">
        <v>7</v>
      </c>
      <c r="B8" s="25">
        <v>1</v>
      </c>
    </row>
    <row r="9" spans="1:77">
      <c r="A9" s="2" t="s">
        <v>8</v>
      </c>
      <c r="B9" s="25" t="s">
        <v>323</v>
      </c>
    </row>
    <row r="10" spans="1:77">
      <c r="A10" s="2" t="s">
        <v>9</v>
      </c>
    </row>
    <row r="11" spans="1:77">
      <c r="A11" s="2" t="s">
        <v>10</v>
      </c>
      <c r="B11" s="25" t="s">
        <v>11</v>
      </c>
      <c r="C11" s="26" t="s">
        <v>8</v>
      </c>
      <c r="D11" s="26" t="s">
        <v>12</v>
      </c>
      <c r="E11" s="26" t="s">
        <v>13</v>
      </c>
      <c r="F11" s="26" t="s">
        <v>5</v>
      </c>
      <c r="G11" s="26" t="s">
        <v>14</v>
      </c>
      <c r="H11" s="26" t="s">
        <v>15</v>
      </c>
      <c r="I11" s="26" t="s">
        <v>16</v>
      </c>
    </row>
    <row r="12" spans="1:77">
      <c r="A12" s="2" t="s">
        <v>113</v>
      </c>
      <c r="B12" s="25">
        <v>1</v>
      </c>
      <c r="C12" s="26" t="s">
        <v>323</v>
      </c>
      <c r="D12" s="26" t="s">
        <v>110</v>
      </c>
      <c r="F12" s="26" t="s">
        <v>6</v>
      </c>
      <c r="G12" s="26" t="s">
        <v>18</v>
      </c>
    </row>
    <row r="13" spans="1:77">
      <c r="A13" s="25" t="s">
        <v>19</v>
      </c>
      <c r="B13" s="25">
        <v>1</v>
      </c>
      <c r="C13" s="26" t="s">
        <v>324</v>
      </c>
      <c r="D13" s="26" t="s">
        <v>110</v>
      </c>
      <c r="F13" s="26" t="s">
        <v>325</v>
      </c>
      <c r="G13" s="26" t="s">
        <v>105</v>
      </c>
    </row>
    <row r="14" spans="1:77">
      <c r="A14" s="25" t="s">
        <v>20</v>
      </c>
      <c r="B14" s="25">
        <v>1</v>
      </c>
      <c r="C14" s="26" t="s">
        <v>324</v>
      </c>
      <c r="D14" s="26" t="s">
        <v>110</v>
      </c>
      <c r="F14" s="26" t="s">
        <v>325</v>
      </c>
      <c r="G14" s="26" t="s">
        <v>105</v>
      </c>
    </row>
    <row r="15" spans="1:77">
      <c r="A15" s="25" t="s">
        <v>21</v>
      </c>
      <c r="B15" s="25">
        <v>1</v>
      </c>
      <c r="C15" s="26" t="s">
        <v>324</v>
      </c>
      <c r="D15" s="26" t="s">
        <v>110</v>
      </c>
      <c r="F15" s="26" t="s">
        <v>325</v>
      </c>
      <c r="G15" s="26" t="s">
        <v>105</v>
      </c>
    </row>
    <row r="17" spans="1:9">
      <c r="A17" s="2" t="s">
        <v>3</v>
      </c>
      <c r="B17" s="2" t="s">
        <v>113</v>
      </c>
    </row>
    <row r="18" spans="1:9">
      <c r="A18" s="2" t="s">
        <v>4</v>
      </c>
      <c r="B18" s="8" t="s">
        <v>326</v>
      </c>
    </row>
    <row r="19" spans="1:9">
      <c r="A19" s="2" t="s">
        <v>5</v>
      </c>
      <c r="B19" s="25" t="s">
        <v>6</v>
      </c>
    </row>
    <row r="20" spans="1:9">
      <c r="A20" s="2" t="s">
        <v>7</v>
      </c>
      <c r="B20" s="25">
        <v>1</v>
      </c>
    </row>
    <row r="21" spans="1:9">
      <c r="A21" s="2" t="s">
        <v>8</v>
      </c>
      <c r="B21" s="25" t="s">
        <v>278</v>
      </c>
    </row>
    <row r="22" spans="1:9">
      <c r="A22" s="2" t="s">
        <v>9</v>
      </c>
    </row>
    <row r="23" spans="1:9">
      <c r="A23" s="2" t="s">
        <v>10</v>
      </c>
      <c r="B23" s="25" t="s">
        <v>11</v>
      </c>
      <c r="C23" s="26" t="s">
        <v>8</v>
      </c>
      <c r="D23" s="26" t="s">
        <v>12</v>
      </c>
      <c r="E23" s="26" t="s">
        <v>13</v>
      </c>
      <c r="F23" s="26" t="s">
        <v>5</v>
      </c>
      <c r="G23" s="26" t="s">
        <v>14</v>
      </c>
      <c r="H23" s="26" t="s">
        <v>15</v>
      </c>
      <c r="I23" s="26" t="s">
        <v>16</v>
      </c>
    </row>
    <row r="24" spans="1:9">
      <c r="A24" s="2" t="s">
        <v>279</v>
      </c>
      <c r="B24" s="25">
        <v>1</v>
      </c>
      <c r="C24" s="26" t="s">
        <v>278</v>
      </c>
      <c r="D24" s="26" t="s">
        <v>110</v>
      </c>
      <c r="F24" s="26" t="s">
        <v>6</v>
      </c>
      <c r="G24" s="26" t="s">
        <v>18</v>
      </c>
    </row>
    <row r="25" spans="1:9">
      <c r="A25" s="2" t="s">
        <v>327</v>
      </c>
      <c r="B25" s="25">
        <v>1</v>
      </c>
      <c r="C25" s="26" t="s">
        <v>278</v>
      </c>
      <c r="D25" s="26" t="s">
        <v>110</v>
      </c>
      <c r="F25" s="26" t="s">
        <v>6</v>
      </c>
      <c r="G25" s="26" t="s">
        <v>18</v>
      </c>
    </row>
    <row r="26" spans="1:9">
      <c r="A26" s="2" t="s">
        <v>328</v>
      </c>
      <c r="B26" s="25">
        <v>1</v>
      </c>
      <c r="C26" s="26" t="s">
        <v>278</v>
      </c>
      <c r="D26" s="26" t="s">
        <v>110</v>
      </c>
      <c r="F26" s="26" t="s">
        <v>6</v>
      </c>
      <c r="G26" s="26" t="s">
        <v>18</v>
      </c>
    </row>
    <row r="27" spans="1:9">
      <c r="A27" s="2" t="s">
        <v>22</v>
      </c>
      <c r="B27" s="25">
        <v>1</v>
      </c>
      <c r="C27" s="26" t="s">
        <v>278</v>
      </c>
      <c r="D27" s="26" t="s">
        <v>110</v>
      </c>
      <c r="F27" s="26" t="s">
        <v>6</v>
      </c>
      <c r="G27" s="26" t="s">
        <v>18</v>
      </c>
    </row>
    <row r="28" spans="1:9">
      <c r="A28" s="2" t="s">
        <v>316</v>
      </c>
      <c r="B28" s="25">
        <v>1</v>
      </c>
      <c r="C28" s="26" t="s">
        <v>329</v>
      </c>
      <c r="D28" s="26" t="s">
        <v>116</v>
      </c>
      <c r="F28" s="26" t="s">
        <v>58</v>
      </c>
      <c r="G28" s="26" t="s">
        <v>330</v>
      </c>
    </row>
    <row r="30" spans="1:9">
      <c r="A30" s="2" t="s">
        <v>3</v>
      </c>
      <c r="B30" s="25" t="s">
        <v>279</v>
      </c>
    </row>
    <row r="31" spans="1:9">
      <c r="A31" s="2" t="s">
        <v>4</v>
      </c>
    </row>
    <row r="32" spans="1:9">
      <c r="A32" s="2" t="s">
        <v>5</v>
      </c>
      <c r="B32" s="25" t="s">
        <v>6</v>
      </c>
    </row>
    <row r="33" spans="1:10">
      <c r="A33" s="2" t="s">
        <v>7</v>
      </c>
      <c r="B33" s="25">
        <v>1</v>
      </c>
    </row>
    <row r="34" spans="1:10">
      <c r="A34" s="2" t="s">
        <v>8</v>
      </c>
      <c r="B34" s="25" t="s">
        <v>278</v>
      </c>
    </row>
    <row r="35" spans="1:10">
      <c r="A35" s="2" t="s">
        <v>9</v>
      </c>
    </row>
    <row r="36" spans="1:10">
      <c r="A36" s="2" t="s">
        <v>10</v>
      </c>
      <c r="B36" s="25" t="s">
        <v>11</v>
      </c>
      <c r="C36" s="26" t="s">
        <v>8</v>
      </c>
      <c r="D36" s="26" t="s">
        <v>12</v>
      </c>
      <c r="E36" s="26" t="s">
        <v>13</v>
      </c>
      <c r="F36" s="26" t="s">
        <v>5</v>
      </c>
      <c r="G36" s="26" t="s">
        <v>14</v>
      </c>
      <c r="H36" s="26" t="s">
        <v>15</v>
      </c>
      <c r="I36" s="26" t="s">
        <v>16</v>
      </c>
    </row>
    <row r="37" spans="1:10">
      <c r="A37" s="11" t="s">
        <v>331</v>
      </c>
      <c r="B37" s="9">
        <v>2.1000000000000001E-4</v>
      </c>
      <c r="C37" s="10" t="s">
        <v>332</v>
      </c>
      <c r="D37" s="26" t="s">
        <v>27</v>
      </c>
      <c r="F37" s="26" t="s">
        <v>6</v>
      </c>
      <c r="G37" s="26" t="s">
        <v>18</v>
      </c>
      <c r="H37" s="26" t="s">
        <v>333</v>
      </c>
      <c r="I37" s="26" t="s">
        <v>427</v>
      </c>
    </row>
    <row r="38" spans="1:10">
      <c r="A38" s="2" t="s">
        <v>89</v>
      </c>
      <c r="B38" s="9">
        <v>2.2515E-2</v>
      </c>
      <c r="C38" s="10" t="s">
        <v>23</v>
      </c>
      <c r="D38" s="26" t="s">
        <v>27</v>
      </c>
      <c r="F38" s="26" t="s">
        <v>334</v>
      </c>
      <c r="G38" s="26" t="s">
        <v>18</v>
      </c>
      <c r="H38" s="26" t="s">
        <v>90</v>
      </c>
      <c r="I38" s="26" t="s">
        <v>427</v>
      </c>
    </row>
    <row r="39" spans="1:10">
      <c r="A39" s="2" t="s">
        <v>91</v>
      </c>
      <c r="B39" s="9">
        <v>4.04558E-2</v>
      </c>
      <c r="C39" s="10" t="s">
        <v>23</v>
      </c>
      <c r="D39" s="26" t="s">
        <v>335</v>
      </c>
      <c r="F39" s="26" t="s">
        <v>336</v>
      </c>
      <c r="G39" s="26" t="s">
        <v>18</v>
      </c>
      <c r="H39" s="26" t="s">
        <v>92</v>
      </c>
      <c r="I39" s="26" t="s">
        <v>422</v>
      </c>
    </row>
    <row r="40" spans="1:10">
      <c r="A40" s="2" t="s">
        <v>93</v>
      </c>
      <c r="B40" s="9">
        <v>0.35399999999999998</v>
      </c>
      <c r="C40" s="10" t="s">
        <v>23</v>
      </c>
      <c r="D40" s="26" t="s">
        <v>335</v>
      </c>
      <c r="F40" s="26" t="s">
        <v>6</v>
      </c>
      <c r="G40" s="26" t="s">
        <v>18</v>
      </c>
      <c r="H40" s="26" t="s">
        <v>94</v>
      </c>
      <c r="I40" s="26" t="s">
        <v>422</v>
      </c>
    </row>
    <row r="41" spans="1:10">
      <c r="A41" s="2" t="s">
        <v>117</v>
      </c>
      <c r="B41" s="9">
        <v>8.8000000000000005E-3</v>
      </c>
      <c r="C41" s="10" t="s">
        <v>23</v>
      </c>
      <c r="D41" s="26" t="s">
        <v>335</v>
      </c>
      <c r="F41" s="26" t="s">
        <v>337</v>
      </c>
      <c r="G41" s="26" t="s">
        <v>18</v>
      </c>
      <c r="H41" s="26" t="s">
        <v>338</v>
      </c>
      <c r="I41" s="26" t="s">
        <v>427</v>
      </c>
    </row>
    <row r="42" spans="1:10">
      <c r="A42" s="12" t="s">
        <v>48</v>
      </c>
      <c r="B42" s="25">
        <f>B43</f>
        <v>0.99</v>
      </c>
      <c r="C42" s="10" t="s">
        <v>99</v>
      </c>
      <c r="D42" s="26" t="s">
        <v>49</v>
      </c>
      <c r="F42" s="26" t="s">
        <v>58</v>
      </c>
      <c r="G42" s="26" t="s">
        <v>105</v>
      </c>
      <c r="H42" s="26" t="s">
        <v>50</v>
      </c>
      <c r="I42" s="26" t="s">
        <v>422</v>
      </c>
    </row>
    <row r="43" spans="1:10">
      <c r="A43" s="12" t="s">
        <v>51</v>
      </c>
      <c r="B43" s="18">
        <v>0.99</v>
      </c>
      <c r="C43" s="12" t="s">
        <v>23</v>
      </c>
      <c r="D43" s="26" t="s">
        <v>27</v>
      </c>
      <c r="F43" s="26" t="s">
        <v>58</v>
      </c>
      <c r="G43" s="26" t="s">
        <v>18</v>
      </c>
      <c r="H43" s="26" t="s">
        <v>339</v>
      </c>
      <c r="I43" s="26" t="s">
        <v>422</v>
      </c>
      <c r="J43" s="20"/>
    </row>
    <row r="44" spans="1:10">
      <c r="A44" s="2" t="s">
        <v>29</v>
      </c>
      <c r="B44" s="9">
        <v>0.42599999999999999</v>
      </c>
      <c r="C44" s="10" t="s">
        <v>340</v>
      </c>
      <c r="D44" s="26" t="s">
        <v>27</v>
      </c>
      <c r="F44" s="26" t="s">
        <v>58</v>
      </c>
      <c r="G44" s="26" t="s">
        <v>18</v>
      </c>
      <c r="H44" s="26" t="s">
        <v>30</v>
      </c>
      <c r="I44" s="26" t="s">
        <v>422</v>
      </c>
    </row>
    <row r="45" spans="1:10">
      <c r="B45" s="9"/>
      <c r="C45" s="10"/>
    </row>
    <row r="47" spans="1:10">
      <c r="A47" s="2" t="s">
        <v>3</v>
      </c>
      <c r="B47" s="25" t="s">
        <v>327</v>
      </c>
    </row>
    <row r="48" spans="1:10">
      <c r="A48" s="2" t="s">
        <v>4</v>
      </c>
      <c r="B48" s="25" t="s">
        <v>327</v>
      </c>
    </row>
    <row r="49" spans="1:9">
      <c r="A49" s="2" t="s">
        <v>5</v>
      </c>
      <c r="B49" s="25" t="s">
        <v>6</v>
      </c>
    </row>
    <row r="50" spans="1:9">
      <c r="A50" s="2" t="s">
        <v>7</v>
      </c>
      <c r="B50" s="25">
        <v>1</v>
      </c>
    </row>
    <row r="51" spans="1:9">
      <c r="A51" s="2" t="s">
        <v>8</v>
      </c>
      <c r="B51" s="25" t="s">
        <v>278</v>
      </c>
    </row>
    <row r="52" spans="1:9">
      <c r="A52" s="2" t="s">
        <v>9</v>
      </c>
    </row>
    <row r="53" spans="1:9">
      <c r="A53" s="2" t="s">
        <v>10</v>
      </c>
      <c r="B53" s="25" t="s">
        <v>11</v>
      </c>
      <c r="C53" s="26" t="s">
        <v>8</v>
      </c>
      <c r="D53" s="26" t="s">
        <v>12</v>
      </c>
      <c r="E53" s="26" t="s">
        <v>13</v>
      </c>
      <c r="F53" s="26" t="s">
        <v>5</v>
      </c>
      <c r="G53" s="26" t="s">
        <v>14</v>
      </c>
      <c r="H53" s="26" t="s">
        <v>15</v>
      </c>
      <c r="I53" s="26" t="s">
        <v>16</v>
      </c>
    </row>
    <row r="54" spans="1:9">
      <c r="A54" s="34" t="s">
        <v>341</v>
      </c>
      <c r="B54" s="25">
        <v>1</v>
      </c>
      <c r="C54" s="26" t="s">
        <v>278</v>
      </c>
      <c r="D54" s="26" t="s">
        <v>110</v>
      </c>
      <c r="F54" s="26" t="s">
        <v>6</v>
      </c>
      <c r="G54" s="26" t="s">
        <v>18</v>
      </c>
    </row>
    <row r="55" spans="1:9">
      <c r="A55" s="34" t="s">
        <v>43</v>
      </c>
      <c r="B55" s="25">
        <v>1</v>
      </c>
      <c r="C55" s="26" t="s">
        <v>278</v>
      </c>
      <c r="D55" s="26" t="s">
        <v>110</v>
      </c>
      <c r="F55" s="26" t="s">
        <v>6</v>
      </c>
      <c r="G55" s="26" t="s">
        <v>18</v>
      </c>
    </row>
    <row r="56" spans="1:9">
      <c r="A56" s="12" t="s">
        <v>342</v>
      </c>
      <c r="B56" s="25">
        <v>1</v>
      </c>
      <c r="C56" s="26" t="s">
        <v>278</v>
      </c>
      <c r="D56" s="26" t="s">
        <v>110</v>
      </c>
      <c r="F56" s="26" t="s">
        <v>6</v>
      </c>
      <c r="G56" s="26" t="s">
        <v>18</v>
      </c>
    </row>
    <row r="58" spans="1:9">
      <c r="A58" s="2" t="s">
        <v>3</v>
      </c>
      <c r="B58" s="13" t="s">
        <v>341</v>
      </c>
    </row>
    <row r="59" spans="1:9">
      <c r="A59" s="2" t="s">
        <v>4</v>
      </c>
      <c r="B59" s="14"/>
    </row>
    <row r="60" spans="1:9">
      <c r="A60" s="2" t="s">
        <v>5</v>
      </c>
      <c r="B60" s="25" t="s">
        <v>6</v>
      </c>
    </row>
    <row r="61" spans="1:9">
      <c r="A61" s="2" t="s">
        <v>7</v>
      </c>
      <c r="B61" s="25">
        <v>1</v>
      </c>
    </row>
    <row r="62" spans="1:9">
      <c r="A62" s="2" t="s">
        <v>8</v>
      </c>
      <c r="B62" s="25" t="s">
        <v>278</v>
      </c>
    </row>
    <row r="63" spans="1:9">
      <c r="A63" s="2" t="s">
        <v>9</v>
      </c>
    </row>
    <row r="64" spans="1:9">
      <c r="A64" s="2" t="s">
        <v>10</v>
      </c>
      <c r="B64" s="25" t="s">
        <v>11</v>
      </c>
      <c r="C64" s="26" t="s">
        <v>8</v>
      </c>
      <c r="D64" s="26" t="s">
        <v>12</v>
      </c>
      <c r="E64" s="26" t="s">
        <v>13</v>
      </c>
      <c r="F64" s="26" t="s">
        <v>5</v>
      </c>
      <c r="G64" s="26" t="s">
        <v>14</v>
      </c>
      <c r="H64" s="26" t="s">
        <v>15</v>
      </c>
      <c r="I64" s="26" t="s">
        <v>16</v>
      </c>
    </row>
    <row r="65" spans="1:15">
      <c r="A65" s="2" t="s">
        <v>29</v>
      </c>
      <c r="B65" s="9">
        <v>0.42599999999999999</v>
      </c>
      <c r="C65" s="10" t="s">
        <v>340</v>
      </c>
      <c r="D65" s="26" t="s">
        <v>27</v>
      </c>
      <c r="F65" s="26" t="s">
        <v>58</v>
      </c>
      <c r="G65" s="26" t="s">
        <v>18</v>
      </c>
      <c r="H65" s="26" t="s">
        <v>30</v>
      </c>
      <c r="I65" s="26" t="s">
        <v>422</v>
      </c>
    </row>
    <row r="66" spans="1:15">
      <c r="A66" s="2" t="s">
        <v>34</v>
      </c>
      <c r="B66" s="15">
        <v>2.4358</v>
      </c>
      <c r="C66" s="10" t="s">
        <v>23</v>
      </c>
      <c r="D66" s="26" t="s">
        <v>27</v>
      </c>
      <c r="F66" s="26" t="s">
        <v>6</v>
      </c>
      <c r="G66" s="26" t="s">
        <v>18</v>
      </c>
      <c r="H66" s="26" t="s">
        <v>343</v>
      </c>
      <c r="I66" s="26" t="s">
        <v>412</v>
      </c>
    </row>
    <row r="67" spans="1:15">
      <c r="A67" s="11" t="s">
        <v>331</v>
      </c>
      <c r="B67" s="9">
        <v>1.13E-4</v>
      </c>
      <c r="C67" s="10" t="s">
        <v>344</v>
      </c>
      <c r="D67" s="26" t="s">
        <v>27</v>
      </c>
      <c r="F67" s="26" t="s">
        <v>6</v>
      </c>
      <c r="G67" s="26" t="s">
        <v>18</v>
      </c>
      <c r="H67" s="26" t="s">
        <v>76</v>
      </c>
      <c r="I67" s="26" t="s">
        <v>412</v>
      </c>
    </row>
    <row r="68" spans="1:15">
      <c r="A68" s="11" t="s">
        <v>345</v>
      </c>
      <c r="B68" s="9">
        <v>4.3999999999999999E-5</v>
      </c>
      <c r="C68" s="10" t="s">
        <v>344</v>
      </c>
      <c r="D68" s="26" t="s">
        <v>27</v>
      </c>
      <c r="F68" s="26" t="s">
        <v>6</v>
      </c>
      <c r="G68" s="26" t="s">
        <v>18</v>
      </c>
      <c r="H68" s="26" t="s">
        <v>346</v>
      </c>
      <c r="I68" s="26" t="s">
        <v>412</v>
      </c>
    </row>
    <row r="69" spans="1:15">
      <c r="A69" s="11" t="s">
        <v>347</v>
      </c>
      <c r="B69" s="9">
        <v>0.31274999999999997</v>
      </c>
      <c r="C69" s="10" t="s">
        <v>23</v>
      </c>
      <c r="D69" s="26" t="s">
        <v>27</v>
      </c>
      <c r="F69" s="26" t="s">
        <v>348</v>
      </c>
      <c r="G69" s="26" t="s">
        <v>18</v>
      </c>
      <c r="H69" s="26" t="s">
        <v>57</v>
      </c>
      <c r="I69" s="26" t="s">
        <v>412</v>
      </c>
    </row>
    <row r="70" spans="1:15">
      <c r="A70" s="11"/>
      <c r="B70" s="9"/>
      <c r="C70" s="10"/>
    </row>
    <row r="71" spans="1:15">
      <c r="A71" s="2" t="s">
        <v>3</v>
      </c>
      <c r="B71" s="13" t="s">
        <v>43</v>
      </c>
    </row>
    <row r="72" spans="1:15">
      <c r="A72" s="2" t="s">
        <v>4</v>
      </c>
      <c r="B72" s="14"/>
    </row>
    <row r="73" spans="1:15">
      <c r="A73" s="2" t="s">
        <v>5</v>
      </c>
      <c r="B73" s="25" t="s">
        <v>6</v>
      </c>
    </row>
    <row r="74" spans="1:15">
      <c r="A74" s="2" t="s">
        <v>7</v>
      </c>
      <c r="B74" s="25">
        <v>1</v>
      </c>
    </row>
    <row r="75" spans="1:15">
      <c r="A75" s="2" t="s">
        <v>8</v>
      </c>
      <c r="B75" s="25" t="s">
        <v>278</v>
      </c>
    </row>
    <row r="76" spans="1:15">
      <c r="A76" s="2" t="s">
        <v>9</v>
      </c>
    </row>
    <row r="77" spans="1:15">
      <c r="A77" s="2" t="s">
        <v>10</v>
      </c>
      <c r="B77" s="25" t="s">
        <v>11</v>
      </c>
      <c r="C77" s="26" t="s">
        <v>8</v>
      </c>
      <c r="D77" s="26" t="s">
        <v>12</v>
      </c>
      <c r="E77" s="26" t="s">
        <v>13</v>
      </c>
      <c r="F77" s="26" t="s">
        <v>5</v>
      </c>
      <c r="G77" s="26" t="s">
        <v>14</v>
      </c>
      <c r="H77" s="26" t="s">
        <v>15</v>
      </c>
      <c r="I77" s="26" t="s">
        <v>16</v>
      </c>
    </row>
    <row r="78" spans="1:15">
      <c r="A78" s="2" t="s">
        <v>349</v>
      </c>
      <c r="B78" s="9">
        <v>0.14507528593117408</v>
      </c>
      <c r="C78" s="10" t="s">
        <v>332</v>
      </c>
      <c r="D78" s="26" t="s">
        <v>110</v>
      </c>
      <c r="F78" s="26" t="s">
        <v>336</v>
      </c>
      <c r="G78" s="26" t="s">
        <v>18</v>
      </c>
      <c r="I78" s="26" t="s">
        <v>428</v>
      </c>
      <c r="J78" s="31"/>
      <c r="O78" s="32"/>
    </row>
    <row r="79" spans="1:15">
      <c r="A79" s="12" t="s">
        <v>48</v>
      </c>
      <c r="B79" s="25">
        <f>B80</f>
        <v>0.44225259</v>
      </c>
      <c r="C79" s="10" t="s">
        <v>99</v>
      </c>
      <c r="D79" s="26" t="s">
        <v>49</v>
      </c>
      <c r="F79" s="26" t="s">
        <v>58</v>
      </c>
      <c r="G79" s="26" t="s">
        <v>105</v>
      </c>
      <c r="H79" s="26" t="s">
        <v>50</v>
      </c>
      <c r="I79" s="26" t="s">
        <v>412</v>
      </c>
    </row>
    <row r="80" spans="1:15">
      <c r="A80" s="12" t="s">
        <v>51</v>
      </c>
      <c r="B80" s="9">
        <v>0.44225259</v>
      </c>
      <c r="C80" s="10" t="s">
        <v>23</v>
      </c>
      <c r="D80" s="26" t="s">
        <v>27</v>
      </c>
      <c r="F80" s="26" t="s">
        <v>58</v>
      </c>
      <c r="G80" s="26" t="s">
        <v>18</v>
      </c>
      <c r="H80" s="26" t="s">
        <v>339</v>
      </c>
      <c r="I80" s="26" t="s">
        <v>412</v>
      </c>
    </row>
    <row r="81" spans="1:15">
      <c r="A81" s="35" t="s">
        <v>101</v>
      </c>
      <c r="B81" s="9">
        <v>0.739355612</v>
      </c>
      <c r="C81" s="10" t="s">
        <v>351</v>
      </c>
      <c r="D81" s="26" t="s">
        <v>27</v>
      </c>
      <c r="F81" s="26" t="s">
        <v>6</v>
      </c>
      <c r="G81" s="26" t="s">
        <v>18</v>
      </c>
      <c r="H81" s="26" t="s">
        <v>102</v>
      </c>
      <c r="I81" s="26" t="s">
        <v>412</v>
      </c>
    </row>
    <row r="82" spans="1:15">
      <c r="A82" s="11" t="s">
        <v>44</v>
      </c>
      <c r="B82" s="9">
        <v>0.61915362600000001</v>
      </c>
      <c r="C82" s="10" t="s">
        <v>23</v>
      </c>
      <c r="D82" s="26" t="s">
        <v>27</v>
      </c>
      <c r="F82" s="26" t="s">
        <v>352</v>
      </c>
      <c r="G82" s="26" t="s">
        <v>18</v>
      </c>
      <c r="H82" s="26" t="s">
        <v>57</v>
      </c>
      <c r="I82" s="26" t="s">
        <v>412</v>
      </c>
    </row>
    <row r="83" spans="1:15">
      <c r="A83" s="2" t="s">
        <v>29</v>
      </c>
      <c r="B83" s="9">
        <v>5.9307206299999997</v>
      </c>
      <c r="C83" s="10" t="s">
        <v>23</v>
      </c>
      <c r="D83" s="26" t="s">
        <v>27</v>
      </c>
      <c r="F83" s="26" t="s">
        <v>58</v>
      </c>
      <c r="G83" s="26" t="s">
        <v>18</v>
      </c>
      <c r="H83" s="26" t="s">
        <v>30</v>
      </c>
      <c r="I83" s="26" t="s">
        <v>412</v>
      </c>
    </row>
    <row r="84" spans="1:15">
      <c r="B84" s="9"/>
      <c r="C84" s="10"/>
    </row>
    <row r="85" spans="1:15">
      <c r="A85" s="2" t="s">
        <v>3</v>
      </c>
      <c r="B85" s="13" t="s">
        <v>353</v>
      </c>
    </row>
    <row r="86" spans="1:15">
      <c r="A86" s="2" t="s">
        <v>4</v>
      </c>
      <c r="B86" s="14"/>
    </row>
    <row r="87" spans="1:15">
      <c r="A87" s="2" t="s">
        <v>5</v>
      </c>
      <c r="B87" s="25" t="s">
        <v>6</v>
      </c>
    </row>
    <row r="88" spans="1:15">
      <c r="A88" s="2" t="s">
        <v>7</v>
      </c>
      <c r="B88" s="25">
        <v>1</v>
      </c>
    </row>
    <row r="89" spans="1:15">
      <c r="A89" s="2" t="s">
        <v>8</v>
      </c>
      <c r="B89" s="25" t="s">
        <v>351</v>
      </c>
    </row>
    <row r="90" spans="1:15">
      <c r="A90" s="2" t="s">
        <v>9</v>
      </c>
    </row>
    <row r="91" spans="1:15">
      <c r="A91" s="2" t="s">
        <v>10</v>
      </c>
      <c r="B91" s="25" t="s">
        <v>11</v>
      </c>
      <c r="C91" s="26" t="s">
        <v>8</v>
      </c>
      <c r="D91" s="26" t="s">
        <v>12</v>
      </c>
      <c r="E91" s="26" t="s">
        <v>13</v>
      </c>
      <c r="F91" s="26" t="s">
        <v>5</v>
      </c>
      <c r="G91" s="26" t="s">
        <v>14</v>
      </c>
      <c r="H91" s="26" t="s">
        <v>15</v>
      </c>
      <c r="I91" s="26" t="s">
        <v>16</v>
      </c>
    </row>
    <row r="92" spans="1:15">
      <c r="A92" s="2" t="s">
        <v>354</v>
      </c>
      <c r="B92" s="9">
        <v>1.169906407487401</v>
      </c>
      <c r="C92" s="10" t="s">
        <v>332</v>
      </c>
      <c r="D92" s="26" t="s">
        <v>27</v>
      </c>
      <c r="F92" s="26" t="s">
        <v>336</v>
      </c>
      <c r="G92" s="26" t="s">
        <v>18</v>
      </c>
      <c r="H92" s="26" t="s">
        <v>355</v>
      </c>
      <c r="I92" s="26" t="s">
        <v>350</v>
      </c>
      <c r="J92" s="31"/>
      <c r="L92" s="26">
        <v>138.9</v>
      </c>
      <c r="M92" s="26">
        <v>325</v>
      </c>
      <c r="N92" s="26">
        <f>L92*2</f>
        <v>277.8</v>
      </c>
      <c r="O92" s="32">
        <f>M92/N92</f>
        <v>1.169906407487401</v>
      </c>
    </row>
    <row r="93" spans="1:15">
      <c r="A93" s="2" t="s">
        <v>31</v>
      </c>
      <c r="B93" s="9">
        <v>-2.5</v>
      </c>
      <c r="C93" s="26" t="s">
        <v>356</v>
      </c>
      <c r="D93" s="26" t="s">
        <v>357</v>
      </c>
      <c r="F93" s="26" t="s">
        <v>32</v>
      </c>
      <c r="G93" s="26" t="s">
        <v>105</v>
      </c>
      <c r="H93" s="26" t="s">
        <v>119</v>
      </c>
      <c r="I93" s="26" t="s">
        <v>412</v>
      </c>
    </row>
    <row r="95" spans="1:15">
      <c r="A95" s="2" t="s">
        <v>3</v>
      </c>
      <c r="B95" s="13" t="s">
        <v>103</v>
      </c>
    </row>
    <row r="96" spans="1:15">
      <c r="A96" s="2" t="s">
        <v>4</v>
      </c>
      <c r="B96" s="14"/>
    </row>
    <row r="97" spans="1:9">
      <c r="A97" s="2" t="s">
        <v>5</v>
      </c>
      <c r="B97" s="25" t="s">
        <v>6</v>
      </c>
    </row>
    <row r="98" spans="1:9">
      <c r="A98" s="2" t="s">
        <v>7</v>
      </c>
      <c r="B98" s="25">
        <v>1</v>
      </c>
    </row>
    <row r="99" spans="1:9">
      <c r="A99" s="2" t="s">
        <v>8</v>
      </c>
      <c r="B99" s="25" t="s">
        <v>324</v>
      </c>
    </row>
    <row r="100" spans="1:9">
      <c r="A100" s="2" t="s">
        <v>9</v>
      </c>
    </row>
    <row r="101" spans="1:9">
      <c r="A101" s="2" t="s">
        <v>10</v>
      </c>
      <c r="B101" s="25" t="s">
        <v>11</v>
      </c>
      <c r="C101" s="26" t="s">
        <v>8</v>
      </c>
      <c r="D101" s="26" t="s">
        <v>12</v>
      </c>
      <c r="E101" s="26" t="s">
        <v>13</v>
      </c>
      <c r="F101" s="26" t="s">
        <v>5</v>
      </c>
      <c r="G101" s="26" t="s">
        <v>14</v>
      </c>
      <c r="H101" s="26" t="s">
        <v>15</v>
      </c>
      <c r="I101" s="26" t="s">
        <v>16</v>
      </c>
    </row>
    <row r="102" spans="1:9">
      <c r="A102" s="2" t="s">
        <v>358</v>
      </c>
      <c r="B102" s="18">
        <v>0.19277676999999999</v>
      </c>
      <c r="C102" s="12" t="s">
        <v>23</v>
      </c>
      <c r="D102" s="26" t="s">
        <v>27</v>
      </c>
      <c r="F102" s="26" t="s">
        <v>336</v>
      </c>
      <c r="G102" s="26" t="s">
        <v>18</v>
      </c>
      <c r="H102" s="26" t="s">
        <v>28</v>
      </c>
      <c r="I102" s="26" t="s">
        <v>412</v>
      </c>
    </row>
    <row r="103" spans="1:9">
      <c r="A103" s="2" t="s">
        <v>34</v>
      </c>
      <c r="B103" s="9">
        <v>0.39462538799999997</v>
      </c>
      <c r="C103" s="10" t="s">
        <v>332</v>
      </c>
      <c r="D103" s="26" t="s">
        <v>27</v>
      </c>
      <c r="F103" s="26" t="s">
        <v>336</v>
      </c>
      <c r="G103" s="26" t="s">
        <v>18</v>
      </c>
      <c r="H103" s="26" t="s">
        <v>343</v>
      </c>
      <c r="I103" s="26" t="s">
        <v>412</v>
      </c>
    </row>
    <row r="104" spans="1:9">
      <c r="A104" s="2" t="s">
        <v>55</v>
      </c>
      <c r="B104" s="9">
        <v>0.60781381600000006</v>
      </c>
      <c r="C104" s="10" t="s">
        <v>23</v>
      </c>
      <c r="D104" s="26" t="s">
        <v>335</v>
      </c>
      <c r="F104" s="26" t="s">
        <v>6</v>
      </c>
      <c r="G104" s="26" t="s">
        <v>18</v>
      </c>
      <c r="H104" s="26" t="s">
        <v>56</v>
      </c>
      <c r="I104" s="26" t="s">
        <v>412</v>
      </c>
    </row>
    <row r="105" spans="1:9">
      <c r="A105" s="2" t="s">
        <v>29</v>
      </c>
      <c r="B105" s="9">
        <v>6.0849420460000001</v>
      </c>
      <c r="C105" s="10" t="s">
        <v>23</v>
      </c>
      <c r="D105" s="26" t="s">
        <v>27</v>
      </c>
      <c r="F105" s="26" t="s">
        <v>58</v>
      </c>
      <c r="G105" s="26" t="s">
        <v>18</v>
      </c>
      <c r="H105" s="26" t="s">
        <v>30</v>
      </c>
      <c r="I105" s="26" t="s">
        <v>412</v>
      </c>
    </row>
    <row r="106" spans="1:9">
      <c r="A106" s="12" t="s">
        <v>48</v>
      </c>
      <c r="B106" s="25">
        <f>B107</f>
        <v>4.6016948979999999</v>
      </c>
      <c r="C106" s="10" t="s">
        <v>99</v>
      </c>
      <c r="D106" s="26" t="s">
        <v>49</v>
      </c>
      <c r="F106" s="26" t="s">
        <v>58</v>
      </c>
      <c r="G106" s="26" t="s">
        <v>105</v>
      </c>
      <c r="H106" s="26" t="s">
        <v>50</v>
      </c>
      <c r="I106" s="26" t="s">
        <v>412</v>
      </c>
    </row>
    <row r="107" spans="1:9">
      <c r="A107" s="12" t="s">
        <v>51</v>
      </c>
      <c r="B107" s="9">
        <v>4.6016948979999999</v>
      </c>
      <c r="C107" s="10" t="s">
        <v>23</v>
      </c>
      <c r="D107" s="26" t="s">
        <v>27</v>
      </c>
      <c r="F107" s="26" t="s">
        <v>58</v>
      </c>
      <c r="G107" s="26" t="s">
        <v>18</v>
      </c>
      <c r="H107" s="26" t="s">
        <v>339</v>
      </c>
      <c r="I107" s="26" t="s">
        <v>412</v>
      </c>
    </row>
    <row r="108" spans="1:9">
      <c r="A108" s="11"/>
    </row>
    <row r="109" spans="1:9">
      <c r="A109" s="2" t="s">
        <v>3</v>
      </c>
      <c r="B109" s="25" t="s">
        <v>328</v>
      </c>
    </row>
    <row r="110" spans="1:9">
      <c r="A110" s="2" t="s">
        <v>4</v>
      </c>
    </row>
    <row r="111" spans="1:9">
      <c r="A111" s="2" t="s">
        <v>5</v>
      </c>
      <c r="B111" s="25" t="s">
        <v>6</v>
      </c>
    </row>
    <row r="112" spans="1:9">
      <c r="A112" s="2" t="s">
        <v>7</v>
      </c>
      <c r="B112" s="25">
        <v>1</v>
      </c>
    </row>
    <row r="113" spans="1:9">
      <c r="A113" s="2" t="s">
        <v>8</v>
      </c>
      <c r="B113" s="25" t="s">
        <v>278</v>
      </c>
    </row>
    <row r="114" spans="1:9">
      <c r="A114" s="2" t="s">
        <v>9</v>
      </c>
    </row>
    <row r="115" spans="1:9">
      <c r="A115" s="2" t="s">
        <v>10</v>
      </c>
      <c r="B115" s="25" t="s">
        <v>11</v>
      </c>
      <c r="C115" s="26" t="s">
        <v>8</v>
      </c>
      <c r="D115" s="26" t="s">
        <v>12</v>
      </c>
      <c r="E115" s="26" t="s">
        <v>13</v>
      </c>
      <c r="F115" s="26" t="s">
        <v>5</v>
      </c>
      <c r="G115" s="26" t="s">
        <v>14</v>
      </c>
      <c r="H115" s="26" t="s">
        <v>15</v>
      </c>
      <c r="I115" s="26" t="s">
        <v>16</v>
      </c>
    </row>
    <row r="116" spans="1:9">
      <c r="A116" s="2" t="s">
        <v>46</v>
      </c>
      <c r="B116" s="25">
        <f>1/500</f>
        <v>2E-3</v>
      </c>
      <c r="C116" s="26" t="s">
        <v>8</v>
      </c>
      <c r="D116" s="26" t="s">
        <v>27</v>
      </c>
      <c r="F116" s="26" t="s">
        <v>6</v>
      </c>
      <c r="G116" s="26" t="s">
        <v>18</v>
      </c>
      <c r="H116" s="26" t="s">
        <v>47</v>
      </c>
      <c r="I116" s="26" t="s">
        <v>429</v>
      </c>
    </row>
    <row r="120" spans="1:9">
      <c r="A120" s="2" t="s">
        <v>3</v>
      </c>
      <c r="B120" s="25" t="s">
        <v>22</v>
      </c>
    </row>
    <row r="121" spans="1:9">
      <c r="A121" s="2" t="s">
        <v>4</v>
      </c>
    </row>
    <row r="122" spans="1:9">
      <c r="A122" s="2" t="s">
        <v>5</v>
      </c>
      <c r="B122" s="25" t="s">
        <v>6</v>
      </c>
    </row>
    <row r="123" spans="1:9">
      <c r="A123" s="2" t="s">
        <v>7</v>
      </c>
      <c r="B123" s="25">
        <v>1</v>
      </c>
    </row>
    <row r="124" spans="1:9">
      <c r="A124" s="2" t="s">
        <v>8</v>
      </c>
      <c r="B124" s="25" t="s">
        <v>278</v>
      </c>
    </row>
    <row r="125" spans="1:9">
      <c r="A125" s="2" t="s">
        <v>9</v>
      </c>
    </row>
    <row r="126" spans="1:9">
      <c r="A126" s="2" t="s">
        <v>10</v>
      </c>
      <c r="B126" s="25" t="s">
        <v>11</v>
      </c>
      <c r="C126" s="26" t="s">
        <v>8</v>
      </c>
      <c r="D126" s="26" t="s">
        <v>12</v>
      </c>
      <c r="E126" s="26" t="s">
        <v>13</v>
      </c>
      <c r="F126" s="26" t="s">
        <v>5</v>
      </c>
      <c r="G126" s="26" t="s">
        <v>14</v>
      </c>
      <c r="H126" s="26" t="s">
        <v>15</v>
      </c>
      <c r="I126" s="26" t="s">
        <v>16</v>
      </c>
    </row>
    <row r="127" spans="1:9">
      <c r="A127" s="12" t="s">
        <v>48</v>
      </c>
      <c r="B127" s="25">
        <f>B128</f>
        <v>5.0575552599999991</v>
      </c>
      <c r="C127" s="10" t="s">
        <v>359</v>
      </c>
      <c r="D127" s="26" t="s">
        <v>49</v>
      </c>
      <c r="F127" s="26" t="s">
        <v>360</v>
      </c>
      <c r="G127" s="26" t="s">
        <v>361</v>
      </c>
      <c r="H127" s="26" t="s">
        <v>50</v>
      </c>
      <c r="I127" s="26" t="s">
        <v>424</v>
      </c>
    </row>
    <row r="128" spans="1:9">
      <c r="A128" s="12" t="s">
        <v>51</v>
      </c>
      <c r="B128" s="18">
        <v>5.0575552599999991</v>
      </c>
      <c r="C128" s="12" t="s">
        <v>23</v>
      </c>
      <c r="D128" s="26" t="s">
        <v>27</v>
      </c>
      <c r="F128" s="26" t="s">
        <v>58</v>
      </c>
      <c r="G128" s="26" t="s">
        <v>18</v>
      </c>
      <c r="H128" s="19" t="s">
        <v>339</v>
      </c>
      <c r="I128" s="26" t="s">
        <v>424</v>
      </c>
    </row>
    <row r="129" spans="1:9">
      <c r="A129" s="2" t="s">
        <v>29</v>
      </c>
      <c r="B129" s="18">
        <v>0.95254403999999993</v>
      </c>
      <c r="C129" s="19" t="s">
        <v>23</v>
      </c>
      <c r="D129" s="26" t="s">
        <v>27</v>
      </c>
      <c r="F129" s="26" t="s">
        <v>58</v>
      </c>
      <c r="G129" s="26" t="s">
        <v>18</v>
      </c>
      <c r="H129" s="26" t="s">
        <v>30</v>
      </c>
      <c r="I129" s="26" t="s">
        <v>424</v>
      </c>
    </row>
    <row r="130" spans="1:9">
      <c r="A130" s="2" t="s">
        <v>362</v>
      </c>
      <c r="B130" s="18">
        <v>0.61234973999999998</v>
      </c>
      <c r="C130" s="12" t="s">
        <v>23</v>
      </c>
      <c r="D130" s="26" t="s">
        <v>27</v>
      </c>
      <c r="F130" s="26" t="s">
        <v>325</v>
      </c>
      <c r="G130" s="26" t="s">
        <v>18</v>
      </c>
      <c r="H130" s="26" t="s">
        <v>28</v>
      </c>
      <c r="I130" s="26" t="s">
        <v>424</v>
      </c>
    </row>
    <row r="131" spans="1:9">
      <c r="B131" s="18"/>
      <c r="C131" s="12"/>
    </row>
    <row r="132" spans="1:9">
      <c r="A132" s="2" t="s">
        <v>3</v>
      </c>
      <c r="B132" s="13" t="s">
        <v>115</v>
      </c>
    </row>
    <row r="133" spans="1:9">
      <c r="A133" s="2" t="s">
        <v>4</v>
      </c>
      <c r="B133" s="14"/>
    </row>
    <row r="134" spans="1:9">
      <c r="A134" s="2" t="s">
        <v>5</v>
      </c>
      <c r="B134" s="25" t="s">
        <v>6</v>
      </c>
    </row>
    <row r="135" spans="1:9">
      <c r="A135" s="2" t="s">
        <v>7</v>
      </c>
      <c r="B135" s="25">
        <v>1</v>
      </c>
    </row>
    <row r="136" spans="1:9">
      <c r="A136" s="2" t="s">
        <v>8</v>
      </c>
      <c r="B136" s="25" t="s">
        <v>67</v>
      </c>
    </row>
    <row r="137" spans="1:9">
      <c r="A137" s="2" t="s">
        <v>9</v>
      </c>
    </row>
    <row r="138" spans="1:9">
      <c r="A138" s="2" t="s">
        <v>10</v>
      </c>
      <c r="B138" s="25" t="s">
        <v>11</v>
      </c>
      <c r="C138" s="26" t="s">
        <v>8</v>
      </c>
      <c r="D138" s="26" t="s">
        <v>12</v>
      </c>
      <c r="E138" s="26" t="s">
        <v>13</v>
      </c>
      <c r="F138" s="26" t="s">
        <v>5</v>
      </c>
      <c r="G138" s="26" t="s">
        <v>14</v>
      </c>
      <c r="H138" s="26" t="s">
        <v>15</v>
      </c>
      <c r="I138" s="26" t="s">
        <v>16</v>
      </c>
    </row>
    <row r="139" spans="1:9">
      <c r="A139" s="17" t="s">
        <v>31</v>
      </c>
      <c r="B139" s="9">
        <v>52</v>
      </c>
      <c r="C139" s="10" t="s">
        <v>106</v>
      </c>
      <c r="D139" s="26" t="s">
        <v>27</v>
      </c>
      <c r="F139" s="26" t="s">
        <v>32</v>
      </c>
      <c r="G139" s="26" t="s">
        <v>18</v>
      </c>
      <c r="H139" s="26" t="s">
        <v>264</v>
      </c>
      <c r="I139" s="26" t="s">
        <v>422</v>
      </c>
    </row>
    <row r="140" spans="1:9">
      <c r="A140" s="2" t="s">
        <v>53</v>
      </c>
      <c r="B140" s="15">
        <v>358.55</v>
      </c>
      <c r="C140" s="10" t="s">
        <v>363</v>
      </c>
      <c r="D140" s="26" t="s">
        <v>27</v>
      </c>
      <c r="F140" s="26" t="s">
        <v>107</v>
      </c>
      <c r="G140" s="26" t="s">
        <v>105</v>
      </c>
      <c r="H140" s="26" t="s">
        <v>81</v>
      </c>
      <c r="I140" s="26" t="s">
        <v>422</v>
      </c>
    </row>
    <row r="143" spans="1:9">
      <c r="A143" s="2" t="s">
        <v>3</v>
      </c>
      <c r="B143" s="25" t="s">
        <v>19</v>
      </c>
    </row>
    <row r="144" spans="1:9">
      <c r="A144" s="2" t="s">
        <v>4</v>
      </c>
      <c r="B144" s="14"/>
    </row>
    <row r="145" spans="1:9">
      <c r="A145" s="2" t="s">
        <v>5</v>
      </c>
      <c r="B145" s="25" t="s">
        <v>6</v>
      </c>
    </row>
    <row r="146" spans="1:9">
      <c r="A146" s="2" t="s">
        <v>7</v>
      </c>
      <c r="B146" s="25">
        <v>1</v>
      </c>
    </row>
    <row r="147" spans="1:9">
      <c r="A147" s="2" t="s">
        <v>8</v>
      </c>
      <c r="B147" s="25" t="s">
        <v>324</v>
      </c>
    </row>
    <row r="148" spans="1:9">
      <c r="A148" s="2" t="s">
        <v>9</v>
      </c>
    </row>
    <row r="149" spans="1:9">
      <c r="A149" s="2" t="s">
        <v>10</v>
      </c>
      <c r="B149" s="25" t="s">
        <v>11</v>
      </c>
      <c r="C149" s="26" t="s">
        <v>8</v>
      </c>
      <c r="D149" s="26" t="s">
        <v>12</v>
      </c>
      <c r="E149" s="26" t="s">
        <v>13</v>
      </c>
      <c r="F149" s="26" t="s">
        <v>5</v>
      </c>
      <c r="G149" s="26" t="s">
        <v>14</v>
      </c>
      <c r="H149" s="26" t="s">
        <v>15</v>
      </c>
      <c r="I149" s="26" t="s">
        <v>16</v>
      </c>
    </row>
    <row r="150" spans="1:9">
      <c r="A150" s="2" t="s">
        <v>364</v>
      </c>
      <c r="B150" s="25">
        <f>SUMIF($A$1:$A$130,"market for platinum",$B$1:$B$130)</f>
        <v>3.2299999999999999E-4</v>
      </c>
      <c r="C150" s="26" t="s">
        <v>365</v>
      </c>
      <c r="D150" s="26" t="s">
        <v>27</v>
      </c>
      <c r="F150" s="26" t="s">
        <v>348</v>
      </c>
      <c r="G150" s="26" t="s">
        <v>18</v>
      </c>
      <c r="H150" s="26" t="s">
        <v>366</v>
      </c>
    </row>
    <row r="151" spans="1:9">
      <c r="A151" s="11" t="s">
        <v>331</v>
      </c>
      <c r="B151" s="25">
        <f>-0.76*B150</f>
        <v>-2.4548000000000001E-4</v>
      </c>
      <c r="C151" s="10" t="s">
        <v>332</v>
      </c>
      <c r="D151" s="26" t="s">
        <v>27</v>
      </c>
      <c r="F151" s="26" t="s">
        <v>6</v>
      </c>
      <c r="G151" s="26" t="s">
        <v>18</v>
      </c>
      <c r="H151" s="26" t="s">
        <v>366</v>
      </c>
      <c r="I151" s="26" t="s">
        <v>59</v>
      </c>
    </row>
    <row r="152" spans="1:9">
      <c r="A152" s="12" t="s">
        <v>367</v>
      </c>
      <c r="B152" s="25">
        <f>SUMIF($A$1:$A$141,"market for nickel, 99.5%",$B$1:$B$141)</f>
        <v>0</v>
      </c>
      <c r="C152" s="10" t="s">
        <v>332</v>
      </c>
      <c r="D152" s="26" t="s">
        <v>335</v>
      </c>
      <c r="F152" s="26" t="s">
        <v>348</v>
      </c>
      <c r="G152" s="26" t="s">
        <v>105</v>
      </c>
      <c r="H152" s="26" t="s">
        <v>82</v>
      </c>
    </row>
    <row r="153" spans="1:9">
      <c r="A153" s="2" t="s">
        <v>108</v>
      </c>
      <c r="B153" s="25">
        <f>-0.87*B152</f>
        <v>0</v>
      </c>
      <c r="C153" s="10" t="s">
        <v>332</v>
      </c>
      <c r="D153" s="26" t="s">
        <v>335</v>
      </c>
      <c r="F153" s="26" t="s">
        <v>325</v>
      </c>
      <c r="G153" s="26" t="s">
        <v>105</v>
      </c>
      <c r="H153" s="26" t="s">
        <v>82</v>
      </c>
      <c r="I153" s="26" t="s">
        <v>61</v>
      </c>
    </row>
    <row r="155" spans="1:9">
      <c r="A155" s="2" t="s">
        <v>3</v>
      </c>
      <c r="B155" s="25" t="s">
        <v>20</v>
      </c>
    </row>
    <row r="156" spans="1:9">
      <c r="A156" s="2" t="s">
        <v>4</v>
      </c>
      <c r="B156" s="14"/>
    </row>
    <row r="157" spans="1:9">
      <c r="A157" s="2" t="s">
        <v>5</v>
      </c>
      <c r="B157" s="25" t="s">
        <v>6</v>
      </c>
    </row>
    <row r="158" spans="1:9">
      <c r="A158" s="2" t="s">
        <v>7</v>
      </c>
      <c r="B158" s="25">
        <v>1</v>
      </c>
    </row>
    <row r="159" spans="1:9">
      <c r="A159" s="2" t="s">
        <v>8</v>
      </c>
      <c r="B159" s="25" t="s">
        <v>324</v>
      </c>
    </row>
    <row r="160" spans="1:9">
      <c r="A160" s="2" t="s">
        <v>9</v>
      </c>
    </row>
    <row r="161" spans="1:9">
      <c r="A161" s="2" t="s">
        <v>10</v>
      </c>
      <c r="B161" s="25" t="s">
        <v>11</v>
      </c>
      <c r="C161" s="26" t="s">
        <v>8</v>
      </c>
      <c r="D161" s="26" t="s">
        <v>12</v>
      </c>
      <c r="E161" s="26" t="s">
        <v>13</v>
      </c>
      <c r="F161" s="26" t="s">
        <v>5</v>
      </c>
      <c r="G161" s="26" t="s">
        <v>14</v>
      </c>
      <c r="H161" s="26" t="s">
        <v>15</v>
      </c>
      <c r="I161" s="26" t="s">
        <v>16</v>
      </c>
    </row>
    <row r="162" spans="1:9">
      <c r="A162" s="2" t="s">
        <v>364</v>
      </c>
      <c r="B162" s="25">
        <f>SUMIF($A$1:$A$130,"market for platinum",$B$1:$B$130)</f>
        <v>3.2299999999999999E-4</v>
      </c>
      <c r="C162" s="26" t="s">
        <v>365</v>
      </c>
      <c r="D162" s="26" t="s">
        <v>27</v>
      </c>
      <c r="F162" s="26" t="s">
        <v>348</v>
      </c>
      <c r="G162" s="26" t="s">
        <v>18</v>
      </c>
      <c r="H162" s="26" t="s">
        <v>366</v>
      </c>
    </row>
    <row r="163" spans="1:9">
      <c r="A163" s="11" t="s">
        <v>331</v>
      </c>
      <c r="B163" s="25">
        <f>-0.35*B162</f>
        <v>-1.1304999999999998E-4</v>
      </c>
      <c r="C163" s="10" t="s">
        <v>332</v>
      </c>
      <c r="D163" s="26" t="s">
        <v>27</v>
      </c>
      <c r="F163" s="26" t="s">
        <v>6</v>
      </c>
      <c r="G163" s="26" t="s">
        <v>18</v>
      </c>
      <c r="H163" s="26" t="s">
        <v>366</v>
      </c>
      <c r="I163" s="26" t="s">
        <v>60</v>
      </c>
    </row>
    <row r="164" spans="1:9">
      <c r="A164" s="12" t="s">
        <v>367</v>
      </c>
      <c r="B164" s="25">
        <f>SUMIF($A$1:$A$141,"market for nickel, 99.5%",$B$1:$B$141)</f>
        <v>0</v>
      </c>
      <c r="C164" s="10" t="s">
        <v>332</v>
      </c>
      <c r="D164" s="26" t="s">
        <v>335</v>
      </c>
      <c r="F164" s="26" t="s">
        <v>348</v>
      </c>
      <c r="G164" s="26" t="s">
        <v>105</v>
      </c>
      <c r="H164" s="26" t="s">
        <v>82</v>
      </c>
    </row>
    <row r="165" spans="1:9">
      <c r="A165" s="2" t="s">
        <v>108</v>
      </c>
      <c r="B165" s="25">
        <f>-0.3*B164</f>
        <v>0</v>
      </c>
      <c r="C165" s="10" t="s">
        <v>332</v>
      </c>
      <c r="D165" s="26" t="s">
        <v>335</v>
      </c>
      <c r="F165" s="26" t="s">
        <v>325</v>
      </c>
      <c r="G165" s="26" t="s">
        <v>105</v>
      </c>
      <c r="H165" s="26" t="s">
        <v>82</v>
      </c>
      <c r="I165" s="26" t="s">
        <v>62</v>
      </c>
    </row>
    <row r="167" spans="1:9">
      <c r="A167" s="2" t="s">
        <v>3</v>
      </c>
      <c r="B167" s="25" t="s">
        <v>21</v>
      </c>
    </row>
    <row r="168" spans="1:9">
      <c r="A168" s="2" t="s">
        <v>4</v>
      </c>
      <c r="B168" s="14"/>
    </row>
    <row r="169" spans="1:9">
      <c r="A169" s="2" t="s">
        <v>5</v>
      </c>
      <c r="B169" s="25" t="s">
        <v>6</v>
      </c>
    </row>
    <row r="170" spans="1:9">
      <c r="A170" s="2" t="s">
        <v>7</v>
      </c>
      <c r="B170" s="25">
        <v>1</v>
      </c>
    </row>
    <row r="171" spans="1:9">
      <c r="A171" s="2" t="s">
        <v>8</v>
      </c>
      <c r="B171" s="25" t="s">
        <v>278</v>
      </c>
    </row>
    <row r="172" spans="1:9">
      <c r="A172" s="2" t="s">
        <v>9</v>
      </c>
    </row>
    <row r="173" spans="1:9">
      <c r="A173" s="2" t="s">
        <v>10</v>
      </c>
      <c r="B173" s="25" t="s">
        <v>11</v>
      </c>
      <c r="C173" s="26" t="s">
        <v>8</v>
      </c>
      <c r="D173" s="26" t="s">
        <v>12</v>
      </c>
      <c r="E173" s="26" t="s">
        <v>13</v>
      </c>
      <c r="F173" s="26" t="s">
        <v>5</v>
      </c>
      <c r="G173" s="26" t="s">
        <v>14</v>
      </c>
      <c r="H173" s="26" t="s">
        <v>15</v>
      </c>
      <c r="I173" s="26" t="s">
        <v>16</v>
      </c>
    </row>
    <row r="174" spans="1:9">
      <c r="A174" s="2" t="s">
        <v>364</v>
      </c>
      <c r="B174" s="25">
        <f>SUMIF($A$1:$A$130,"market for platinum",$B$1:$B$130)</f>
        <v>3.2299999999999999E-4</v>
      </c>
      <c r="C174" s="26" t="s">
        <v>365</v>
      </c>
      <c r="D174" s="26" t="s">
        <v>27</v>
      </c>
      <c r="F174" s="26" t="s">
        <v>348</v>
      </c>
      <c r="G174" s="26" t="s">
        <v>18</v>
      </c>
      <c r="H174" s="26" t="s">
        <v>366</v>
      </c>
    </row>
    <row r="175" spans="1:9">
      <c r="A175" s="11" t="s">
        <v>331</v>
      </c>
      <c r="B175" s="25">
        <f>0*B174</f>
        <v>0</v>
      </c>
      <c r="C175" s="10" t="s">
        <v>332</v>
      </c>
      <c r="D175" s="26" t="s">
        <v>27</v>
      </c>
      <c r="F175" s="26" t="s">
        <v>6</v>
      </c>
      <c r="G175" s="26" t="s">
        <v>18</v>
      </c>
      <c r="H175" s="26" t="s">
        <v>366</v>
      </c>
      <c r="I175" s="26" t="s">
        <v>83</v>
      </c>
    </row>
    <row r="176" spans="1:9">
      <c r="A176" s="12" t="s">
        <v>367</v>
      </c>
      <c r="B176" s="25">
        <f>SUMIF($A$1:$A$141,"market for nickel, 99.5%",$B$1:$B$141)</f>
        <v>0</v>
      </c>
      <c r="C176" s="10" t="s">
        <v>332</v>
      </c>
      <c r="D176" s="26" t="s">
        <v>335</v>
      </c>
      <c r="F176" s="26" t="s">
        <v>348</v>
      </c>
      <c r="G176" s="26" t="s">
        <v>105</v>
      </c>
      <c r="H176" s="26" t="s">
        <v>82</v>
      </c>
    </row>
    <row r="177" spans="1:9">
      <c r="A177" s="2" t="s">
        <v>108</v>
      </c>
      <c r="B177" s="25">
        <f>-0.3*B176</f>
        <v>0</v>
      </c>
      <c r="C177" s="10" t="s">
        <v>332</v>
      </c>
      <c r="D177" s="26" t="s">
        <v>335</v>
      </c>
      <c r="F177" s="26" t="s">
        <v>336</v>
      </c>
      <c r="G177" s="26" t="s">
        <v>105</v>
      </c>
      <c r="H177" s="26" t="s">
        <v>82</v>
      </c>
      <c r="I177" s="26" t="s">
        <v>83</v>
      </c>
    </row>
    <row r="180" spans="1:9">
      <c r="B180" s="14"/>
    </row>
    <row r="187" spans="1:9">
      <c r="A187" s="11"/>
      <c r="C187" s="10"/>
    </row>
    <row r="188" spans="1:9">
      <c r="A188" s="12"/>
      <c r="C188" s="10"/>
    </row>
    <row r="189" spans="1:9">
      <c r="C189" s="10"/>
    </row>
  </sheetData>
  <phoneticPr fontId="13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Y172"/>
  <sheetViews>
    <sheetView topLeftCell="A97" workbookViewId="0">
      <selection activeCell="G107" sqref="G107"/>
    </sheetView>
  </sheetViews>
  <sheetFormatPr defaultColWidth="8.6640625" defaultRowHeight="13.8"/>
  <cols>
    <col min="1" max="1" width="45.44140625" style="2" customWidth="1"/>
    <col min="2" max="2" width="25.6640625" style="25" customWidth="1"/>
    <col min="3" max="3" width="13.33203125" style="26" bestFit="1" customWidth="1"/>
    <col min="4" max="4" width="14.109375" style="26" customWidth="1"/>
    <col min="5" max="5" width="10.109375" style="26" bestFit="1" customWidth="1"/>
    <col min="6" max="6" width="14" style="26" customWidth="1"/>
    <col min="7" max="7" width="13.44140625" style="26" bestFit="1" customWidth="1"/>
    <col min="8" max="8" width="42.44140625" style="26" bestFit="1" customWidth="1"/>
    <col min="9" max="9" width="38.6640625" style="26" customWidth="1"/>
    <col min="10" max="10" width="34.6640625" style="26" customWidth="1"/>
    <col min="11" max="22" width="8.6640625" style="26"/>
    <col min="23" max="23" width="20.109375" style="26" customWidth="1"/>
    <col min="24" max="16384" width="8.6640625" style="26"/>
  </cols>
  <sheetData>
    <row r="1" spans="1:77">
      <c r="A1" s="2" t="s">
        <v>430</v>
      </c>
      <c r="B1" s="25">
        <v>15</v>
      </c>
    </row>
    <row r="2" spans="1:77" s="29" customFormat="1">
      <c r="A2" s="4" t="s">
        <v>0</v>
      </c>
      <c r="B2" s="27" t="s">
        <v>431</v>
      </c>
      <c r="C2" s="28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  <c r="AV2" s="26"/>
      <c r="AW2" s="26"/>
      <c r="AX2" s="26"/>
      <c r="AY2" s="26"/>
      <c r="AZ2" s="26"/>
      <c r="BA2" s="26"/>
      <c r="BB2" s="26"/>
      <c r="BC2" s="26"/>
      <c r="BD2" s="26"/>
      <c r="BE2" s="26"/>
      <c r="BF2" s="26"/>
      <c r="BG2" s="26"/>
      <c r="BH2" s="26"/>
      <c r="BI2" s="26"/>
      <c r="BJ2" s="26"/>
      <c r="BK2" s="26"/>
      <c r="BL2" s="26"/>
      <c r="BM2" s="26"/>
      <c r="BN2" s="26"/>
      <c r="BO2" s="26"/>
      <c r="BP2" s="26"/>
      <c r="BQ2" s="26"/>
      <c r="BR2" s="26"/>
      <c r="BS2" s="26"/>
      <c r="BT2" s="26"/>
      <c r="BU2" s="26"/>
      <c r="BV2" s="26"/>
      <c r="BW2" s="26"/>
      <c r="BX2" s="26"/>
      <c r="BY2" s="26"/>
    </row>
    <row r="3" spans="1:77" s="29" customFormat="1">
      <c r="A3" s="2" t="s">
        <v>1</v>
      </c>
      <c r="B3" s="25" t="s">
        <v>2</v>
      </c>
      <c r="C3" s="28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6"/>
      <c r="AX3" s="26"/>
      <c r="AY3" s="26"/>
      <c r="AZ3" s="26"/>
      <c r="BA3" s="26"/>
      <c r="BB3" s="26"/>
      <c r="BC3" s="26"/>
      <c r="BD3" s="26"/>
      <c r="BE3" s="26"/>
      <c r="BF3" s="26"/>
      <c r="BG3" s="26"/>
      <c r="BH3" s="26"/>
      <c r="BI3" s="26"/>
      <c r="BJ3" s="26"/>
      <c r="BK3" s="26"/>
      <c r="BL3" s="26"/>
      <c r="BM3" s="26"/>
      <c r="BN3" s="26"/>
      <c r="BO3" s="26"/>
      <c r="BP3" s="26"/>
      <c r="BQ3" s="26"/>
      <c r="BR3" s="26"/>
      <c r="BS3" s="26"/>
      <c r="BT3" s="26"/>
      <c r="BU3" s="26"/>
      <c r="BV3" s="26"/>
      <c r="BW3" s="26"/>
      <c r="BX3" s="26"/>
      <c r="BY3" s="26"/>
    </row>
    <row r="4" spans="1:77" s="29" customFormat="1">
      <c r="A4" s="2"/>
      <c r="B4" s="25"/>
      <c r="C4" s="28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6"/>
      <c r="BA4" s="26"/>
      <c r="BB4" s="26"/>
      <c r="BC4" s="26"/>
      <c r="BD4" s="26"/>
      <c r="BE4" s="26"/>
      <c r="BF4" s="26"/>
      <c r="BG4" s="26"/>
      <c r="BH4" s="26"/>
      <c r="BI4" s="26"/>
      <c r="BJ4" s="26"/>
      <c r="BK4" s="26"/>
      <c r="BL4" s="26"/>
      <c r="BM4" s="26"/>
      <c r="BN4" s="26"/>
      <c r="BO4" s="26"/>
      <c r="BP4" s="26"/>
      <c r="BQ4" s="26"/>
      <c r="BR4" s="26"/>
      <c r="BS4" s="26"/>
      <c r="BT4" s="26"/>
      <c r="BU4" s="26"/>
      <c r="BV4" s="26"/>
      <c r="BW4" s="26"/>
      <c r="BX4" s="26"/>
      <c r="BY4" s="26"/>
    </row>
    <row r="5" spans="1:77">
      <c r="A5" s="2" t="s">
        <v>3</v>
      </c>
      <c r="B5" s="8" t="s">
        <v>432</v>
      </c>
    </row>
    <row r="6" spans="1:77">
      <c r="A6" s="2" t="s">
        <v>4</v>
      </c>
      <c r="B6" s="8" t="s">
        <v>433</v>
      </c>
    </row>
    <row r="7" spans="1:77">
      <c r="A7" s="2" t="s">
        <v>5</v>
      </c>
      <c r="B7" s="25" t="s">
        <v>6</v>
      </c>
    </row>
    <row r="8" spans="1:77">
      <c r="A8" s="2" t="s">
        <v>7</v>
      </c>
      <c r="B8" s="25">
        <v>1</v>
      </c>
    </row>
    <row r="9" spans="1:77">
      <c r="A9" s="2" t="s">
        <v>8</v>
      </c>
      <c r="B9" s="25" t="s">
        <v>434</v>
      </c>
    </row>
    <row r="10" spans="1:77">
      <c r="A10" s="2" t="s">
        <v>9</v>
      </c>
    </row>
    <row r="11" spans="1:77">
      <c r="A11" s="2" t="s">
        <v>10</v>
      </c>
      <c r="B11" s="25" t="s">
        <v>11</v>
      </c>
      <c r="C11" s="26" t="s">
        <v>8</v>
      </c>
      <c r="D11" s="26" t="s">
        <v>12</v>
      </c>
      <c r="E11" s="26" t="s">
        <v>13</v>
      </c>
      <c r="F11" s="26" t="s">
        <v>5</v>
      </c>
      <c r="G11" s="26" t="s">
        <v>14</v>
      </c>
      <c r="H11" s="26" t="s">
        <v>15</v>
      </c>
      <c r="I11" s="26" t="s">
        <v>16</v>
      </c>
    </row>
    <row r="12" spans="1:77">
      <c r="A12" s="2" t="s">
        <v>17</v>
      </c>
      <c r="B12" s="25">
        <v>1</v>
      </c>
      <c r="C12" s="26" t="s">
        <v>435</v>
      </c>
      <c r="D12" s="26" t="s">
        <v>436</v>
      </c>
      <c r="F12" s="26" t="s">
        <v>6</v>
      </c>
      <c r="G12" s="26" t="s">
        <v>18</v>
      </c>
    </row>
    <row r="13" spans="1:77">
      <c r="A13" s="25" t="s">
        <v>19</v>
      </c>
      <c r="B13" s="25">
        <v>1</v>
      </c>
      <c r="C13" s="26" t="s">
        <v>435</v>
      </c>
      <c r="D13" s="26" t="s">
        <v>436</v>
      </c>
      <c r="F13" s="26" t="s">
        <v>437</v>
      </c>
      <c r="G13" s="26" t="s">
        <v>438</v>
      </c>
    </row>
    <row r="14" spans="1:77">
      <c r="A14" s="25" t="s">
        <v>20</v>
      </c>
      <c r="B14" s="25">
        <v>1</v>
      </c>
      <c r="C14" s="26" t="s">
        <v>434</v>
      </c>
      <c r="D14" s="26" t="s">
        <v>436</v>
      </c>
      <c r="F14" s="26" t="s">
        <v>439</v>
      </c>
      <c r="G14" s="26" t="s">
        <v>438</v>
      </c>
    </row>
    <row r="15" spans="1:77">
      <c r="A15" s="25" t="s">
        <v>21</v>
      </c>
      <c r="B15" s="25">
        <v>1</v>
      </c>
      <c r="C15" s="26" t="s">
        <v>434</v>
      </c>
      <c r="D15" s="26" t="s">
        <v>436</v>
      </c>
      <c r="F15" s="26" t="s">
        <v>437</v>
      </c>
      <c r="G15" s="26" t="s">
        <v>440</v>
      </c>
    </row>
    <row r="17" spans="1:9">
      <c r="A17" s="2" t="s">
        <v>3</v>
      </c>
      <c r="B17" s="2" t="s">
        <v>17</v>
      </c>
    </row>
    <row r="18" spans="1:9">
      <c r="A18" s="2" t="s">
        <v>4</v>
      </c>
      <c r="B18" s="8" t="s">
        <v>441</v>
      </c>
    </row>
    <row r="19" spans="1:9">
      <c r="A19" s="2" t="s">
        <v>5</v>
      </c>
      <c r="B19" s="25" t="s">
        <v>6</v>
      </c>
    </row>
    <row r="20" spans="1:9">
      <c r="A20" s="2" t="s">
        <v>7</v>
      </c>
      <c r="B20" s="25">
        <v>1</v>
      </c>
    </row>
    <row r="21" spans="1:9">
      <c r="A21" s="2" t="s">
        <v>8</v>
      </c>
      <c r="B21" s="25" t="s">
        <v>435</v>
      </c>
    </row>
    <row r="22" spans="1:9">
      <c r="A22" s="2" t="s">
        <v>9</v>
      </c>
    </row>
    <row r="23" spans="1:9">
      <c r="A23" s="2" t="s">
        <v>10</v>
      </c>
      <c r="B23" s="25" t="s">
        <v>11</v>
      </c>
      <c r="C23" s="26" t="s">
        <v>8</v>
      </c>
      <c r="D23" s="26" t="s">
        <v>12</v>
      </c>
      <c r="E23" s="26" t="s">
        <v>13</v>
      </c>
      <c r="F23" s="26" t="s">
        <v>5</v>
      </c>
      <c r="G23" s="26" t="s">
        <v>14</v>
      </c>
      <c r="H23" s="26" t="s">
        <v>15</v>
      </c>
      <c r="I23" s="26" t="s">
        <v>16</v>
      </c>
    </row>
    <row r="24" spans="1:9">
      <c r="A24" s="2" t="s">
        <v>442</v>
      </c>
      <c r="B24" s="25">
        <v>1</v>
      </c>
      <c r="C24" s="26" t="s">
        <v>434</v>
      </c>
      <c r="D24" s="26" t="s">
        <v>436</v>
      </c>
      <c r="F24" s="26" t="s">
        <v>6</v>
      </c>
      <c r="G24" s="26" t="s">
        <v>18</v>
      </c>
    </row>
    <row r="25" spans="1:9">
      <c r="A25" s="2" t="s">
        <v>443</v>
      </c>
      <c r="B25" s="25">
        <v>1</v>
      </c>
      <c r="C25" s="26" t="s">
        <v>434</v>
      </c>
      <c r="D25" s="26" t="s">
        <v>436</v>
      </c>
      <c r="F25" s="26" t="s">
        <v>6</v>
      </c>
      <c r="G25" s="26" t="s">
        <v>18</v>
      </c>
    </row>
    <row r="26" spans="1:9">
      <c r="A26" s="2" t="s">
        <v>22</v>
      </c>
      <c r="B26" s="25">
        <v>1</v>
      </c>
      <c r="C26" s="26" t="s">
        <v>434</v>
      </c>
      <c r="D26" s="26" t="s">
        <v>436</v>
      </c>
      <c r="F26" s="26" t="s">
        <v>6</v>
      </c>
      <c r="G26" s="26" t="s">
        <v>18</v>
      </c>
    </row>
    <row r="27" spans="1:9">
      <c r="A27" s="2" t="s">
        <v>444</v>
      </c>
      <c r="B27" s="25">
        <v>1</v>
      </c>
      <c r="C27" s="26" t="s">
        <v>434</v>
      </c>
      <c r="D27" s="26" t="s">
        <v>436</v>
      </c>
      <c r="F27" s="26" t="s">
        <v>437</v>
      </c>
      <c r="G27" s="26" t="s">
        <v>440</v>
      </c>
    </row>
    <row r="29" spans="1:9">
      <c r="A29" s="2" t="s">
        <v>3</v>
      </c>
      <c r="B29" s="25" t="s">
        <v>442</v>
      </c>
    </row>
    <row r="30" spans="1:9">
      <c r="A30" s="2" t="s">
        <v>4</v>
      </c>
    </row>
    <row r="31" spans="1:9">
      <c r="A31" s="2" t="s">
        <v>5</v>
      </c>
      <c r="B31" s="25" t="s">
        <v>6</v>
      </c>
    </row>
    <row r="32" spans="1:9">
      <c r="A32" s="2" t="s">
        <v>7</v>
      </c>
      <c r="B32" s="25">
        <v>1</v>
      </c>
    </row>
    <row r="33" spans="1:10">
      <c r="A33" s="2" t="s">
        <v>8</v>
      </c>
      <c r="B33" s="25" t="s">
        <v>445</v>
      </c>
    </row>
    <row r="34" spans="1:10">
      <c r="A34" s="2" t="s">
        <v>9</v>
      </c>
    </row>
    <row r="35" spans="1:10">
      <c r="A35" s="2" t="s">
        <v>10</v>
      </c>
      <c r="B35" s="25" t="s">
        <v>11</v>
      </c>
      <c r="C35" s="26" t="s">
        <v>8</v>
      </c>
      <c r="D35" s="26" t="s">
        <v>12</v>
      </c>
      <c r="E35" s="26" t="s">
        <v>13</v>
      </c>
      <c r="F35" s="26" t="s">
        <v>5</v>
      </c>
      <c r="G35" s="26" t="s">
        <v>14</v>
      </c>
      <c r="H35" s="26" t="s">
        <v>15</v>
      </c>
      <c r="I35" s="26" t="s">
        <v>16</v>
      </c>
    </row>
    <row r="36" spans="1:10">
      <c r="A36" s="2" t="s">
        <v>446</v>
      </c>
      <c r="B36" s="9">
        <v>1.8359999999999998E-2</v>
      </c>
      <c r="C36" s="10" t="s">
        <v>23</v>
      </c>
      <c r="D36" s="26" t="s">
        <v>436</v>
      </c>
      <c r="F36" s="26" t="s">
        <v>437</v>
      </c>
      <c r="G36" s="26" t="s">
        <v>18</v>
      </c>
      <c r="I36" s="49" t="s">
        <v>407</v>
      </c>
    </row>
    <row r="37" spans="1:10">
      <c r="A37" s="2" t="s">
        <v>447</v>
      </c>
      <c r="B37" s="9">
        <v>1.4039999999999999E-2</v>
      </c>
      <c r="C37" s="10" t="s">
        <v>23</v>
      </c>
      <c r="D37" s="26" t="s">
        <v>436</v>
      </c>
      <c r="F37" s="26" t="s">
        <v>437</v>
      </c>
      <c r="G37" s="26" t="s">
        <v>18</v>
      </c>
      <c r="I37" s="49" t="s">
        <v>407</v>
      </c>
    </row>
    <row r="38" spans="1:10">
      <c r="A38" s="2" t="s">
        <v>448</v>
      </c>
      <c r="B38" s="9">
        <v>0.78300000000000003</v>
      </c>
      <c r="C38" s="10" t="s">
        <v>23</v>
      </c>
      <c r="D38" s="26" t="s">
        <v>436</v>
      </c>
      <c r="F38" s="26" t="s">
        <v>439</v>
      </c>
      <c r="G38" s="26" t="s">
        <v>18</v>
      </c>
      <c r="I38" s="49" t="s">
        <v>407</v>
      </c>
    </row>
    <row r="39" spans="1:10">
      <c r="A39" s="2" t="s">
        <v>24</v>
      </c>
      <c r="B39" s="9">
        <v>1.026</v>
      </c>
      <c r="C39" s="10" t="s">
        <v>23</v>
      </c>
      <c r="D39" s="26" t="s">
        <v>436</v>
      </c>
      <c r="F39" s="26" t="s">
        <v>6</v>
      </c>
      <c r="G39" s="26" t="s">
        <v>18</v>
      </c>
      <c r="I39" s="49" t="s">
        <v>407</v>
      </c>
    </row>
    <row r="40" spans="1:10">
      <c r="A40" s="2" t="s">
        <v>24</v>
      </c>
      <c r="B40" s="9">
        <v>4.1579999999999999E-2</v>
      </c>
      <c r="C40" s="10" t="s">
        <v>23</v>
      </c>
      <c r="D40" s="26" t="s">
        <v>436</v>
      </c>
      <c r="F40" s="26" t="s">
        <v>6</v>
      </c>
      <c r="G40" s="26" t="s">
        <v>18</v>
      </c>
      <c r="I40" s="49" t="s">
        <v>407</v>
      </c>
    </row>
    <row r="41" spans="1:10">
      <c r="A41" s="2" t="s">
        <v>25</v>
      </c>
      <c r="B41" s="9">
        <v>1.1609999999999999E-2</v>
      </c>
      <c r="C41" s="10" t="s">
        <v>23</v>
      </c>
      <c r="D41" s="26" t="s">
        <v>436</v>
      </c>
      <c r="F41" s="26" t="s">
        <v>6</v>
      </c>
      <c r="G41" s="26" t="s">
        <v>18</v>
      </c>
      <c r="I41" s="49" t="s">
        <v>407</v>
      </c>
    </row>
    <row r="42" spans="1:10">
      <c r="A42" s="2" t="s">
        <v>24</v>
      </c>
      <c r="B42" s="9">
        <v>1.1609999999999999E-2</v>
      </c>
      <c r="C42" s="10" t="s">
        <v>23</v>
      </c>
      <c r="D42" s="26" t="s">
        <v>436</v>
      </c>
      <c r="F42" s="26" t="s">
        <v>6</v>
      </c>
      <c r="G42" s="26" t="s">
        <v>18</v>
      </c>
      <c r="I42" s="49" t="s">
        <v>407</v>
      </c>
    </row>
    <row r="43" spans="1:10">
      <c r="A43" s="2" t="s">
        <v>449</v>
      </c>
      <c r="B43" s="9">
        <v>0.159</v>
      </c>
      <c r="C43" s="10" t="s">
        <v>23</v>
      </c>
      <c r="D43" s="26" t="s">
        <v>27</v>
      </c>
      <c r="F43" s="26" t="s">
        <v>6</v>
      </c>
      <c r="G43" s="26" t="s">
        <v>18</v>
      </c>
      <c r="H43" s="26" t="s">
        <v>28</v>
      </c>
      <c r="I43" s="49" t="s">
        <v>408</v>
      </c>
      <c r="J43" s="20"/>
    </row>
    <row r="44" spans="1:10" ht="27.6">
      <c r="A44" s="2" t="s">
        <v>29</v>
      </c>
      <c r="B44" s="9">
        <v>7</v>
      </c>
      <c r="C44" s="10" t="s">
        <v>23</v>
      </c>
      <c r="D44" s="26" t="s">
        <v>27</v>
      </c>
      <c r="F44" s="26" t="s">
        <v>437</v>
      </c>
      <c r="G44" s="26" t="s">
        <v>18</v>
      </c>
      <c r="H44" s="26" t="s">
        <v>30</v>
      </c>
      <c r="I44" s="49" t="s">
        <v>409</v>
      </c>
      <c r="J44" s="20"/>
    </row>
    <row r="46" spans="1:10">
      <c r="A46" s="2" t="s">
        <v>3</v>
      </c>
      <c r="B46" s="3" t="s">
        <v>446</v>
      </c>
    </row>
    <row r="47" spans="1:10">
      <c r="A47" s="2" t="s">
        <v>4</v>
      </c>
    </row>
    <row r="48" spans="1:10">
      <c r="A48" s="2" t="s">
        <v>5</v>
      </c>
      <c r="B48" s="25" t="s">
        <v>6</v>
      </c>
    </row>
    <row r="49" spans="1:9">
      <c r="A49" s="2" t="s">
        <v>7</v>
      </c>
      <c r="B49" s="25">
        <v>1</v>
      </c>
    </row>
    <row r="50" spans="1:9">
      <c r="A50" s="2" t="s">
        <v>8</v>
      </c>
      <c r="B50" s="25" t="s">
        <v>450</v>
      </c>
    </row>
    <row r="51" spans="1:9">
      <c r="A51" s="2" t="s">
        <v>9</v>
      </c>
    </row>
    <row r="52" spans="1:9">
      <c r="A52" s="2" t="s">
        <v>10</v>
      </c>
      <c r="B52" s="25" t="s">
        <v>11</v>
      </c>
      <c r="C52" s="26" t="s">
        <v>8</v>
      </c>
      <c r="D52" s="26" t="s">
        <v>12</v>
      </c>
      <c r="E52" s="26" t="s">
        <v>13</v>
      </c>
      <c r="F52" s="26" t="s">
        <v>5</v>
      </c>
      <c r="G52" s="26" t="s">
        <v>14</v>
      </c>
      <c r="H52" s="26" t="s">
        <v>15</v>
      </c>
      <c r="I52" s="26" t="s">
        <v>16</v>
      </c>
    </row>
    <row r="53" spans="1:9">
      <c r="A53" s="2" t="s">
        <v>451</v>
      </c>
      <c r="B53" s="9">
        <v>0.78600000000000003</v>
      </c>
      <c r="C53" s="10" t="s">
        <v>23</v>
      </c>
      <c r="D53" s="26" t="s">
        <v>27</v>
      </c>
      <c r="F53" s="26" t="s">
        <v>437</v>
      </c>
      <c r="G53" s="26" t="s">
        <v>18</v>
      </c>
      <c r="H53" s="26" t="s">
        <v>452</v>
      </c>
      <c r="I53" s="2" t="s">
        <v>416</v>
      </c>
    </row>
    <row r="54" spans="1:9">
      <c r="A54" s="2" t="s">
        <v>31</v>
      </c>
      <c r="B54" s="9">
        <v>2.5</v>
      </c>
      <c r="C54" s="10" t="s">
        <v>453</v>
      </c>
      <c r="D54" s="26" t="s">
        <v>27</v>
      </c>
      <c r="F54" s="26" t="s">
        <v>32</v>
      </c>
      <c r="G54" s="26" t="s">
        <v>438</v>
      </c>
      <c r="H54" s="26" t="s">
        <v>454</v>
      </c>
      <c r="I54" s="2" t="s">
        <v>416</v>
      </c>
    </row>
    <row r="55" spans="1:9">
      <c r="B55" s="9"/>
      <c r="C55" s="10"/>
    </row>
    <row r="56" spans="1:9">
      <c r="A56" s="2" t="s">
        <v>3</v>
      </c>
      <c r="B56" s="25" t="s">
        <v>455</v>
      </c>
    </row>
    <row r="57" spans="1:9">
      <c r="A57" s="2" t="s">
        <v>4</v>
      </c>
    </row>
    <row r="58" spans="1:9">
      <c r="A58" s="2" t="s">
        <v>5</v>
      </c>
      <c r="B58" s="25" t="s">
        <v>6</v>
      </c>
    </row>
    <row r="59" spans="1:9">
      <c r="A59" s="2" t="s">
        <v>7</v>
      </c>
      <c r="B59" s="25">
        <v>1</v>
      </c>
    </row>
    <row r="60" spans="1:9">
      <c r="A60" s="2" t="s">
        <v>8</v>
      </c>
      <c r="B60" s="25" t="s">
        <v>456</v>
      </c>
    </row>
    <row r="61" spans="1:9">
      <c r="A61" s="2" t="s">
        <v>9</v>
      </c>
    </row>
    <row r="62" spans="1:9">
      <c r="A62" s="2" t="s">
        <v>10</v>
      </c>
      <c r="B62" s="25" t="s">
        <v>11</v>
      </c>
      <c r="C62" s="26" t="s">
        <v>8</v>
      </c>
      <c r="D62" s="26" t="s">
        <v>12</v>
      </c>
      <c r="E62" s="26" t="s">
        <v>13</v>
      </c>
      <c r="F62" s="26" t="s">
        <v>5</v>
      </c>
      <c r="G62" s="26" t="s">
        <v>14</v>
      </c>
      <c r="H62" s="26" t="s">
        <v>15</v>
      </c>
      <c r="I62" s="26" t="s">
        <v>16</v>
      </c>
    </row>
    <row r="63" spans="1:9">
      <c r="A63" s="2" t="s">
        <v>33</v>
      </c>
      <c r="B63" s="9">
        <v>0.03</v>
      </c>
      <c r="C63" s="10" t="s">
        <v>23</v>
      </c>
      <c r="D63" s="26" t="s">
        <v>436</v>
      </c>
      <c r="F63" s="26" t="s">
        <v>437</v>
      </c>
      <c r="G63" s="26" t="s">
        <v>18</v>
      </c>
      <c r="I63" s="2" t="s">
        <v>417</v>
      </c>
    </row>
    <row r="64" spans="1:9">
      <c r="A64" s="2" t="s">
        <v>34</v>
      </c>
      <c r="B64" s="9">
        <v>0.97</v>
      </c>
      <c r="C64" s="10" t="s">
        <v>450</v>
      </c>
      <c r="D64" s="26" t="s">
        <v>27</v>
      </c>
      <c r="F64" s="26" t="s">
        <v>437</v>
      </c>
      <c r="G64" s="26" t="s">
        <v>18</v>
      </c>
      <c r="H64" s="26" t="s">
        <v>35</v>
      </c>
      <c r="I64" s="2" t="s">
        <v>417</v>
      </c>
    </row>
    <row r="65" spans="1:9">
      <c r="A65" s="2" t="s">
        <v>457</v>
      </c>
      <c r="B65" s="9">
        <v>6.9999999999999999E-4</v>
      </c>
      <c r="C65" s="10" t="s">
        <v>450</v>
      </c>
      <c r="D65" s="26" t="s">
        <v>27</v>
      </c>
      <c r="F65" s="26" t="s">
        <v>437</v>
      </c>
      <c r="G65" s="26" t="s">
        <v>18</v>
      </c>
      <c r="H65" s="26" t="s">
        <v>36</v>
      </c>
      <c r="I65" s="2" t="s">
        <v>417</v>
      </c>
    </row>
    <row r="66" spans="1:9">
      <c r="A66" s="2" t="s">
        <v>458</v>
      </c>
      <c r="B66" s="9">
        <v>4</v>
      </c>
      <c r="C66" s="10" t="s">
        <v>450</v>
      </c>
      <c r="D66" s="26" t="s">
        <v>27</v>
      </c>
      <c r="F66" s="26" t="s">
        <v>459</v>
      </c>
      <c r="G66" s="26" t="s">
        <v>18</v>
      </c>
      <c r="H66" s="26" t="s">
        <v>37</v>
      </c>
      <c r="I66" s="2" t="s">
        <v>417</v>
      </c>
    </row>
    <row r="67" spans="1:9">
      <c r="A67" s="2" t="s">
        <v>31</v>
      </c>
      <c r="B67" s="9">
        <v>0.95</v>
      </c>
      <c r="C67" s="10" t="s">
        <v>453</v>
      </c>
      <c r="D67" s="26" t="s">
        <v>27</v>
      </c>
      <c r="F67" s="26" t="s">
        <v>32</v>
      </c>
      <c r="G67" s="26" t="s">
        <v>18</v>
      </c>
      <c r="H67" s="26" t="s">
        <v>460</v>
      </c>
      <c r="I67" s="2" t="s">
        <v>417</v>
      </c>
    </row>
    <row r="68" spans="1:9">
      <c r="B68" s="9"/>
      <c r="C68" s="10"/>
    </row>
    <row r="69" spans="1:9">
      <c r="B69" s="9"/>
      <c r="C69" s="10"/>
    </row>
    <row r="70" spans="1:9">
      <c r="A70" s="2" t="s">
        <v>3</v>
      </c>
      <c r="B70" s="25" t="s">
        <v>33</v>
      </c>
    </row>
    <row r="71" spans="1:9">
      <c r="A71" s="2" t="s">
        <v>4</v>
      </c>
    </row>
    <row r="72" spans="1:9">
      <c r="A72" s="2" t="s">
        <v>5</v>
      </c>
      <c r="B72" s="25" t="s">
        <v>6</v>
      </c>
    </row>
    <row r="73" spans="1:9">
      <c r="A73" s="2" t="s">
        <v>7</v>
      </c>
      <c r="B73" s="25">
        <v>1</v>
      </c>
    </row>
    <row r="74" spans="1:9">
      <c r="A74" s="2" t="s">
        <v>8</v>
      </c>
      <c r="B74" s="25" t="s">
        <v>456</v>
      </c>
    </row>
    <row r="75" spans="1:9">
      <c r="A75" s="2" t="s">
        <v>9</v>
      </c>
    </row>
    <row r="76" spans="1:9">
      <c r="A76" s="2" t="s">
        <v>10</v>
      </c>
      <c r="B76" s="25" t="s">
        <v>11</v>
      </c>
      <c r="C76" s="26" t="s">
        <v>8</v>
      </c>
      <c r="D76" s="26" t="s">
        <v>12</v>
      </c>
      <c r="E76" s="26" t="s">
        <v>13</v>
      </c>
      <c r="F76" s="26" t="s">
        <v>5</v>
      </c>
      <c r="G76" s="26" t="s">
        <v>14</v>
      </c>
      <c r="H76" s="26" t="s">
        <v>15</v>
      </c>
      <c r="I76" s="26" t="s">
        <v>16</v>
      </c>
    </row>
    <row r="77" spans="1:9">
      <c r="A77" s="2" t="s">
        <v>461</v>
      </c>
      <c r="B77" s="9">
        <v>5.41</v>
      </c>
      <c r="C77" s="10" t="s">
        <v>23</v>
      </c>
      <c r="D77" s="26" t="s">
        <v>27</v>
      </c>
      <c r="F77" s="26" t="s">
        <v>439</v>
      </c>
      <c r="G77" s="26" t="s">
        <v>18</v>
      </c>
      <c r="H77" s="26" t="s">
        <v>38</v>
      </c>
    </row>
    <row r="78" spans="1:9">
      <c r="B78" s="9"/>
      <c r="C78" s="10"/>
    </row>
    <row r="79" spans="1:9">
      <c r="B79" s="9"/>
      <c r="C79" s="10"/>
    </row>
    <row r="80" spans="1:9">
      <c r="A80" s="2" t="s">
        <v>3</v>
      </c>
      <c r="B80" s="25" t="s">
        <v>462</v>
      </c>
    </row>
    <row r="81" spans="1:15">
      <c r="A81" s="2" t="s">
        <v>4</v>
      </c>
    </row>
    <row r="82" spans="1:15">
      <c r="A82" s="2" t="s">
        <v>5</v>
      </c>
      <c r="B82" s="25" t="s">
        <v>6</v>
      </c>
    </row>
    <row r="83" spans="1:15">
      <c r="A83" s="2" t="s">
        <v>7</v>
      </c>
      <c r="B83" s="25">
        <v>1</v>
      </c>
    </row>
    <row r="84" spans="1:15">
      <c r="A84" s="2" t="s">
        <v>8</v>
      </c>
      <c r="B84" s="25" t="s">
        <v>450</v>
      </c>
    </row>
    <row r="85" spans="1:15">
      <c r="A85" s="2" t="s">
        <v>9</v>
      </c>
    </row>
    <row r="86" spans="1:15">
      <c r="A86" s="2" t="s">
        <v>10</v>
      </c>
      <c r="B86" s="25" t="s">
        <v>11</v>
      </c>
      <c r="C86" s="26" t="s">
        <v>8</v>
      </c>
      <c r="D86" s="26" t="s">
        <v>12</v>
      </c>
      <c r="E86" s="26" t="s">
        <v>13</v>
      </c>
      <c r="F86" s="26" t="s">
        <v>5</v>
      </c>
      <c r="G86" s="26" t="s">
        <v>14</v>
      </c>
      <c r="H86" s="26" t="s">
        <v>15</v>
      </c>
      <c r="I86" s="26" t="s">
        <v>16</v>
      </c>
    </row>
    <row r="87" spans="1:15">
      <c r="A87" s="2" t="s">
        <v>461</v>
      </c>
      <c r="B87" s="9">
        <v>0.50345874789344902</v>
      </c>
      <c r="C87" s="10" t="s">
        <v>456</v>
      </c>
      <c r="D87" s="26" t="s">
        <v>27</v>
      </c>
      <c r="F87" s="26" t="s">
        <v>439</v>
      </c>
      <c r="G87" s="26" t="s">
        <v>18</v>
      </c>
      <c r="H87" s="26" t="s">
        <v>38</v>
      </c>
      <c r="I87" s="2" t="s">
        <v>227</v>
      </c>
      <c r="J87" s="53"/>
      <c r="O87" s="54"/>
    </row>
    <row r="88" spans="1:15">
      <c r="A88" s="2" t="s">
        <v>39</v>
      </c>
      <c r="B88" s="9">
        <v>7.6381476220036298E-2</v>
      </c>
      <c r="C88" s="10" t="s">
        <v>456</v>
      </c>
      <c r="D88" s="26" t="s">
        <v>27</v>
      </c>
      <c r="F88" s="26" t="s">
        <v>437</v>
      </c>
      <c r="G88" s="26" t="s">
        <v>18</v>
      </c>
      <c r="H88" s="26" t="s">
        <v>40</v>
      </c>
      <c r="I88" s="10" t="s">
        <v>415</v>
      </c>
      <c r="J88" s="53"/>
      <c r="L88" s="54"/>
      <c r="M88" s="54"/>
      <c r="N88" s="54"/>
      <c r="O88" s="54"/>
    </row>
    <row r="89" spans="1:15">
      <c r="A89" s="2" t="s">
        <v>463</v>
      </c>
      <c r="B89" s="9">
        <v>0.38689931831908603</v>
      </c>
      <c r="C89" s="10" t="s">
        <v>456</v>
      </c>
      <c r="D89" s="26" t="s">
        <v>27</v>
      </c>
      <c r="F89" s="26" t="s">
        <v>439</v>
      </c>
      <c r="G89" s="26" t="s">
        <v>18</v>
      </c>
      <c r="H89" s="26" t="s">
        <v>41</v>
      </c>
      <c r="I89" s="10" t="s">
        <v>415</v>
      </c>
      <c r="J89" s="53"/>
      <c r="L89" s="54"/>
      <c r="M89" s="55"/>
      <c r="N89" s="54"/>
      <c r="O89" s="54"/>
    </row>
    <row r="90" spans="1:15">
      <c r="A90" s="2" t="s">
        <v>464</v>
      </c>
      <c r="B90" s="9">
        <v>1.3250883392226147</v>
      </c>
      <c r="C90" s="10" t="s">
        <v>456</v>
      </c>
      <c r="D90" s="26" t="s">
        <v>27</v>
      </c>
      <c r="F90" s="26" t="s">
        <v>439</v>
      </c>
      <c r="G90" s="26" t="s">
        <v>18</v>
      </c>
      <c r="H90" s="26" t="s">
        <v>42</v>
      </c>
      <c r="I90" s="10" t="s">
        <v>415</v>
      </c>
      <c r="J90" s="24"/>
    </row>
    <row r="91" spans="1:15">
      <c r="A91" s="2" t="s">
        <v>465</v>
      </c>
      <c r="B91" s="9">
        <v>8.8339222614840995</v>
      </c>
      <c r="C91" s="10" t="s">
        <v>456</v>
      </c>
      <c r="D91" s="26" t="s">
        <v>27</v>
      </c>
      <c r="F91" s="26" t="s">
        <v>459</v>
      </c>
      <c r="G91" s="26" t="s">
        <v>18</v>
      </c>
      <c r="H91" s="26" t="s">
        <v>37</v>
      </c>
      <c r="I91" s="10" t="s">
        <v>415</v>
      </c>
      <c r="J91" s="24"/>
    </row>
    <row r="92" spans="1:15">
      <c r="A92" s="2" t="s">
        <v>31</v>
      </c>
      <c r="B92" s="9">
        <v>15.680212014134275</v>
      </c>
      <c r="C92" s="10" t="s">
        <v>466</v>
      </c>
      <c r="D92" s="26" t="s">
        <v>27</v>
      </c>
      <c r="F92" s="26" t="s">
        <v>32</v>
      </c>
      <c r="G92" s="26" t="s">
        <v>18</v>
      </c>
      <c r="H92" s="26" t="s">
        <v>454</v>
      </c>
      <c r="I92" s="10" t="s">
        <v>415</v>
      </c>
      <c r="J92" s="24"/>
    </row>
    <row r="93" spans="1:15">
      <c r="B93" s="9"/>
      <c r="C93" s="10"/>
    </row>
    <row r="94" spans="1:15">
      <c r="A94" s="16"/>
    </row>
    <row r="95" spans="1:15">
      <c r="A95" s="2" t="s">
        <v>3</v>
      </c>
      <c r="B95" s="25" t="s">
        <v>467</v>
      </c>
    </row>
    <row r="96" spans="1:15">
      <c r="A96" s="2" t="s">
        <v>4</v>
      </c>
    </row>
    <row r="97" spans="1:9">
      <c r="A97" s="2" t="s">
        <v>5</v>
      </c>
      <c r="B97" s="25" t="s">
        <v>6</v>
      </c>
    </row>
    <row r="98" spans="1:9">
      <c r="A98" s="2" t="s">
        <v>7</v>
      </c>
      <c r="B98" s="25">
        <v>1</v>
      </c>
    </row>
    <row r="99" spans="1:9">
      <c r="A99" s="2" t="s">
        <v>8</v>
      </c>
      <c r="B99" s="25" t="s">
        <v>435</v>
      </c>
    </row>
    <row r="100" spans="1:9">
      <c r="A100" s="2" t="s">
        <v>9</v>
      </c>
    </row>
    <row r="101" spans="1:9">
      <c r="A101" s="2" t="s">
        <v>10</v>
      </c>
      <c r="B101" s="25" t="s">
        <v>11</v>
      </c>
      <c r="C101" s="26" t="s">
        <v>8</v>
      </c>
      <c r="D101" s="26" t="s">
        <v>12</v>
      </c>
      <c r="E101" s="26" t="s">
        <v>13</v>
      </c>
      <c r="F101" s="26" t="s">
        <v>5</v>
      </c>
      <c r="G101" s="26" t="s">
        <v>14</v>
      </c>
      <c r="H101" s="26" t="s">
        <v>15</v>
      </c>
      <c r="I101" s="26" t="s">
        <v>16</v>
      </c>
    </row>
    <row r="102" spans="1:9">
      <c r="A102" s="2" t="s">
        <v>46</v>
      </c>
      <c r="B102" s="25">
        <f>1/500</f>
        <v>2E-3</v>
      </c>
      <c r="C102" s="26" t="s">
        <v>8</v>
      </c>
      <c r="D102" s="26" t="s">
        <v>27</v>
      </c>
      <c r="F102" s="26" t="s">
        <v>6</v>
      </c>
      <c r="G102" s="26" t="s">
        <v>18</v>
      </c>
      <c r="H102" s="26" t="s">
        <v>47</v>
      </c>
      <c r="I102" s="2" t="s">
        <v>413</v>
      </c>
    </row>
    <row r="106" spans="1:9">
      <c r="A106" s="2" t="s">
        <v>3</v>
      </c>
      <c r="B106" s="25" t="s">
        <v>22</v>
      </c>
    </row>
    <row r="107" spans="1:9">
      <c r="A107" s="2" t="s">
        <v>4</v>
      </c>
    </row>
    <row r="108" spans="1:9">
      <c r="A108" s="2" t="s">
        <v>5</v>
      </c>
      <c r="B108" s="25" t="s">
        <v>6</v>
      </c>
    </row>
    <row r="109" spans="1:9">
      <c r="A109" s="2" t="s">
        <v>7</v>
      </c>
      <c r="B109" s="25">
        <v>1</v>
      </c>
    </row>
    <row r="110" spans="1:9">
      <c r="A110" s="2" t="s">
        <v>8</v>
      </c>
      <c r="B110" s="25" t="s">
        <v>434</v>
      </c>
    </row>
    <row r="111" spans="1:9">
      <c r="A111" s="2" t="s">
        <v>9</v>
      </c>
    </row>
    <row r="112" spans="1:9">
      <c r="A112" s="2" t="s">
        <v>10</v>
      </c>
      <c r="B112" s="25" t="s">
        <v>11</v>
      </c>
      <c r="C112" s="26" t="s">
        <v>8</v>
      </c>
      <c r="D112" s="26" t="s">
        <v>12</v>
      </c>
      <c r="E112" s="26" t="s">
        <v>13</v>
      </c>
      <c r="F112" s="26" t="s">
        <v>5</v>
      </c>
      <c r="G112" s="26" t="s">
        <v>14</v>
      </c>
      <c r="H112" s="26" t="s">
        <v>15</v>
      </c>
      <c r="I112" s="26" t="s">
        <v>16</v>
      </c>
    </row>
    <row r="113" spans="1:9">
      <c r="A113" s="12" t="s">
        <v>48</v>
      </c>
      <c r="B113" s="25">
        <f>B114</f>
        <v>4.6039628599999993</v>
      </c>
      <c r="C113" s="10" t="s">
        <v>450</v>
      </c>
      <c r="D113" s="26" t="s">
        <v>468</v>
      </c>
      <c r="F113" s="26" t="s">
        <v>437</v>
      </c>
      <c r="G113" s="26" t="s">
        <v>440</v>
      </c>
      <c r="H113" s="26" t="s">
        <v>50</v>
      </c>
      <c r="I113" s="12" t="s">
        <v>414</v>
      </c>
    </row>
    <row r="114" spans="1:9">
      <c r="A114" s="12" t="s">
        <v>51</v>
      </c>
      <c r="B114" s="18">
        <v>4.6039628599999993</v>
      </c>
      <c r="C114" s="12" t="s">
        <v>23</v>
      </c>
      <c r="D114" s="26" t="s">
        <v>27</v>
      </c>
      <c r="F114" s="26" t="s">
        <v>437</v>
      </c>
      <c r="G114" s="26" t="s">
        <v>18</v>
      </c>
      <c r="H114" s="26" t="s">
        <v>52</v>
      </c>
      <c r="I114" s="12" t="s">
        <v>414</v>
      </c>
    </row>
    <row r="115" spans="1:9">
      <c r="A115" s="2" t="s">
        <v>29</v>
      </c>
      <c r="B115" s="18">
        <v>1.6575440399999999</v>
      </c>
      <c r="C115" s="19" t="s">
        <v>23</v>
      </c>
      <c r="D115" s="26" t="s">
        <v>27</v>
      </c>
      <c r="F115" s="26" t="s">
        <v>437</v>
      </c>
      <c r="G115" s="26" t="s">
        <v>18</v>
      </c>
      <c r="H115" s="26" t="s">
        <v>30</v>
      </c>
      <c r="I115" s="12" t="s">
        <v>414</v>
      </c>
    </row>
    <row r="116" spans="1:9">
      <c r="A116" s="2" t="s">
        <v>449</v>
      </c>
      <c r="B116" s="18">
        <v>0.30617486999999999</v>
      </c>
      <c r="C116" s="12" t="s">
        <v>23</v>
      </c>
      <c r="D116" s="26" t="s">
        <v>27</v>
      </c>
      <c r="F116" s="26" t="s">
        <v>439</v>
      </c>
      <c r="G116" s="26" t="s">
        <v>18</v>
      </c>
      <c r="H116" s="26" t="s">
        <v>28</v>
      </c>
      <c r="I116" s="12" t="s">
        <v>414</v>
      </c>
    </row>
    <row r="117" spans="1:9">
      <c r="B117" s="15"/>
      <c r="C117" s="10"/>
    </row>
    <row r="118" spans="1:9">
      <c r="B118" s="15"/>
      <c r="C118" s="10"/>
    </row>
    <row r="119" spans="1:9">
      <c r="B119" s="15"/>
      <c r="C119" s="10"/>
    </row>
    <row r="120" spans="1:9">
      <c r="A120" s="2" t="s">
        <v>3</v>
      </c>
      <c r="B120" s="13" t="s">
        <v>444</v>
      </c>
    </row>
    <row r="121" spans="1:9">
      <c r="A121" s="2" t="s">
        <v>4</v>
      </c>
      <c r="B121" s="14"/>
    </row>
    <row r="122" spans="1:9">
      <c r="A122" s="2" t="s">
        <v>5</v>
      </c>
      <c r="B122" s="25" t="s">
        <v>6</v>
      </c>
    </row>
    <row r="123" spans="1:9">
      <c r="A123" s="2" t="s">
        <v>7</v>
      </c>
      <c r="B123" s="25">
        <v>1</v>
      </c>
    </row>
    <row r="124" spans="1:9">
      <c r="A124" s="2" t="s">
        <v>8</v>
      </c>
      <c r="B124" s="25" t="s">
        <v>435</v>
      </c>
    </row>
    <row r="125" spans="1:9">
      <c r="A125" s="2" t="s">
        <v>9</v>
      </c>
    </row>
    <row r="126" spans="1:9">
      <c r="A126" s="2" t="s">
        <v>10</v>
      </c>
      <c r="B126" s="25" t="s">
        <v>11</v>
      </c>
      <c r="C126" s="26" t="s">
        <v>8</v>
      </c>
      <c r="D126" s="26" t="s">
        <v>12</v>
      </c>
      <c r="E126" s="26" t="s">
        <v>13</v>
      </c>
      <c r="F126" s="26" t="s">
        <v>5</v>
      </c>
      <c r="G126" s="26" t="s">
        <v>14</v>
      </c>
      <c r="H126" s="26" t="s">
        <v>15</v>
      </c>
      <c r="I126" s="26" t="s">
        <v>16</v>
      </c>
    </row>
    <row r="127" spans="1:9">
      <c r="A127" s="17" t="s">
        <v>31</v>
      </c>
      <c r="B127" s="9">
        <v>241.5</v>
      </c>
      <c r="C127" s="10" t="s">
        <v>453</v>
      </c>
      <c r="D127" s="26" t="s">
        <v>27</v>
      </c>
      <c r="F127" s="26" t="s">
        <v>32</v>
      </c>
      <c r="G127" s="26" t="s">
        <v>18</v>
      </c>
      <c r="H127" s="26" t="s">
        <v>454</v>
      </c>
      <c r="I127" s="2" t="s">
        <v>410</v>
      </c>
    </row>
    <row r="128" spans="1:9">
      <c r="A128" s="2" t="s">
        <v>53</v>
      </c>
      <c r="B128" s="15">
        <v>488</v>
      </c>
      <c r="C128" s="10" t="s">
        <v>469</v>
      </c>
      <c r="D128" s="26" t="s">
        <v>27</v>
      </c>
      <c r="F128" s="26" t="s">
        <v>459</v>
      </c>
      <c r="G128" s="26" t="s">
        <v>470</v>
      </c>
      <c r="H128" s="26" t="s">
        <v>471</v>
      </c>
      <c r="I128" s="2" t="s">
        <v>410</v>
      </c>
    </row>
    <row r="129" spans="1:9">
      <c r="B129" s="15"/>
      <c r="C129" s="10"/>
    </row>
    <row r="130" spans="1:9">
      <c r="C130" s="10"/>
    </row>
    <row r="132" spans="1:9">
      <c r="A132" s="2" t="s">
        <v>3</v>
      </c>
      <c r="B132" s="25" t="s">
        <v>19</v>
      </c>
    </row>
    <row r="133" spans="1:9">
      <c r="A133" s="2" t="s">
        <v>4</v>
      </c>
      <c r="B133" s="14"/>
    </row>
    <row r="134" spans="1:9">
      <c r="A134" s="2" t="s">
        <v>5</v>
      </c>
      <c r="B134" s="25" t="s">
        <v>6</v>
      </c>
    </row>
    <row r="135" spans="1:9">
      <c r="A135" s="2" t="s">
        <v>7</v>
      </c>
      <c r="B135" s="25">
        <v>1</v>
      </c>
    </row>
    <row r="136" spans="1:9">
      <c r="A136" s="2" t="s">
        <v>8</v>
      </c>
      <c r="B136" s="25" t="s">
        <v>435</v>
      </c>
    </row>
    <row r="137" spans="1:9">
      <c r="A137" s="2" t="s">
        <v>9</v>
      </c>
    </row>
    <row r="138" spans="1:9">
      <c r="A138" s="2" t="s">
        <v>10</v>
      </c>
      <c r="B138" s="25" t="s">
        <v>11</v>
      </c>
      <c r="C138" s="26" t="s">
        <v>8</v>
      </c>
      <c r="D138" s="26" t="s">
        <v>12</v>
      </c>
      <c r="E138" s="26" t="s">
        <v>13</v>
      </c>
      <c r="F138" s="26" t="s">
        <v>5</v>
      </c>
      <c r="G138" s="26" t="s">
        <v>14</v>
      </c>
      <c r="H138" s="26" t="s">
        <v>15</v>
      </c>
      <c r="I138" s="26" t="s">
        <v>16</v>
      </c>
    </row>
    <row r="139" spans="1:9">
      <c r="A139" s="2" t="s">
        <v>472</v>
      </c>
      <c r="B139" s="25">
        <f>SUMIF($A$1:$A$129,"market for platinum",$B$1:$B$129)</f>
        <v>0</v>
      </c>
      <c r="C139" s="26" t="s">
        <v>450</v>
      </c>
      <c r="D139" s="26" t="s">
        <v>27</v>
      </c>
      <c r="F139" s="26" t="s">
        <v>459</v>
      </c>
      <c r="G139" s="26" t="s">
        <v>18</v>
      </c>
      <c r="H139" s="26" t="s">
        <v>473</v>
      </c>
    </row>
    <row r="140" spans="1:9">
      <c r="A140" s="11" t="s">
        <v>474</v>
      </c>
      <c r="B140" s="25">
        <f>-0.76*SUMIF($A$1:$A$129,"market for platinum",$B$1:$B$129)</f>
        <v>0</v>
      </c>
      <c r="C140" s="10" t="s">
        <v>456</v>
      </c>
      <c r="D140" s="26" t="s">
        <v>27</v>
      </c>
      <c r="F140" s="26" t="s">
        <v>6</v>
      </c>
      <c r="G140" s="26" t="s">
        <v>18</v>
      </c>
      <c r="H140" s="26" t="s">
        <v>473</v>
      </c>
      <c r="I140" s="26" t="s">
        <v>59</v>
      </c>
    </row>
    <row r="141" spans="1:9">
      <c r="A141" s="12" t="s">
        <v>475</v>
      </c>
      <c r="B141" s="25">
        <f>SUMIF($A$1:$A$129,"market for nickel, 99.5%",$B$1:$B$129)</f>
        <v>0.78600000000000003</v>
      </c>
      <c r="C141" s="10" t="s">
        <v>456</v>
      </c>
      <c r="D141" s="26" t="s">
        <v>476</v>
      </c>
      <c r="F141" s="26" t="s">
        <v>459</v>
      </c>
      <c r="G141" s="26" t="s">
        <v>440</v>
      </c>
      <c r="H141" s="26" t="s">
        <v>477</v>
      </c>
    </row>
    <row r="142" spans="1:9">
      <c r="A142" s="2" t="s">
        <v>478</v>
      </c>
      <c r="B142" s="25">
        <f>-0.87*B141</f>
        <v>-0.68381999999999998</v>
      </c>
      <c r="C142" s="10" t="s">
        <v>456</v>
      </c>
      <c r="D142" s="26" t="s">
        <v>476</v>
      </c>
      <c r="F142" s="26" t="s">
        <v>437</v>
      </c>
      <c r="G142" s="26" t="s">
        <v>438</v>
      </c>
      <c r="H142" s="26" t="s">
        <v>479</v>
      </c>
      <c r="I142" s="26" t="s">
        <v>61</v>
      </c>
    </row>
    <row r="144" spans="1:9">
      <c r="A144" s="2" t="s">
        <v>3</v>
      </c>
      <c r="B144" s="25" t="s">
        <v>20</v>
      </c>
    </row>
    <row r="145" spans="1:9">
      <c r="A145" s="2" t="s">
        <v>4</v>
      </c>
      <c r="B145" s="14"/>
    </row>
    <row r="146" spans="1:9">
      <c r="A146" s="2" t="s">
        <v>5</v>
      </c>
      <c r="B146" s="25" t="s">
        <v>6</v>
      </c>
    </row>
    <row r="147" spans="1:9">
      <c r="A147" s="2" t="s">
        <v>7</v>
      </c>
      <c r="B147" s="25">
        <v>1</v>
      </c>
    </row>
    <row r="148" spans="1:9">
      <c r="A148" s="2" t="s">
        <v>8</v>
      </c>
      <c r="B148" s="25" t="s">
        <v>435</v>
      </c>
    </row>
    <row r="149" spans="1:9">
      <c r="A149" s="2" t="s">
        <v>9</v>
      </c>
    </row>
    <row r="150" spans="1:9">
      <c r="A150" s="2" t="s">
        <v>10</v>
      </c>
      <c r="B150" s="25" t="s">
        <v>11</v>
      </c>
      <c r="C150" s="26" t="s">
        <v>8</v>
      </c>
      <c r="D150" s="26" t="s">
        <v>12</v>
      </c>
      <c r="E150" s="26" t="s">
        <v>13</v>
      </c>
      <c r="F150" s="26" t="s">
        <v>5</v>
      </c>
      <c r="G150" s="26" t="s">
        <v>14</v>
      </c>
      <c r="H150" s="26" t="s">
        <v>15</v>
      </c>
      <c r="I150" s="26" t="s">
        <v>16</v>
      </c>
    </row>
    <row r="151" spans="1:9">
      <c r="A151" s="2" t="s">
        <v>472</v>
      </c>
      <c r="B151" s="25">
        <f>SUMIF($A$1:$A$129,"market for platinum",$B$1:$B$129)</f>
        <v>0</v>
      </c>
      <c r="C151" s="26" t="s">
        <v>456</v>
      </c>
      <c r="D151" s="26" t="s">
        <v>27</v>
      </c>
      <c r="F151" s="26" t="s">
        <v>480</v>
      </c>
      <c r="G151" s="26" t="s">
        <v>18</v>
      </c>
      <c r="H151" s="26" t="s">
        <v>473</v>
      </c>
    </row>
    <row r="152" spans="1:9">
      <c r="A152" s="11" t="s">
        <v>481</v>
      </c>
      <c r="B152" s="25">
        <f>-0.35*B151</f>
        <v>0</v>
      </c>
      <c r="C152" s="10" t="s">
        <v>482</v>
      </c>
      <c r="D152" s="26" t="s">
        <v>27</v>
      </c>
      <c r="F152" s="26" t="s">
        <v>6</v>
      </c>
      <c r="G152" s="26" t="s">
        <v>18</v>
      </c>
      <c r="H152" s="26" t="s">
        <v>483</v>
      </c>
      <c r="I152" s="26" t="s">
        <v>60</v>
      </c>
    </row>
    <row r="153" spans="1:9">
      <c r="A153" s="12" t="s">
        <v>484</v>
      </c>
      <c r="B153" s="25">
        <f>SUMIF($A$1:$A$129,"market for nickel, 99.5%",$B$1:$B$129)</f>
        <v>0.78600000000000003</v>
      </c>
      <c r="C153" s="10" t="s">
        <v>456</v>
      </c>
      <c r="D153" s="26" t="s">
        <v>485</v>
      </c>
      <c r="F153" s="26" t="s">
        <v>459</v>
      </c>
      <c r="G153" s="26" t="s">
        <v>438</v>
      </c>
      <c r="H153" s="26" t="s">
        <v>477</v>
      </c>
    </row>
    <row r="154" spans="1:9">
      <c r="A154" s="2" t="s">
        <v>451</v>
      </c>
      <c r="B154" s="25">
        <f>-0.3*B153</f>
        <v>-0.23580000000000001</v>
      </c>
      <c r="C154" s="10" t="s">
        <v>482</v>
      </c>
      <c r="D154" s="26" t="s">
        <v>476</v>
      </c>
      <c r="F154" s="26" t="s">
        <v>437</v>
      </c>
      <c r="G154" s="26" t="s">
        <v>440</v>
      </c>
      <c r="H154" s="26" t="s">
        <v>477</v>
      </c>
      <c r="I154" s="26" t="s">
        <v>62</v>
      </c>
    </row>
    <row r="155" spans="1:9">
      <c r="B155" s="14"/>
    </row>
    <row r="156" spans="1:9">
      <c r="A156" s="2" t="s">
        <v>3</v>
      </c>
      <c r="B156" s="25" t="s">
        <v>21</v>
      </c>
    </row>
    <row r="157" spans="1:9">
      <c r="A157" s="2" t="s">
        <v>4</v>
      </c>
      <c r="B157" s="14"/>
    </row>
    <row r="158" spans="1:9">
      <c r="A158" s="2" t="s">
        <v>5</v>
      </c>
      <c r="B158" s="25" t="s">
        <v>6</v>
      </c>
    </row>
    <row r="159" spans="1:9">
      <c r="A159" s="2" t="s">
        <v>7</v>
      </c>
      <c r="B159" s="25">
        <v>1</v>
      </c>
    </row>
    <row r="160" spans="1:9">
      <c r="A160" s="2" t="s">
        <v>8</v>
      </c>
      <c r="B160" s="25" t="s">
        <v>435</v>
      </c>
    </row>
    <row r="161" spans="1:9">
      <c r="A161" s="2" t="s">
        <v>9</v>
      </c>
    </row>
    <row r="162" spans="1:9">
      <c r="A162" s="2" t="s">
        <v>10</v>
      </c>
      <c r="B162" s="25" t="s">
        <v>11</v>
      </c>
      <c r="C162" s="26" t="s">
        <v>8</v>
      </c>
      <c r="D162" s="26" t="s">
        <v>12</v>
      </c>
      <c r="E162" s="26" t="s">
        <v>13</v>
      </c>
      <c r="F162" s="26" t="s">
        <v>5</v>
      </c>
      <c r="G162" s="26" t="s">
        <v>14</v>
      </c>
      <c r="H162" s="26" t="s">
        <v>15</v>
      </c>
      <c r="I162" s="26" t="s">
        <v>16</v>
      </c>
    </row>
    <row r="163" spans="1:9">
      <c r="A163" s="2" t="s">
        <v>486</v>
      </c>
      <c r="B163" s="25">
        <f>SUMIF($A$1:$A$129,"market for platinum",$B$1:$B$129)</f>
        <v>0</v>
      </c>
      <c r="C163" s="26" t="s">
        <v>456</v>
      </c>
      <c r="D163" s="26" t="s">
        <v>27</v>
      </c>
      <c r="F163" s="26" t="s">
        <v>459</v>
      </c>
      <c r="G163" s="26" t="s">
        <v>18</v>
      </c>
      <c r="H163" s="26" t="s">
        <v>473</v>
      </c>
    </row>
    <row r="164" spans="1:9">
      <c r="A164" s="11" t="s">
        <v>474</v>
      </c>
      <c r="B164" s="25">
        <f>0*B163</f>
        <v>0</v>
      </c>
      <c r="C164" s="10" t="s">
        <v>450</v>
      </c>
      <c r="D164" s="26" t="s">
        <v>27</v>
      </c>
      <c r="F164" s="26" t="s">
        <v>6</v>
      </c>
      <c r="G164" s="26" t="s">
        <v>18</v>
      </c>
      <c r="H164" s="26" t="s">
        <v>473</v>
      </c>
      <c r="I164" s="26" t="s">
        <v>83</v>
      </c>
    </row>
    <row r="165" spans="1:9">
      <c r="A165" s="12" t="s">
        <v>484</v>
      </c>
      <c r="B165" s="25">
        <f>SUMIF($A$1:$A$129,"market for nickel, 99.5%",$B$1:$B$129)</f>
        <v>0.78600000000000003</v>
      </c>
      <c r="C165" s="10" t="s">
        <v>450</v>
      </c>
      <c r="D165" s="26" t="s">
        <v>476</v>
      </c>
      <c r="F165" s="26" t="s">
        <v>480</v>
      </c>
      <c r="G165" s="26" t="s">
        <v>440</v>
      </c>
      <c r="H165" s="26" t="s">
        <v>477</v>
      </c>
    </row>
    <row r="166" spans="1:9">
      <c r="A166" s="2" t="s">
        <v>451</v>
      </c>
      <c r="B166" s="25">
        <f>0*B165</f>
        <v>0</v>
      </c>
      <c r="C166" s="10" t="s">
        <v>450</v>
      </c>
      <c r="D166" s="26" t="s">
        <v>485</v>
      </c>
      <c r="F166" s="26" t="s">
        <v>439</v>
      </c>
      <c r="G166" s="26" t="s">
        <v>438</v>
      </c>
      <c r="H166" s="26" t="s">
        <v>477</v>
      </c>
      <c r="I166" s="26" t="s">
        <v>83</v>
      </c>
    </row>
    <row r="171" spans="1:9">
      <c r="A171" s="26"/>
      <c r="B171" s="26"/>
    </row>
    <row r="172" spans="1:9">
      <c r="A172" s="26"/>
      <c r="B172" s="26"/>
    </row>
  </sheetData>
  <phoneticPr fontId="13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126"/>
  <sheetViews>
    <sheetView workbookViewId="0">
      <selection activeCell="I76" sqref="I76:I77"/>
    </sheetView>
  </sheetViews>
  <sheetFormatPr defaultColWidth="8.6640625" defaultRowHeight="13.8"/>
  <cols>
    <col min="1" max="1" width="45.44140625" style="2" customWidth="1"/>
    <col min="2" max="2" width="25.6640625" style="25" customWidth="1"/>
    <col min="3" max="3" width="13.33203125" style="26" bestFit="1" customWidth="1"/>
    <col min="4" max="4" width="14.109375" style="26" customWidth="1"/>
    <col min="5" max="5" width="10.109375" style="26" bestFit="1" customWidth="1"/>
    <col min="6" max="6" width="14" style="26" customWidth="1"/>
    <col min="7" max="7" width="13.44140625" style="26" bestFit="1" customWidth="1"/>
    <col min="8" max="8" width="42.44140625" style="26" bestFit="1" customWidth="1"/>
    <col min="9" max="9" width="38.6640625" style="26" customWidth="1"/>
    <col min="10" max="10" width="34.6640625" style="26" customWidth="1"/>
    <col min="11" max="22" width="8.6640625" style="26"/>
    <col min="23" max="23" width="20.109375" style="26" customWidth="1"/>
    <col min="24" max="16384" width="8.6640625" style="26"/>
  </cols>
  <sheetData>
    <row r="1" spans="1:77">
      <c r="A1" s="2" t="s">
        <v>540</v>
      </c>
      <c r="B1" s="25">
        <v>8</v>
      </c>
    </row>
    <row r="2" spans="1:77" s="29" customFormat="1">
      <c r="A2" s="4" t="s">
        <v>0</v>
      </c>
      <c r="B2" s="27" t="s">
        <v>541</v>
      </c>
      <c r="C2" s="28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  <c r="AV2" s="26"/>
      <c r="AW2" s="26"/>
      <c r="AX2" s="26"/>
      <c r="AY2" s="26"/>
      <c r="AZ2" s="26"/>
      <c r="BA2" s="26"/>
      <c r="BB2" s="26"/>
      <c r="BC2" s="26"/>
      <c r="BD2" s="26"/>
      <c r="BE2" s="26"/>
      <c r="BF2" s="26"/>
      <c r="BG2" s="26"/>
      <c r="BH2" s="26"/>
      <c r="BI2" s="26"/>
      <c r="BJ2" s="26"/>
      <c r="BK2" s="26"/>
      <c r="BL2" s="26"/>
      <c r="BM2" s="26"/>
      <c r="BN2" s="26"/>
      <c r="BO2" s="26"/>
      <c r="BP2" s="26"/>
      <c r="BQ2" s="26"/>
      <c r="BR2" s="26"/>
      <c r="BS2" s="26"/>
      <c r="BT2" s="26"/>
      <c r="BU2" s="26"/>
      <c r="BV2" s="26"/>
      <c r="BW2" s="26"/>
      <c r="BX2" s="26"/>
      <c r="BY2" s="26"/>
    </row>
    <row r="3" spans="1:77" s="29" customFormat="1">
      <c r="A3" s="2" t="s">
        <v>1</v>
      </c>
      <c r="B3" s="25" t="s">
        <v>2</v>
      </c>
      <c r="C3" s="28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6"/>
      <c r="AX3" s="26"/>
      <c r="AY3" s="26"/>
      <c r="AZ3" s="26"/>
      <c r="BA3" s="26"/>
      <c r="BB3" s="26"/>
      <c r="BC3" s="26"/>
      <c r="BD3" s="26"/>
      <c r="BE3" s="26"/>
      <c r="BF3" s="26"/>
      <c r="BG3" s="26"/>
      <c r="BH3" s="26"/>
      <c r="BI3" s="26"/>
      <c r="BJ3" s="26"/>
      <c r="BK3" s="26"/>
      <c r="BL3" s="26"/>
      <c r="BM3" s="26"/>
      <c r="BN3" s="26"/>
      <c r="BO3" s="26"/>
      <c r="BP3" s="26"/>
      <c r="BQ3" s="26"/>
      <c r="BR3" s="26"/>
      <c r="BS3" s="26"/>
      <c r="BT3" s="26"/>
      <c r="BU3" s="26"/>
      <c r="BV3" s="26"/>
      <c r="BW3" s="26"/>
      <c r="BX3" s="26"/>
      <c r="BY3" s="26"/>
    </row>
    <row r="4" spans="1:77" s="29" customFormat="1">
      <c r="A4" s="2"/>
      <c r="B4" s="25"/>
      <c r="C4" s="28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6"/>
      <c r="BA4" s="26"/>
      <c r="BB4" s="26"/>
      <c r="BC4" s="26"/>
      <c r="BD4" s="26"/>
      <c r="BE4" s="26"/>
      <c r="BF4" s="26"/>
      <c r="BG4" s="26"/>
      <c r="BH4" s="26"/>
      <c r="BI4" s="26"/>
      <c r="BJ4" s="26"/>
      <c r="BK4" s="26"/>
      <c r="BL4" s="26"/>
      <c r="BM4" s="26"/>
      <c r="BN4" s="26"/>
      <c r="BO4" s="26"/>
      <c r="BP4" s="26"/>
      <c r="BQ4" s="26"/>
      <c r="BR4" s="26"/>
      <c r="BS4" s="26"/>
      <c r="BT4" s="26"/>
      <c r="BU4" s="26"/>
      <c r="BV4" s="26"/>
      <c r="BW4" s="26"/>
      <c r="BX4" s="26"/>
      <c r="BY4" s="26"/>
    </row>
    <row r="5" spans="1:77">
      <c r="A5" s="2" t="s">
        <v>3</v>
      </c>
      <c r="B5" s="8" t="s">
        <v>63</v>
      </c>
    </row>
    <row r="6" spans="1:77">
      <c r="A6" s="2" t="s">
        <v>4</v>
      </c>
      <c r="B6" s="8" t="s">
        <v>64</v>
      </c>
    </row>
    <row r="7" spans="1:77">
      <c r="A7" s="2" t="s">
        <v>5</v>
      </c>
      <c r="B7" s="25" t="s">
        <v>6</v>
      </c>
    </row>
    <row r="8" spans="1:77">
      <c r="A8" s="2" t="s">
        <v>7</v>
      </c>
      <c r="B8" s="25">
        <v>1</v>
      </c>
    </row>
    <row r="9" spans="1:77">
      <c r="A9" s="2" t="s">
        <v>8</v>
      </c>
      <c r="B9" s="25" t="s">
        <v>542</v>
      </c>
    </row>
    <row r="10" spans="1:77">
      <c r="A10" s="2" t="s">
        <v>9</v>
      </c>
    </row>
    <row r="11" spans="1:77">
      <c r="A11" s="2" t="s">
        <v>10</v>
      </c>
      <c r="B11" s="25" t="s">
        <v>11</v>
      </c>
      <c r="C11" s="26" t="s">
        <v>8</v>
      </c>
      <c r="D11" s="26" t="s">
        <v>12</v>
      </c>
      <c r="E11" s="26" t="s">
        <v>13</v>
      </c>
      <c r="F11" s="26" t="s">
        <v>5</v>
      </c>
      <c r="G11" s="26" t="s">
        <v>14</v>
      </c>
      <c r="H11" s="26" t="s">
        <v>15</v>
      </c>
      <c r="I11" s="26" t="s">
        <v>16</v>
      </c>
    </row>
    <row r="12" spans="1:77">
      <c r="A12" s="2" t="s">
        <v>65</v>
      </c>
      <c r="B12" s="25">
        <v>1</v>
      </c>
      <c r="C12" s="26" t="s">
        <v>434</v>
      </c>
      <c r="D12" s="26" t="s">
        <v>66</v>
      </c>
      <c r="F12" s="26" t="s">
        <v>6</v>
      </c>
      <c r="G12" s="26" t="s">
        <v>18</v>
      </c>
    </row>
    <row r="13" spans="1:77">
      <c r="A13" s="3" t="s">
        <v>19</v>
      </c>
      <c r="B13" s="25">
        <v>1</v>
      </c>
      <c r="C13" s="26" t="s">
        <v>542</v>
      </c>
      <c r="D13" s="26" t="s">
        <v>66</v>
      </c>
      <c r="F13" s="26" t="s">
        <v>439</v>
      </c>
      <c r="G13" s="26" t="s">
        <v>543</v>
      </c>
    </row>
    <row r="14" spans="1:77">
      <c r="A14" s="3" t="s">
        <v>20</v>
      </c>
      <c r="B14" s="25">
        <v>1</v>
      </c>
      <c r="C14" s="26" t="s">
        <v>435</v>
      </c>
      <c r="D14" s="26" t="s">
        <v>66</v>
      </c>
      <c r="F14" s="26" t="s">
        <v>439</v>
      </c>
      <c r="G14" s="26" t="s">
        <v>544</v>
      </c>
    </row>
    <row r="15" spans="1:77">
      <c r="A15" s="3" t="s">
        <v>21</v>
      </c>
      <c r="B15" s="25">
        <v>1</v>
      </c>
      <c r="C15" s="26" t="s">
        <v>435</v>
      </c>
      <c r="D15" s="26" t="s">
        <v>66</v>
      </c>
      <c r="F15" s="26" t="s">
        <v>545</v>
      </c>
      <c r="G15" s="26" t="s">
        <v>544</v>
      </c>
    </row>
    <row r="17" spans="1:9">
      <c r="A17" s="2" t="s">
        <v>3</v>
      </c>
      <c r="B17" s="2" t="s">
        <v>65</v>
      </c>
    </row>
    <row r="18" spans="1:9">
      <c r="A18" s="2" t="s">
        <v>4</v>
      </c>
      <c r="B18" s="8"/>
    </row>
    <row r="19" spans="1:9">
      <c r="A19" s="2" t="s">
        <v>5</v>
      </c>
      <c r="B19" s="25" t="s">
        <v>6</v>
      </c>
    </row>
    <row r="20" spans="1:9">
      <c r="A20" s="2" t="s">
        <v>7</v>
      </c>
      <c r="B20" s="25">
        <v>1</v>
      </c>
    </row>
    <row r="21" spans="1:9">
      <c r="A21" s="2" t="s">
        <v>8</v>
      </c>
      <c r="B21" s="25" t="s">
        <v>435</v>
      </c>
    </row>
    <row r="22" spans="1:9">
      <c r="A22" s="2" t="s">
        <v>9</v>
      </c>
    </row>
    <row r="23" spans="1:9">
      <c r="A23" s="2" t="s">
        <v>10</v>
      </c>
      <c r="B23" s="25" t="s">
        <v>11</v>
      </c>
      <c r="C23" s="26" t="s">
        <v>8</v>
      </c>
      <c r="D23" s="26" t="s">
        <v>12</v>
      </c>
      <c r="E23" s="26" t="s">
        <v>13</v>
      </c>
      <c r="F23" s="26" t="s">
        <v>5</v>
      </c>
      <c r="G23" s="26" t="s">
        <v>14</v>
      </c>
      <c r="H23" s="26" t="s">
        <v>15</v>
      </c>
      <c r="I23" s="26" t="s">
        <v>16</v>
      </c>
    </row>
    <row r="24" spans="1:9">
      <c r="A24" s="2" t="s">
        <v>490</v>
      </c>
      <c r="B24" s="25">
        <v>1</v>
      </c>
      <c r="C24" s="26" t="s">
        <v>542</v>
      </c>
      <c r="D24" s="26" t="s">
        <v>66</v>
      </c>
      <c r="F24" s="26" t="s">
        <v>6</v>
      </c>
      <c r="G24" s="26" t="s">
        <v>18</v>
      </c>
    </row>
    <row r="25" spans="1:9">
      <c r="A25" s="2" t="s">
        <v>546</v>
      </c>
      <c r="B25" s="25">
        <v>1</v>
      </c>
      <c r="C25" s="26" t="s">
        <v>435</v>
      </c>
      <c r="D25" s="26" t="s">
        <v>66</v>
      </c>
      <c r="F25" s="26" t="s">
        <v>6</v>
      </c>
      <c r="G25" s="26" t="s">
        <v>18</v>
      </c>
    </row>
    <row r="26" spans="1:9">
      <c r="A26" s="2" t="s">
        <v>22</v>
      </c>
      <c r="B26" s="25">
        <v>1</v>
      </c>
      <c r="C26" s="26" t="s">
        <v>547</v>
      </c>
      <c r="D26" s="26" t="s">
        <v>66</v>
      </c>
      <c r="F26" s="26" t="s">
        <v>6</v>
      </c>
      <c r="G26" s="26" t="s">
        <v>18</v>
      </c>
    </row>
    <row r="27" spans="1:9">
      <c r="A27" s="2" t="s">
        <v>444</v>
      </c>
      <c r="B27" s="25">
        <v>1</v>
      </c>
      <c r="C27" s="26" t="s">
        <v>542</v>
      </c>
      <c r="D27" s="26" t="s">
        <v>66</v>
      </c>
      <c r="F27" s="26" t="s">
        <v>6</v>
      </c>
      <c r="G27" s="26" t="s">
        <v>18</v>
      </c>
    </row>
    <row r="29" spans="1:9">
      <c r="A29" s="2" t="s">
        <v>3</v>
      </c>
      <c r="B29" s="25" t="s">
        <v>548</v>
      </c>
    </row>
    <row r="30" spans="1:9">
      <c r="A30" s="2" t="s">
        <v>4</v>
      </c>
    </row>
    <row r="31" spans="1:9">
      <c r="A31" s="2" t="s">
        <v>5</v>
      </c>
      <c r="B31" s="25" t="s">
        <v>6</v>
      </c>
    </row>
    <row r="32" spans="1:9">
      <c r="A32" s="2" t="s">
        <v>7</v>
      </c>
      <c r="B32" s="25">
        <v>1</v>
      </c>
    </row>
    <row r="33" spans="1:9">
      <c r="A33" s="2" t="s">
        <v>8</v>
      </c>
      <c r="B33" s="25" t="s">
        <v>542</v>
      </c>
    </row>
    <row r="34" spans="1:9">
      <c r="A34" s="2" t="s">
        <v>9</v>
      </c>
    </row>
    <row r="35" spans="1:9">
      <c r="A35" s="2" t="s">
        <v>10</v>
      </c>
      <c r="B35" s="25" t="s">
        <v>11</v>
      </c>
      <c r="C35" s="26" t="s">
        <v>8</v>
      </c>
      <c r="D35" s="26" t="s">
        <v>12</v>
      </c>
      <c r="E35" s="26" t="s">
        <v>13</v>
      </c>
      <c r="F35" s="26" t="s">
        <v>5</v>
      </c>
      <c r="G35" s="26" t="s">
        <v>14</v>
      </c>
      <c r="H35" s="26" t="s">
        <v>15</v>
      </c>
      <c r="I35" s="26" t="s">
        <v>16</v>
      </c>
    </row>
    <row r="36" spans="1:9">
      <c r="A36" s="2" t="s">
        <v>549</v>
      </c>
      <c r="B36" s="9">
        <v>5.6959999999999997</v>
      </c>
      <c r="C36" s="10" t="s">
        <v>23</v>
      </c>
      <c r="D36" s="26" t="s">
        <v>27</v>
      </c>
      <c r="F36" s="26" t="s">
        <v>439</v>
      </c>
      <c r="G36" s="26" t="s">
        <v>18</v>
      </c>
      <c r="H36" s="26" t="s">
        <v>68</v>
      </c>
      <c r="I36" s="2" t="s">
        <v>418</v>
      </c>
    </row>
    <row r="37" spans="1:9">
      <c r="A37" s="2" t="s">
        <v>550</v>
      </c>
      <c r="B37" s="9">
        <v>0.24959999999999999</v>
      </c>
      <c r="C37" s="10" t="s">
        <v>23</v>
      </c>
      <c r="D37" s="26" t="s">
        <v>27</v>
      </c>
      <c r="F37" s="26" t="s">
        <v>551</v>
      </c>
      <c r="G37" s="26" t="s">
        <v>18</v>
      </c>
      <c r="H37" s="26" t="s">
        <v>69</v>
      </c>
      <c r="I37" s="2" t="s">
        <v>418</v>
      </c>
    </row>
    <row r="38" spans="1:9">
      <c r="A38" s="2" t="s">
        <v>552</v>
      </c>
      <c r="B38" s="9">
        <v>0.59360000000000002</v>
      </c>
      <c r="C38" s="10" t="s">
        <v>23</v>
      </c>
      <c r="D38" s="26" t="s">
        <v>27</v>
      </c>
      <c r="F38" s="26" t="s">
        <v>439</v>
      </c>
      <c r="G38" s="26" t="s">
        <v>18</v>
      </c>
      <c r="H38" s="26" t="s">
        <v>70</v>
      </c>
      <c r="I38" s="2" t="s">
        <v>418</v>
      </c>
    </row>
    <row r="39" spans="1:9">
      <c r="A39" s="11" t="s">
        <v>553</v>
      </c>
      <c r="B39" s="9">
        <v>1.1024</v>
      </c>
      <c r="C39" s="10" t="s">
        <v>23</v>
      </c>
      <c r="D39" s="26" t="s">
        <v>27</v>
      </c>
      <c r="F39" s="26" t="s">
        <v>480</v>
      </c>
      <c r="G39" s="26" t="s">
        <v>18</v>
      </c>
      <c r="H39" s="26" t="s">
        <v>554</v>
      </c>
      <c r="I39" s="2" t="s">
        <v>418</v>
      </c>
    </row>
    <row r="40" spans="1:9">
      <c r="A40" s="2" t="s">
        <v>539</v>
      </c>
      <c r="B40" s="9">
        <v>0.39</v>
      </c>
      <c r="C40" s="10" t="s">
        <v>23</v>
      </c>
      <c r="D40" s="26" t="s">
        <v>27</v>
      </c>
      <c r="F40" s="26" t="s">
        <v>6</v>
      </c>
      <c r="G40" s="26" t="s">
        <v>18</v>
      </c>
      <c r="H40" s="26" t="s">
        <v>73</v>
      </c>
      <c r="I40" s="2" t="s">
        <v>418</v>
      </c>
    </row>
    <row r="41" spans="1:9">
      <c r="A41" s="2" t="s">
        <v>555</v>
      </c>
      <c r="B41" s="9">
        <v>0.36</v>
      </c>
      <c r="C41" s="10" t="s">
        <v>23</v>
      </c>
      <c r="D41" s="26" t="s">
        <v>27</v>
      </c>
      <c r="F41" s="26" t="s">
        <v>6</v>
      </c>
      <c r="G41" s="26" t="s">
        <v>18</v>
      </c>
      <c r="H41" s="26" t="s">
        <v>75</v>
      </c>
      <c r="I41" s="2" t="s">
        <v>418</v>
      </c>
    </row>
    <row r="42" spans="1:9">
      <c r="A42" s="12" t="s">
        <v>48</v>
      </c>
      <c r="B42" s="25">
        <f>B43</f>
        <v>8.4960000000000004</v>
      </c>
      <c r="C42" s="10" t="s">
        <v>556</v>
      </c>
      <c r="D42" s="26" t="s">
        <v>485</v>
      </c>
      <c r="F42" s="26" t="s">
        <v>545</v>
      </c>
      <c r="G42" s="26" t="s">
        <v>543</v>
      </c>
      <c r="H42" s="26" t="s">
        <v>50</v>
      </c>
      <c r="I42" s="2" t="s">
        <v>418</v>
      </c>
    </row>
    <row r="43" spans="1:9">
      <c r="A43" s="2" t="s">
        <v>51</v>
      </c>
      <c r="B43" s="9">
        <v>8.4960000000000004</v>
      </c>
      <c r="C43" s="10" t="s">
        <v>23</v>
      </c>
      <c r="D43" s="26" t="s">
        <v>27</v>
      </c>
      <c r="F43" s="26" t="s">
        <v>557</v>
      </c>
      <c r="G43" s="26" t="s">
        <v>18</v>
      </c>
      <c r="H43" s="26" t="s">
        <v>52</v>
      </c>
      <c r="I43" s="2" t="s">
        <v>418</v>
      </c>
    </row>
    <row r="45" spans="1:9">
      <c r="A45" s="16"/>
    </row>
    <row r="46" spans="1:9">
      <c r="A46" s="2" t="s">
        <v>3</v>
      </c>
      <c r="B46" s="25" t="s">
        <v>467</v>
      </c>
    </row>
    <row r="47" spans="1:9">
      <c r="A47" s="2" t="s">
        <v>4</v>
      </c>
    </row>
    <row r="48" spans="1:9">
      <c r="A48" s="2" t="s">
        <v>5</v>
      </c>
      <c r="B48" s="25" t="s">
        <v>6</v>
      </c>
    </row>
    <row r="49" spans="1:9">
      <c r="A49" s="2" t="s">
        <v>7</v>
      </c>
      <c r="B49" s="25">
        <v>1</v>
      </c>
    </row>
    <row r="50" spans="1:9">
      <c r="A50" s="2" t="s">
        <v>8</v>
      </c>
      <c r="B50" s="25" t="s">
        <v>558</v>
      </c>
    </row>
    <row r="51" spans="1:9">
      <c r="A51" s="2" t="s">
        <v>9</v>
      </c>
    </row>
    <row r="52" spans="1:9">
      <c r="A52" s="2" t="s">
        <v>10</v>
      </c>
      <c r="B52" s="25" t="s">
        <v>11</v>
      </c>
      <c r="C52" s="26" t="s">
        <v>8</v>
      </c>
      <c r="D52" s="26" t="s">
        <v>12</v>
      </c>
      <c r="E52" s="26" t="s">
        <v>13</v>
      </c>
      <c r="F52" s="26" t="s">
        <v>5</v>
      </c>
      <c r="G52" s="26" t="s">
        <v>14</v>
      </c>
      <c r="H52" s="26" t="s">
        <v>15</v>
      </c>
      <c r="I52" s="26" t="s">
        <v>16</v>
      </c>
    </row>
    <row r="53" spans="1:9">
      <c r="A53" s="2" t="s">
        <v>46</v>
      </c>
      <c r="B53" s="25">
        <f>1/500</f>
        <v>2E-3</v>
      </c>
      <c r="C53" s="26" t="s">
        <v>8</v>
      </c>
      <c r="D53" s="26" t="s">
        <v>27</v>
      </c>
      <c r="F53" s="26" t="s">
        <v>6</v>
      </c>
      <c r="G53" s="26" t="s">
        <v>18</v>
      </c>
      <c r="H53" s="26" t="s">
        <v>47</v>
      </c>
      <c r="I53" s="2" t="s">
        <v>413</v>
      </c>
    </row>
    <row r="57" spans="1:9">
      <c r="A57" s="2" t="s">
        <v>3</v>
      </c>
      <c r="B57" s="25" t="s">
        <v>22</v>
      </c>
    </row>
    <row r="58" spans="1:9">
      <c r="A58" s="2" t="s">
        <v>4</v>
      </c>
    </row>
    <row r="59" spans="1:9">
      <c r="A59" s="2" t="s">
        <v>5</v>
      </c>
      <c r="B59" s="25" t="s">
        <v>6</v>
      </c>
    </row>
    <row r="60" spans="1:9">
      <c r="A60" s="2" t="s">
        <v>7</v>
      </c>
      <c r="B60" s="25">
        <v>1</v>
      </c>
    </row>
    <row r="61" spans="1:9">
      <c r="A61" s="2" t="s">
        <v>8</v>
      </c>
      <c r="B61" s="25" t="s">
        <v>435</v>
      </c>
    </row>
    <row r="62" spans="1:9">
      <c r="A62" s="2" t="s">
        <v>9</v>
      </c>
    </row>
    <row r="63" spans="1:9">
      <c r="A63" s="2" t="s">
        <v>10</v>
      </c>
      <c r="B63" s="25" t="s">
        <v>11</v>
      </c>
      <c r="C63" s="26" t="s">
        <v>8</v>
      </c>
      <c r="D63" s="26" t="s">
        <v>12</v>
      </c>
      <c r="E63" s="26" t="s">
        <v>13</v>
      </c>
      <c r="F63" s="26" t="s">
        <v>5</v>
      </c>
      <c r="G63" s="26" t="s">
        <v>14</v>
      </c>
      <c r="H63" s="26" t="s">
        <v>15</v>
      </c>
      <c r="I63" s="26" t="s">
        <v>16</v>
      </c>
    </row>
    <row r="64" spans="1:9">
      <c r="A64" s="12" t="s">
        <v>48</v>
      </c>
      <c r="B64" s="25">
        <f>B65</f>
        <v>4.6039628599999993</v>
      </c>
      <c r="C64" s="10" t="s">
        <v>559</v>
      </c>
      <c r="D64" s="26" t="s">
        <v>485</v>
      </c>
      <c r="F64" s="26" t="s">
        <v>545</v>
      </c>
      <c r="G64" s="26" t="s">
        <v>544</v>
      </c>
      <c r="H64" s="26" t="s">
        <v>50</v>
      </c>
      <c r="I64" s="50" t="s">
        <v>424</v>
      </c>
    </row>
    <row r="65" spans="1:9">
      <c r="A65" s="12" t="s">
        <v>51</v>
      </c>
      <c r="B65" s="18">
        <v>4.6039628599999993</v>
      </c>
      <c r="C65" s="12" t="s">
        <v>23</v>
      </c>
      <c r="D65" s="26" t="s">
        <v>27</v>
      </c>
      <c r="F65" s="26" t="s">
        <v>439</v>
      </c>
      <c r="G65" s="26" t="s">
        <v>18</v>
      </c>
      <c r="H65" s="26" t="s">
        <v>52</v>
      </c>
      <c r="I65" s="50" t="s">
        <v>424</v>
      </c>
    </row>
    <row r="66" spans="1:9">
      <c r="A66" s="2" t="s">
        <v>29</v>
      </c>
      <c r="B66" s="18">
        <v>1.6575440399999999</v>
      </c>
      <c r="C66" s="19" t="s">
        <v>23</v>
      </c>
      <c r="D66" s="26" t="s">
        <v>27</v>
      </c>
      <c r="F66" s="26" t="s">
        <v>560</v>
      </c>
      <c r="G66" s="26" t="s">
        <v>18</v>
      </c>
      <c r="H66" s="26" t="s">
        <v>30</v>
      </c>
      <c r="I66" s="50" t="s">
        <v>424</v>
      </c>
    </row>
    <row r="67" spans="1:9">
      <c r="A67" s="2" t="s">
        <v>561</v>
      </c>
      <c r="B67" s="18">
        <v>0.30617486999999999</v>
      </c>
      <c r="C67" s="12" t="s">
        <v>23</v>
      </c>
      <c r="D67" s="26" t="s">
        <v>27</v>
      </c>
      <c r="F67" s="26" t="s">
        <v>439</v>
      </c>
      <c r="G67" s="26" t="s">
        <v>18</v>
      </c>
      <c r="H67" s="26" t="s">
        <v>28</v>
      </c>
      <c r="I67" s="50" t="s">
        <v>414</v>
      </c>
    </row>
    <row r="68" spans="1:9">
      <c r="B68" s="15"/>
      <c r="C68" s="10"/>
    </row>
    <row r="69" spans="1:9">
      <c r="A69" s="2" t="s">
        <v>3</v>
      </c>
      <c r="B69" s="13" t="s">
        <v>562</v>
      </c>
    </row>
    <row r="70" spans="1:9">
      <c r="A70" s="2" t="s">
        <v>4</v>
      </c>
      <c r="B70" s="14"/>
    </row>
    <row r="71" spans="1:9">
      <c r="A71" s="2" t="s">
        <v>5</v>
      </c>
      <c r="B71" s="25" t="s">
        <v>6</v>
      </c>
    </row>
    <row r="72" spans="1:9">
      <c r="A72" s="2" t="s">
        <v>7</v>
      </c>
      <c r="B72" s="25">
        <v>1</v>
      </c>
    </row>
    <row r="73" spans="1:9">
      <c r="A73" s="2" t="s">
        <v>8</v>
      </c>
      <c r="B73" s="25" t="s">
        <v>435</v>
      </c>
    </row>
    <row r="74" spans="1:9">
      <c r="A74" s="2" t="s">
        <v>9</v>
      </c>
    </row>
    <row r="75" spans="1:9">
      <c r="A75" s="2" t="s">
        <v>10</v>
      </c>
      <c r="B75" s="25" t="s">
        <v>11</v>
      </c>
      <c r="C75" s="26" t="s">
        <v>8</v>
      </c>
      <c r="D75" s="26" t="s">
        <v>12</v>
      </c>
      <c r="E75" s="26" t="s">
        <v>13</v>
      </c>
      <c r="F75" s="26" t="s">
        <v>5</v>
      </c>
      <c r="G75" s="26" t="s">
        <v>14</v>
      </c>
      <c r="H75" s="26" t="s">
        <v>15</v>
      </c>
      <c r="I75" s="26" t="s">
        <v>16</v>
      </c>
    </row>
    <row r="76" spans="1:9">
      <c r="A76" s="17" t="s">
        <v>31</v>
      </c>
      <c r="B76" s="9">
        <v>264</v>
      </c>
      <c r="C76" s="10" t="s">
        <v>453</v>
      </c>
      <c r="D76" s="26" t="s">
        <v>27</v>
      </c>
      <c r="F76" s="26" t="s">
        <v>32</v>
      </c>
      <c r="G76" s="26" t="s">
        <v>18</v>
      </c>
      <c r="H76" s="26" t="s">
        <v>563</v>
      </c>
      <c r="I76" s="2" t="s">
        <v>27</v>
      </c>
    </row>
    <row r="77" spans="1:9">
      <c r="A77" s="2" t="s">
        <v>53</v>
      </c>
      <c r="B77" s="15">
        <v>488</v>
      </c>
      <c r="C77" s="10" t="s">
        <v>564</v>
      </c>
      <c r="D77" s="26" t="s">
        <v>27</v>
      </c>
      <c r="F77" s="26" t="s">
        <v>480</v>
      </c>
      <c r="G77" s="26" t="s">
        <v>565</v>
      </c>
      <c r="H77" s="26" t="s">
        <v>81</v>
      </c>
      <c r="I77" s="2" t="s">
        <v>410</v>
      </c>
    </row>
    <row r="80" spans="1:9">
      <c r="A80" s="2" t="s">
        <v>3</v>
      </c>
      <c r="B80" s="25" t="s">
        <v>19</v>
      </c>
    </row>
    <row r="81" spans="1:9">
      <c r="A81" s="2" t="s">
        <v>4</v>
      </c>
      <c r="B81" s="14"/>
    </row>
    <row r="82" spans="1:9">
      <c r="A82" s="2" t="s">
        <v>5</v>
      </c>
      <c r="B82" s="25" t="s">
        <v>6</v>
      </c>
    </row>
    <row r="83" spans="1:9">
      <c r="A83" s="2" t="s">
        <v>7</v>
      </c>
      <c r="B83" s="25">
        <v>1</v>
      </c>
    </row>
    <row r="84" spans="1:9">
      <c r="A84" s="2" t="s">
        <v>8</v>
      </c>
      <c r="B84" s="25" t="s">
        <v>542</v>
      </c>
    </row>
    <row r="85" spans="1:9">
      <c r="A85" s="2" t="s">
        <v>9</v>
      </c>
    </row>
    <row r="86" spans="1:9">
      <c r="A86" s="2" t="s">
        <v>10</v>
      </c>
      <c r="B86" s="25" t="s">
        <v>11</v>
      </c>
      <c r="C86" s="26" t="s">
        <v>8</v>
      </c>
      <c r="D86" s="26" t="s">
        <v>12</v>
      </c>
      <c r="E86" s="26" t="s">
        <v>13</v>
      </c>
      <c r="F86" s="26" t="s">
        <v>5</v>
      </c>
      <c r="G86" s="26" t="s">
        <v>14</v>
      </c>
      <c r="H86" s="26" t="s">
        <v>15</v>
      </c>
      <c r="I86" s="26" t="s">
        <v>16</v>
      </c>
    </row>
    <row r="87" spans="1:9">
      <c r="A87" s="2" t="s">
        <v>566</v>
      </c>
      <c r="B87" s="25">
        <f>SUMIF($A$1:$A$78,"market for platinum",$B$1:$B$78)</f>
        <v>0</v>
      </c>
      <c r="C87" s="26" t="s">
        <v>559</v>
      </c>
      <c r="D87" s="26" t="s">
        <v>27</v>
      </c>
      <c r="F87" s="26" t="s">
        <v>551</v>
      </c>
      <c r="G87" s="26" t="s">
        <v>18</v>
      </c>
      <c r="H87" s="26" t="s">
        <v>483</v>
      </c>
    </row>
    <row r="88" spans="1:9">
      <c r="A88" s="11" t="s">
        <v>567</v>
      </c>
      <c r="B88" s="25">
        <f>-0.76*B87</f>
        <v>0</v>
      </c>
      <c r="C88" s="10" t="s">
        <v>568</v>
      </c>
      <c r="D88" s="26" t="s">
        <v>27</v>
      </c>
      <c r="F88" s="26" t="s">
        <v>6</v>
      </c>
      <c r="G88" s="26" t="s">
        <v>18</v>
      </c>
      <c r="H88" s="26" t="s">
        <v>483</v>
      </c>
      <c r="I88" s="26" t="s">
        <v>59</v>
      </c>
    </row>
    <row r="89" spans="1:9">
      <c r="A89" s="12" t="s">
        <v>475</v>
      </c>
      <c r="B89" s="25">
        <f>SUMIF($A$1:$A$78,"market for nickel, 99.5%",$B$1:$B$78)</f>
        <v>5.6959999999999997</v>
      </c>
      <c r="C89" s="10" t="s">
        <v>568</v>
      </c>
      <c r="D89" s="26" t="s">
        <v>485</v>
      </c>
      <c r="F89" s="26" t="s">
        <v>480</v>
      </c>
      <c r="G89" s="26" t="s">
        <v>440</v>
      </c>
      <c r="H89" s="26" t="s">
        <v>477</v>
      </c>
      <c r="I89" s="26" t="s">
        <v>83</v>
      </c>
    </row>
    <row r="90" spans="1:9">
      <c r="A90" s="2" t="s">
        <v>478</v>
      </c>
      <c r="B90" s="25">
        <f>-0.87*B89</f>
        <v>-4.9555199999999999</v>
      </c>
      <c r="C90" s="10" t="s">
        <v>450</v>
      </c>
      <c r="D90" s="26" t="s">
        <v>569</v>
      </c>
      <c r="F90" s="26" t="s">
        <v>545</v>
      </c>
      <c r="G90" s="26" t="s">
        <v>543</v>
      </c>
      <c r="H90" s="26" t="s">
        <v>477</v>
      </c>
    </row>
    <row r="92" spans="1:9">
      <c r="A92" s="2" t="s">
        <v>3</v>
      </c>
      <c r="B92" s="25" t="s">
        <v>20</v>
      </c>
    </row>
    <row r="93" spans="1:9">
      <c r="A93" s="2" t="s">
        <v>4</v>
      </c>
      <c r="B93" s="14"/>
    </row>
    <row r="94" spans="1:9">
      <c r="A94" s="2" t="s">
        <v>5</v>
      </c>
      <c r="B94" s="25" t="s">
        <v>6</v>
      </c>
    </row>
    <row r="95" spans="1:9">
      <c r="A95" s="2" t="s">
        <v>7</v>
      </c>
      <c r="B95" s="25">
        <v>1</v>
      </c>
    </row>
    <row r="96" spans="1:9">
      <c r="A96" s="2" t="s">
        <v>8</v>
      </c>
      <c r="B96" s="25" t="s">
        <v>542</v>
      </c>
    </row>
    <row r="97" spans="1:9">
      <c r="A97" s="2" t="s">
        <v>9</v>
      </c>
    </row>
    <row r="98" spans="1:9">
      <c r="A98" s="2" t="s">
        <v>10</v>
      </c>
      <c r="B98" s="25" t="s">
        <v>11</v>
      </c>
      <c r="C98" s="26" t="s">
        <v>8</v>
      </c>
      <c r="D98" s="26" t="s">
        <v>12</v>
      </c>
      <c r="E98" s="26" t="s">
        <v>13</v>
      </c>
      <c r="F98" s="26" t="s">
        <v>5</v>
      </c>
      <c r="G98" s="26" t="s">
        <v>14</v>
      </c>
      <c r="H98" s="26" t="s">
        <v>15</v>
      </c>
      <c r="I98" s="26" t="s">
        <v>16</v>
      </c>
    </row>
    <row r="99" spans="1:9">
      <c r="A99" s="2" t="s">
        <v>486</v>
      </c>
      <c r="B99" s="25">
        <f>SUMIF($A$1:$A$78,"market for platinum",$B$1:$B$78)</f>
        <v>0</v>
      </c>
      <c r="C99" s="26" t="s">
        <v>559</v>
      </c>
      <c r="D99" s="26" t="s">
        <v>27</v>
      </c>
      <c r="F99" s="26" t="s">
        <v>570</v>
      </c>
      <c r="G99" s="26" t="s">
        <v>18</v>
      </c>
      <c r="H99" s="26" t="s">
        <v>571</v>
      </c>
    </row>
    <row r="100" spans="1:9">
      <c r="A100" s="11" t="s">
        <v>567</v>
      </c>
      <c r="B100" s="25">
        <f>-0.35*B99</f>
        <v>0</v>
      </c>
      <c r="C100" s="10" t="s">
        <v>450</v>
      </c>
      <c r="D100" s="26" t="s">
        <v>27</v>
      </c>
      <c r="F100" s="26" t="s">
        <v>6</v>
      </c>
      <c r="G100" s="26" t="s">
        <v>18</v>
      </c>
      <c r="H100" s="26" t="s">
        <v>571</v>
      </c>
      <c r="I100" s="26" t="s">
        <v>60</v>
      </c>
    </row>
    <row r="101" spans="1:9">
      <c r="A101" s="12" t="s">
        <v>475</v>
      </c>
      <c r="B101" s="25">
        <f>SUMIF($A$1:$A$78,"market for nickel, 99.5%",$B$1:$B$78)</f>
        <v>5.6959999999999997</v>
      </c>
      <c r="C101" s="10" t="s">
        <v>450</v>
      </c>
      <c r="D101" s="26" t="s">
        <v>485</v>
      </c>
      <c r="F101" s="26" t="s">
        <v>480</v>
      </c>
      <c r="G101" s="26" t="s">
        <v>544</v>
      </c>
      <c r="H101" s="26" t="s">
        <v>572</v>
      </c>
    </row>
    <row r="102" spans="1:9">
      <c r="A102" s="2" t="s">
        <v>478</v>
      </c>
      <c r="B102" s="25">
        <f>-0.3*B101</f>
        <v>-1.7087999999999999</v>
      </c>
      <c r="C102" s="10" t="s">
        <v>450</v>
      </c>
      <c r="D102" s="26" t="s">
        <v>569</v>
      </c>
      <c r="F102" s="26" t="s">
        <v>545</v>
      </c>
      <c r="G102" s="26" t="s">
        <v>440</v>
      </c>
      <c r="H102" s="26" t="s">
        <v>572</v>
      </c>
      <c r="I102" s="26" t="s">
        <v>62</v>
      </c>
    </row>
    <row r="104" spans="1:9">
      <c r="A104" s="2" t="s">
        <v>3</v>
      </c>
      <c r="B104" s="25" t="s">
        <v>21</v>
      </c>
    </row>
    <row r="105" spans="1:9">
      <c r="A105" s="2" t="s">
        <v>4</v>
      </c>
      <c r="B105" s="14"/>
    </row>
    <row r="106" spans="1:9">
      <c r="A106" s="2" t="s">
        <v>5</v>
      </c>
      <c r="B106" s="25" t="s">
        <v>6</v>
      </c>
    </row>
    <row r="107" spans="1:9">
      <c r="A107" s="2" t="s">
        <v>7</v>
      </c>
      <c r="B107" s="25">
        <v>1</v>
      </c>
    </row>
    <row r="108" spans="1:9">
      <c r="A108" s="2" t="s">
        <v>8</v>
      </c>
      <c r="B108" s="25" t="s">
        <v>435</v>
      </c>
    </row>
    <row r="109" spans="1:9">
      <c r="A109" s="2" t="s">
        <v>9</v>
      </c>
    </row>
    <row r="110" spans="1:9">
      <c r="A110" s="2" t="s">
        <v>10</v>
      </c>
      <c r="B110" s="25" t="s">
        <v>11</v>
      </c>
      <c r="C110" s="26" t="s">
        <v>8</v>
      </c>
      <c r="D110" s="26" t="s">
        <v>12</v>
      </c>
      <c r="E110" s="26" t="s">
        <v>13</v>
      </c>
      <c r="F110" s="26" t="s">
        <v>5</v>
      </c>
      <c r="G110" s="26" t="s">
        <v>14</v>
      </c>
      <c r="H110" s="26" t="s">
        <v>15</v>
      </c>
      <c r="I110" s="26" t="s">
        <v>16</v>
      </c>
    </row>
    <row r="111" spans="1:9">
      <c r="A111" s="2" t="s">
        <v>566</v>
      </c>
      <c r="B111" s="25">
        <f>SUMIF($A$1:$A$78,"market for platinum",$B$1:$B$78)</f>
        <v>0</v>
      </c>
      <c r="C111" s="26" t="s">
        <v>568</v>
      </c>
      <c r="D111" s="26" t="s">
        <v>27</v>
      </c>
      <c r="F111" s="26" t="s">
        <v>551</v>
      </c>
      <c r="G111" s="26" t="s">
        <v>18</v>
      </c>
      <c r="H111" s="26" t="s">
        <v>483</v>
      </c>
    </row>
    <row r="112" spans="1:9">
      <c r="A112" s="11" t="s">
        <v>567</v>
      </c>
      <c r="B112" s="25">
        <f>0*B111</f>
        <v>0</v>
      </c>
      <c r="C112" s="10" t="s">
        <v>559</v>
      </c>
      <c r="D112" s="26" t="s">
        <v>27</v>
      </c>
      <c r="F112" s="26" t="s">
        <v>6</v>
      </c>
      <c r="G112" s="26" t="s">
        <v>18</v>
      </c>
      <c r="H112" s="26" t="s">
        <v>571</v>
      </c>
      <c r="I112" s="26" t="s">
        <v>83</v>
      </c>
    </row>
    <row r="113" spans="1:9">
      <c r="A113" s="12" t="s">
        <v>573</v>
      </c>
      <c r="B113" s="25">
        <f>SUMIF($A$1:$A$78,"market for nickel, 99.5%",$B$1:$B$78)</f>
        <v>5.6959999999999997</v>
      </c>
      <c r="C113" s="10" t="s">
        <v>450</v>
      </c>
      <c r="D113" s="26" t="s">
        <v>485</v>
      </c>
      <c r="F113" s="26" t="s">
        <v>551</v>
      </c>
      <c r="G113" s="26" t="s">
        <v>440</v>
      </c>
      <c r="H113" s="26" t="s">
        <v>477</v>
      </c>
    </row>
    <row r="114" spans="1:9">
      <c r="A114" s="2" t="s">
        <v>574</v>
      </c>
      <c r="B114" s="25">
        <f>0*B113</f>
        <v>0</v>
      </c>
      <c r="C114" s="10" t="s">
        <v>568</v>
      </c>
      <c r="D114" s="26" t="s">
        <v>575</v>
      </c>
      <c r="F114" s="26" t="s">
        <v>439</v>
      </c>
      <c r="G114" s="26" t="s">
        <v>544</v>
      </c>
      <c r="H114" s="26" t="s">
        <v>477</v>
      </c>
      <c r="I114" s="26" t="s">
        <v>83</v>
      </c>
    </row>
    <row r="117" spans="1:9">
      <c r="B117" s="14"/>
    </row>
    <row r="124" spans="1:9">
      <c r="A124" s="11"/>
      <c r="C124" s="10"/>
    </row>
    <row r="125" spans="1:9">
      <c r="A125" s="12"/>
      <c r="C125" s="10"/>
    </row>
    <row r="126" spans="1:9">
      <c r="C126" s="10"/>
    </row>
  </sheetData>
  <phoneticPr fontId="1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Y188"/>
  <sheetViews>
    <sheetView topLeftCell="D136" workbookViewId="0">
      <selection activeCell="I142" sqref="I142:I143"/>
    </sheetView>
  </sheetViews>
  <sheetFormatPr defaultColWidth="8.6640625" defaultRowHeight="13.8"/>
  <cols>
    <col min="1" max="1" width="56.44140625" style="2" customWidth="1"/>
    <col min="2" max="2" width="25.6640625" style="25" customWidth="1"/>
    <col min="3" max="3" width="13.33203125" style="26" bestFit="1" customWidth="1"/>
    <col min="4" max="4" width="14.109375" style="26" customWidth="1"/>
    <col min="5" max="5" width="10.109375" style="26" bestFit="1" customWidth="1"/>
    <col min="6" max="6" width="14" style="26" customWidth="1"/>
    <col min="7" max="7" width="13.44140625" style="26" bestFit="1" customWidth="1"/>
    <col min="8" max="8" width="42.44140625" style="26" bestFit="1" customWidth="1"/>
    <col min="9" max="9" width="38.6640625" style="26" customWidth="1"/>
    <col min="10" max="10" width="34.6640625" style="26" customWidth="1"/>
    <col min="11" max="22" width="8.6640625" style="26"/>
    <col min="23" max="23" width="20.109375" style="26" customWidth="1"/>
    <col min="24" max="16384" width="8.6640625" style="26"/>
  </cols>
  <sheetData>
    <row r="1" spans="1:77">
      <c r="A1" s="2" t="s">
        <v>487</v>
      </c>
      <c r="B1" s="25">
        <v>10</v>
      </c>
    </row>
    <row r="2" spans="1:77" s="29" customFormat="1">
      <c r="A2" s="4" t="s">
        <v>0</v>
      </c>
      <c r="B2" s="27" t="s">
        <v>85</v>
      </c>
      <c r="C2" s="28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  <c r="AV2" s="26"/>
      <c r="AW2" s="26"/>
      <c r="AX2" s="26"/>
      <c r="AY2" s="26"/>
      <c r="AZ2" s="26"/>
      <c r="BA2" s="26"/>
      <c r="BB2" s="26"/>
      <c r="BC2" s="26"/>
      <c r="BD2" s="26"/>
      <c r="BE2" s="26"/>
      <c r="BF2" s="26"/>
      <c r="BG2" s="26"/>
      <c r="BH2" s="26"/>
      <c r="BI2" s="26"/>
      <c r="BJ2" s="26"/>
      <c r="BK2" s="26"/>
      <c r="BL2" s="26"/>
      <c r="BM2" s="26"/>
      <c r="BN2" s="26"/>
      <c r="BO2" s="26"/>
      <c r="BP2" s="26"/>
      <c r="BQ2" s="26"/>
      <c r="BR2" s="26"/>
      <c r="BS2" s="26"/>
      <c r="BT2" s="26"/>
      <c r="BU2" s="26"/>
      <c r="BV2" s="26"/>
      <c r="BW2" s="26"/>
      <c r="BX2" s="26"/>
      <c r="BY2" s="26"/>
    </row>
    <row r="3" spans="1:77" s="29" customFormat="1">
      <c r="A3" s="2" t="s">
        <v>1</v>
      </c>
      <c r="B3" s="25" t="s">
        <v>2</v>
      </c>
      <c r="C3" s="28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6"/>
      <c r="AX3" s="26"/>
      <c r="AY3" s="26"/>
      <c r="AZ3" s="26"/>
      <c r="BA3" s="26"/>
      <c r="BB3" s="26"/>
      <c r="BC3" s="26"/>
      <c r="BD3" s="26"/>
      <c r="BE3" s="26"/>
      <c r="BF3" s="26"/>
      <c r="BG3" s="26"/>
      <c r="BH3" s="26"/>
      <c r="BI3" s="26"/>
      <c r="BJ3" s="26"/>
      <c r="BK3" s="26"/>
      <c r="BL3" s="26"/>
      <c r="BM3" s="26"/>
      <c r="BN3" s="26"/>
      <c r="BO3" s="26"/>
      <c r="BP3" s="26"/>
      <c r="BQ3" s="26"/>
      <c r="BR3" s="26"/>
      <c r="BS3" s="26"/>
      <c r="BT3" s="26"/>
      <c r="BU3" s="26"/>
      <c r="BV3" s="26"/>
      <c r="BW3" s="26"/>
      <c r="BX3" s="26"/>
      <c r="BY3" s="26"/>
    </row>
    <row r="4" spans="1:77" s="29" customFormat="1">
      <c r="A4" s="2"/>
      <c r="B4" s="25"/>
      <c r="C4" s="28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6"/>
      <c r="BA4" s="26"/>
      <c r="BB4" s="26"/>
      <c r="BC4" s="26"/>
      <c r="BD4" s="26"/>
      <c r="BE4" s="26"/>
      <c r="BF4" s="26"/>
      <c r="BG4" s="26"/>
      <c r="BH4" s="26"/>
      <c r="BI4" s="26"/>
      <c r="BJ4" s="26"/>
      <c r="BK4" s="26"/>
      <c r="BL4" s="26"/>
      <c r="BM4" s="26"/>
      <c r="BN4" s="26"/>
      <c r="BO4" s="26"/>
      <c r="BP4" s="26"/>
      <c r="BQ4" s="26"/>
      <c r="BR4" s="26"/>
      <c r="BS4" s="26"/>
      <c r="BT4" s="26"/>
      <c r="BU4" s="26"/>
      <c r="BV4" s="26"/>
      <c r="BW4" s="26"/>
      <c r="BX4" s="26"/>
      <c r="BY4" s="26"/>
    </row>
    <row r="5" spans="1:77">
      <c r="A5" s="2" t="s">
        <v>3</v>
      </c>
      <c r="B5" s="8" t="s">
        <v>86</v>
      </c>
    </row>
    <row r="6" spans="1:77">
      <c r="A6" s="2" t="s">
        <v>4</v>
      </c>
      <c r="B6" s="8" t="s">
        <v>87</v>
      </c>
    </row>
    <row r="7" spans="1:77">
      <c r="A7" s="2" t="s">
        <v>5</v>
      </c>
      <c r="B7" s="25" t="s">
        <v>6</v>
      </c>
    </row>
    <row r="8" spans="1:77">
      <c r="A8" s="2" t="s">
        <v>7</v>
      </c>
      <c r="B8" s="25">
        <v>1</v>
      </c>
    </row>
    <row r="9" spans="1:77">
      <c r="A9" s="2" t="s">
        <v>8</v>
      </c>
      <c r="B9" s="25" t="s">
        <v>488</v>
      </c>
    </row>
    <row r="10" spans="1:77">
      <c r="A10" s="2" t="s">
        <v>9</v>
      </c>
    </row>
    <row r="11" spans="1:77">
      <c r="A11" s="2" t="s">
        <v>10</v>
      </c>
      <c r="B11" s="25" t="s">
        <v>11</v>
      </c>
      <c r="C11" s="26" t="s">
        <v>8</v>
      </c>
      <c r="D11" s="26" t="s">
        <v>12</v>
      </c>
      <c r="E11" s="26" t="s">
        <v>13</v>
      </c>
      <c r="F11" s="26" t="s">
        <v>5</v>
      </c>
      <c r="G11" s="26" t="s">
        <v>14</v>
      </c>
      <c r="H11" s="26" t="s">
        <v>15</v>
      </c>
      <c r="I11" s="26" t="s">
        <v>16</v>
      </c>
    </row>
    <row r="12" spans="1:77">
      <c r="A12" s="2" t="s">
        <v>88</v>
      </c>
      <c r="B12" s="25">
        <v>1</v>
      </c>
      <c r="C12" s="26" t="s">
        <v>435</v>
      </c>
      <c r="D12" s="26" t="s">
        <v>85</v>
      </c>
      <c r="F12" s="26" t="s">
        <v>6</v>
      </c>
      <c r="G12" s="26" t="s">
        <v>18</v>
      </c>
    </row>
    <row r="13" spans="1:77">
      <c r="A13" s="25" t="s">
        <v>19</v>
      </c>
      <c r="B13" s="25">
        <v>1</v>
      </c>
      <c r="C13" s="26" t="s">
        <v>435</v>
      </c>
      <c r="D13" s="26" t="s">
        <v>85</v>
      </c>
      <c r="F13" s="26" t="s">
        <v>439</v>
      </c>
      <c r="G13" s="26" t="s">
        <v>440</v>
      </c>
    </row>
    <row r="14" spans="1:77">
      <c r="A14" s="25" t="s">
        <v>20</v>
      </c>
      <c r="B14" s="25">
        <v>1</v>
      </c>
      <c r="C14" s="26" t="s">
        <v>488</v>
      </c>
      <c r="D14" s="26" t="s">
        <v>85</v>
      </c>
      <c r="F14" s="26" t="s">
        <v>439</v>
      </c>
      <c r="G14" s="26" t="s">
        <v>440</v>
      </c>
    </row>
    <row r="15" spans="1:77">
      <c r="A15" s="25" t="s">
        <v>21</v>
      </c>
      <c r="B15" s="25">
        <v>1</v>
      </c>
      <c r="C15" s="26" t="s">
        <v>435</v>
      </c>
      <c r="D15" s="26" t="s">
        <v>85</v>
      </c>
      <c r="F15" s="26" t="s">
        <v>489</v>
      </c>
      <c r="G15" s="26" t="s">
        <v>440</v>
      </c>
    </row>
    <row r="17" spans="1:9">
      <c r="A17" s="2" t="s">
        <v>3</v>
      </c>
      <c r="B17" s="2" t="s">
        <v>88</v>
      </c>
    </row>
    <row r="18" spans="1:9">
      <c r="A18" s="2" t="s">
        <v>4</v>
      </c>
      <c r="B18" s="8"/>
    </row>
    <row r="19" spans="1:9">
      <c r="A19" s="2" t="s">
        <v>5</v>
      </c>
      <c r="B19" s="25" t="s">
        <v>6</v>
      </c>
    </row>
    <row r="20" spans="1:9">
      <c r="A20" s="2" t="s">
        <v>7</v>
      </c>
      <c r="B20" s="25">
        <v>1</v>
      </c>
    </row>
    <row r="21" spans="1:9">
      <c r="A21" s="2" t="s">
        <v>8</v>
      </c>
      <c r="B21" s="25" t="s">
        <v>435</v>
      </c>
    </row>
    <row r="22" spans="1:9">
      <c r="A22" s="2" t="s">
        <v>9</v>
      </c>
    </row>
    <row r="23" spans="1:9">
      <c r="A23" s="2" t="s">
        <v>10</v>
      </c>
      <c r="B23" s="25" t="s">
        <v>11</v>
      </c>
      <c r="C23" s="26" t="s">
        <v>8</v>
      </c>
      <c r="D23" s="26" t="s">
        <v>12</v>
      </c>
      <c r="E23" s="26" t="s">
        <v>13</v>
      </c>
      <c r="F23" s="26" t="s">
        <v>5</v>
      </c>
      <c r="G23" s="26" t="s">
        <v>14</v>
      </c>
      <c r="H23" s="26" t="s">
        <v>15</v>
      </c>
      <c r="I23" s="26" t="s">
        <v>16</v>
      </c>
    </row>
    <row r="24" spans="1:9">
      <c r="A24" s="2" t="s">
        <v>490</v>
      </c>
      <c r="B24" s="25">
        <v>1</v>
      </c>
      <c r="C24" s="26" t="s">
        <v>488</v>
      </c>
      <c r="D24" s="26" t="s">
        <v>85</v>
      </c>
      <c r="F24" s="26" t="s">
        <v>6</v>
      </c>
      <c r="G24" s="26" t="s">
        <v>18</v>
      </c>
    </row>
    <row r="25" spans="1:9">
      <c r="A25" s="2" t="s">
        <v>491</v>
      </c>
      <c r="B25" s="25">
        <v>1</v>
      </c>
      <c r="C25" s="26" t="s">
        <v>435</v>
      </c>
      <c r="D25" s="26" t="s">
        <v>85</v>
      </c>
      <c r="F25" s="26" t="s">
        <v>6</v>
      </c>
      <c r="G25" s="26" t="s">
        <v>18</v>
      </c>
    </row>
    <row r="26" spans="1:9">
      <c r="A26" s="2" t="s">
        <v>467</v>
      </c>
      <c r="B26" s="25">
        <v>1</v>
      </c>
      <c r="C26" s="26" t="s">
        <v>435</v>
      </c>
      <c r="D26" s="26" t="s">
        <v>85</v>
      </c>
      <c r="F26" s="26" t="s">
        <v>6</v>
      </c>
      <c r="G26" s="26" t="s">
        <v>18</v>
      </c>
    </row>
    <row r="27" spans="1:9">
      <c r="A27" s="2" t="s">
        <v>22</v>
      </c>
      <c r="B27" s="25">
        <v>1</v>
      </c>
      <c r="C27" s="26" t="s">
        <v>435</v>
      </c>
      <c r="D27" s="26" t="s">
        <v>85</v>
      </c>
      <c r="F27" s="26" t="s">
        <v>6</v>
      </c>
      <c r="G27" s="26" t="s">
        <v>18</v>
      </c>
    </row>
    <row r="28" spans="1:9">
      <c r="A28" s="2" t="s">
        <v>444</v>
      </c>
      <c r="B28" s="25">
        <v>1</v>
      </c>
      <c r="C28" s="26" t="s">
        <v>435</v>
      </c>
      <c r="D28" s="26" t="s">
        <v>492</v>
      </c>
      <c r="F28" s="26" t="s">
        <v>439</v>
      </c>
      <c r="G28" s="26" t="s">
        <v>440</v>
      </c>
    </row>
    <row r="30" spans="1:9">
      <c r="A30" s="2" t="s">
        <v>3</v>
      </c>
      <c r="B30" s="25" t="s">
        <v>490</v>
      </c>
    </row>
    <row r="31" spans="1:9">
      <c r="A31" s="2" t="s">
        <v>4</v>
      </c>
    </row>
    <row r="32" spans="1:9">
      <c r="A32" s="2" t="s">
        <v>5</v>
      </c>
      <c r="B32" s="25" t="s">
        <v>6</v>
      </c>
    </row>
    <row r="33" spans="1:10">
      <c r="A33" s="2" t="s">
        <v>7</v>
      </c>
      <c r="B33" s="25">
        <v>1</v>
      </c>
    </row>
    <row r="34" spans="1:10">
      <c r="A34" s="2" t="s">
        <v>8</v>
      </c>
      <c r="B34" s="25" t="s">
        <v>435</v>
      </c>
    </row>
    <row r="35" spans="1:10">
      <c r="A35" s="2" t="s">
        <v>9</v>
      </c>
    </row>
    <row r="36" spans="1:10">
      <c r="A36" s="2" t="s">
        <v>10</v>
      </c>
      <c r="B36" s="25" t="s">
        <v>11</v>
      </c>
      <c r="C36" s="26" t="s">
        <v>8</v>
      </c>
      <c r="D36" s="26" t="s">
        <v>12</v>
      </c>
      <c r="E36" s="26" t="s">
        <v>13</v>
      </c>
      <c r="F36" s="26" t="s">
        <v>5</v>
      </c>
      <c r="G36" s="26" t="s">
        <v>14</v>
      </c>
      <c r="H36" s="26" t="s">
        <v>15</v>
      </c>
      <c r="I36" s="26" t="s">
        <v>16</v>
      </c>
    </row>
    <row r="37" spans="1:10">
      <c r="A37" s="16" t="s">
        <v>493</v>
      </c>
      <c r="B37" s="9">
        <v>7.4999999999999997E-3</v>
      </c>
      <c r="C37" s="10" t="s">
        <v>450</v>
      </c>
      <c r="D37" s="26" t="s">
        <v>27</v>
      </c>
      <c r="F37" s="26" t="s">
        <v>6</v>
      </c>
      <c r="G37" s="26" t="s">
        <v>18</v>
      </c>
      <c r="H37" s="26" t="s">
        <v>494</v>
      </c>
      <c r="I37" s="26" t="s">
        <v>421</v>
      </c>
    </row>
    <row r="38" spans="1:10">
      <c r="A38" s="2" t="s">
        <v>89</v>
      </c>
      <c r="B38" s="9">
        <v>1.0607258274</v>
      </c>
      <c r="C38" s="10" t="s">
        <v>23</v>
      </c>
      <c r="D38" s="26" t="s">
        <v>27</v>
      </c>
      <c r="F38" s="26" t="s">
        <v>480</v>
      </c>
      <c r="G38" s="26" t="s">
        <v>18</v>
      </c>
      <c r="H38" s="26" t="s">
        <v>90</v>
      </c>
      <c r="I38" s="52" t="s">
        <v>414</v>
      </c>
    </row>
    <row r="39" spans="1:10">
      <c r="A39" s="2" t="s">
        <v>91</v>
      </c>
      <c r="B39" s="9">
        <v>0.40800636379999999</v>
      </c>
      <c r="C39" s="10" t="s">
        <v>23</v>
      </c>
      <c r="D39" s="26" t="s">
        <v>485</v>
      </c>
      <c r="F39" s="26" t="s">
        <v>439</v>
      </c>
      <c r="G39" s="26" t="s">
        <v>18</v>
      </c>
      <c r="H39" s="26" t="s">
        <v>92</v>
      </c>
      <c r="I39" s="52" t="s">
        <v>414</v>
      </c>
    </row>
    <row r="40" spans="1:10">
      <c r="A40" s="2" t="s">
        <v>93</v>
      </c>
      <c r="B40" s="9">
        <v>3.6960000000000002</v>
      </c>
      <c r="C40" s="10" t="s">
        <v>23</v>
      </c>
      <c r="D40" s="26" t="s">
        <v>485</v>
      </c>
      <c r="F40" s="26" t="s">
        <v>6</v>
      </c>
      <c r="G40" s="26" t="s">
        <v>18</v>
      </c>
      <c r="H40" s="26" t="s">
        <v>94</v>
      </c>
      <c r="I40" s="26" t="s">
        <v>422</v>
      </c>
    </row>
    <row r="41" spans="1:10">
      <c r="A41" s="2" t="s">
        <v>55</v>
      </c>
      <c r="B41" s="9">
        <v>0.16782918800000002</v>
      </c>
      <c r="C41" s="10" t="s">
        <v>23</v>
      </c>
      <c r="D41" s="26" t="s">
        <v>485</v>
      </c>
      <c r="F41" s="26" t="s">
        <v>6</v>
      </c>
      <c r="G41" s="26" t="s">
        <v>18</v>
      </c>
      <c r="H41" s="26" t="s">
        <v>56</v>
      </c>
      <c r="I41" s="52" t="s">
        <v>414</v>
      </c>
    </row>
    <row r="42" spans="1:10">
      <c r="A42" s="2" t="s">
        <v>95</v>
      </c>
      <c r="B42" s="9">
        <v>0.56925846200000008</v>
      </c>
      <c r="C42" s="10" t="s">
        <v>23</v>
      </c>
      <c r="D42" s="26" t="s">
        <v>495</v>
      </c>
      <c r="F42" s="26" t="s">
        <v>439</v>
      </c>
      <c r="G42" s="26" t="s">
        <v>18</v>
      </c>
      <c r="H42" s="26" t="s">
        <v>96</v>
      </c>
      <c r="I42" s="52" t="s">
        <v>414</v>
      </c>
    </row>
    <row r="43" spans="1:10">
      <c r="A43" s="2" t="s">
        <v>496</v>
      </c>
      <c r="B43" s="9">
        <v>4.3159316859999999</v>
      </c>
      <c r="C43" s="10" t="s">
        <v>497</v>
      </c>
      <c r="D43" s="26" t="s">
        <v>498</v>
      </c>
      <c r="F43" s="26" t="s">
        <v>6</v>
      </c>
      <c r="G43" s="26" t="s">
        <v>18</v>
      </c>
      <c r="H43" s="26" t="s">
        <v>98</v>
      </c>
      <c r="I43" s="52" t="s">
        <v>414</v>
      </c>
    </row>
    <row r="44" spans="1:10">
      <c r="A44" s="2" t="s">
        <v>499</v>
      </c>
      <c r="B44" s="9">
        <v>1.1339809999999999</v>
      </c>
      <c r="C44" s="10" t="s">
        <v>23</v>
      </c>
      <c r="D44" s="26" t="s">
        <v>27</v>
      </c>
      <c r="F44" s="26" t="s">
        <v>439</v>
      </c>
      <c r="G44" s="26" t="s">
        <v>18</v>
      </c>
      <c r="H44" s="26" t="s">
        <v>28</v>
      </c>
      <c r="I44" s="52" t="s">
        <v>414</v>
      </c>
      <c r="J44" s="20"/>
    </row>
    <row r="45" spans="1:10">
      <c r="A45" s="12" t="s">
        <v>48</v>
      </c>
      <c r="B45" s="25">
        <f>B46</f>
        <v>8.0172456699999994</v>
      </c>
      <c r="C45" s="10" t="s">
        <v>450</v>
      </c>
      <c r="D45" s="26" t="s">
        <v>495</v>
      </c>
      <c r="F45" s="26" t="s">
        <v>439</v>
      </c>
      <c r="G45" s="26" t="s">
        <v>500</v>
      </c>
      <c r="H45" s="26" t="s">
        <v>50</v>
      </c>
      <c r="I45" s="52" t="s">
        <v>423</v>
      </c>
    </row>
    <row r="46" spans="1:10">
      <c r="A46" s="12" t="s">
        <v>51</v>
      </c>
      <c r="B46" s="18">
        <v>8.0172456699999994</v>
      </c>
      <c r="C46" s="12" t="s">
        <v>23</v>
      </c>
      <c r="D46" s="26" t="s">
        <v>27</v>
      </c>
      <c r="F46" s="26" t="s">
        <v>489</v>
      </c>
      <c r="G46" s="26" t="s">
        <v>18</v>
      </c>
      <c r="H46" s="12" t="s">
        <v>501</v>
      </c>
      <c r="I46" s="52" t="s">
        <v>425</v>
      </c>
      <c r="J46" s="20"/>
    </row>
    <row r="48" spans="1:10">
      <c r="B48" s="9"/>
      <c r="C48" s="10"/>
    </row>
    <row r="50" spans="1:9">
      <c r="A50" s="2" t="s">
        <v>3</v>
      </c>
      <c r="B50" s="25" t="s">
        <v>502</v>
      </c>
    </row>
    <row r="51" spans="1:9">
      <c r="A51" s="2" t="s">
        <v>4</v>
      </c>
    </row>
    <row r="52" spans="1:9">
      <c r="A52" s="2" t="s">
        <v>5</v>
      </c>
      <c r="B52" s="25" t="s">
        <v>6</v>
      </c>
    </row>
    <row r="53" spans="1:9">
      <c r="A53" s="2" t="s">
        <v>7</v>
      </c>
      <c r="B53" s="25">
        <v>1</v>
      </c>
    </row>
    <row r="54" spans="1:9">
      <c r="A54" s="2" t="s">
        <v>8</v>
      </c>
      <c r="B54" s="25" t="s">
        <v>488</v>
      </c>
    </row>
    <row r="55" spans="1:9">
      <c r="A55" s="2" t="s">
        <v>9</v>
      </c>
    </row>
    <row r="56" spans="1:9">
      <c r="A56" s="2" t="s">
        <v>10</v>
      </c>
      <c r="B56" s="25" t="s">
        <v>11</v>
      </c>
      <c r="C56" s="26" t="s">
        <v>8</v>
      </c>
      <c r="D56" s="26" t="s">
        <v>12</v>
      </c>
      <c r="E56" s="26" t="s">
        <v>13</v>
      </c>
      <c r="F56" s="26" t="s">
        <v>5</v>
      </c>
      <c r="G56" s="26" t="s">
        <v>14</v>
      </c>
      <c r="H56" s="26" t="s">
        <v>15</v>
      </c>
      <c r="I56" s="26" t="s">
        <v>16</v>
      </c>
    </row>
    <row r="57" spans="1:9">
      <c r="A57" s="13" t="s">
        <v>503</v>
      </c>
      <c r="B57" s="25">
        <v>1</v>
      </c>
      <c r="C57" s="26" t="s">
        <v>488</v>
      </c>
      <c r="D57" s="26" t="s">
        <v>85</v>
      </c>
      <c r="F57" s="26" t="s">
        <v>6</v>
      </c>
      <c r="G57" s="26" t="s">
        <v>18</v>
      </c>
    </row>
    <row r="58" spans="1:9">
      <c r="A58" s="13" t="s">
        <v>43</v>
      </c>
      <c r="B58" s="25">
        <v>1</v>
      </c>
      <c r="C58" s="26" t="s">
        <v>488</v>
      </c>
      <c r="D58" s="26" t="s">
        <v>85</v>
      </c>
      <c r="F58" s="26" t="s">
        <v>6</v>
      </c>
      <c r="G58" s="26" t="s">
        <v>18</v>
      </c>
    </row>
    <row r="59" spans="1:9">
      <c r="A59" s="30" t="s">
        <v>504</v>
      </c>
      <c r="B59" s="25">
        <v>1</v>
      </c>
      <c r="C59" s="26" t="s">
        <v>488</v>
      </c>
      <c r="D59" s="26" t="s">
        <v>85</v>
      </c>
      <c r="F59" s="26" t="s">
        <v>6</v>
      </c>
      <c r="G59" s="26" t="s">
        <v>18</v>
      </c>
    </row>
    <row r="61" spans="1:9">
      <c r="A61" s="2" t="s">
        <v>3</v>
      </c>
      <c r="B61" s="13" t="s">
        <v>503</v>
      </c>
    </row>
    <row r="62" spans="1:9">
      <c r="A62" s="2" t="s">
        <v>4</v>
      </c>
      <c r="B62" s="14"/>
    </row>
    <row r="63" spans="1:9">
      <c r="A63" s="2" t="s">
        <v>5</v>
      </c>
      <c r="B63" s="25" t="s">
        <v>6</v>
      </c>
    </row>
    <row r="64" spans="1:9">
      <c r="A64" s="2" t="s">
        <v>7</v>
      </c>
      <c r="B64" s="25">
        <v>1</v>
      </c>
    </row>
    <row r="65" spans="1:9">
      <c r="A65" s="2" t="s">
        <v>8</v>
      </c>
      <c r="B65" s="25" t="s">
        <v>488</v>
      </c>
    </row>
    <row r="66" spans="1:9">
      <c r="A66" s="2" t="s">
        <v>9</v>
      </c>
    </row>
    <row r="67" spans="1:9">
      <c r="A67" s="2" t="s">
        <v>10</v>
      </c>
      <c r="B67" s="25" t="s">
        <v>11</v>
      </c>
      <c r="C67" s="26" t="s">
        <v>8</v>
      </c>
      <c r="D67" s="26" t="s">
        <v>12</v>
      </c>
      <c r="E67" s="26" t="s">
        <v>13</v>
      </c>
      <c r="F67" s="26" t="s">
        <v>5</v>
      </c>
      <c r="G67" s="26" t="s">
        <v>14</v>
      </c>
      <c r="H67" s="26" t="s">
        <v>15</v>
      </c>
      <c r="I67" s="26" t="s">
        <v>16</v>
      </c>
    </row>
    <row r="68" spans="1:9">
      <c r="A68" s="2" t="s">
        <v>29</v>
      </c>
      <c r="B68" s="9">
        <v>0.42599999999999999</v>
      </c>
      <c r="C68" s="10" t="s">
        <v>505</v>
      </c>
      <c r="D68" s="26" t="s">
        <v>27</v>
      </c>
      <c r="F68" s="26" t="s">
        <v>489</v>
      </c>
      <c r="G68" s="26" t="s">
        <v>18</v>
      </c>
      <c r="H68" s="26" t="s">
        <v>30</v>
      </c>
      <c r="I68" s="26" t="s">
        <v>408</v>
      </c>
    </row>
    <row r="69" spans="1:9">
      <c r="A69" s="2" t="s">
        <v>506</v>
      </c>
      <c r="B69" s="15">
        <v>2.4358</v>
      </c>
      <c r="C69" s="10" t="s">
        <v>23</v>
      </c>
      <c r="D69" s="26" t="s">
        <v>27</v>
      </c>
      <c r="F69" s="26" t="s">
        <v>6</v>
      </c>
      <c r="G69" s="26" t="s">
        <v>18</v>
      </c>
      <c r="H69" s="26" t="s">
        <v>35</v>
      </c>
      <c r="I69" s="26" t="s">
        <v>412</v>
      </c>
    </row>
    <row r="70" spans="1:9">
      <c r="A70" s="16" t="s">
        <v>481</v>
      </c>
      <c r="B70" s="9">
        <v>1.13E-4</v>
      </c>
      <c r="C70" s="10" t="s">
        <v>507</v>
      </c>
      <c r="D70" s="26" t="s">
        <v>27</v>
      </c>
      <c r="F70" s="26" t="s">
        <v>6</v>
      </c>
      <c r="G70" s="26" t="s">
        <v>18</v>
      </c>
      <c r="H70" s="26" t="s">
        <v>76</v>
      </c>
      <c r="I70" s="26" t="s">
        <v>412</v>
      </c>
    </row>
    <row r="71" spans="1:9">
      <c r="A71" s="16" t="s">
        <v>508</v>
      </c>
      <c r="B71" s="9">
        <v>4.3999999999999999E-5</v>
      </c>
      <c r="C71" s="10" t="s">
        <v>450</v>
      </c>
      <c r="D71" s="26" t="s">
        <v>27</v>
      </c>
      <c r="F71" s="26" t="s">
        <v>6</v>
      </c>
      <c r="G71" s="26" t="s">
        <v>18</v>
      </c>
      <c r="H71" s="26" t="s">
        <v>77</v>
      </c>
      <c r="I71" s="26" t="s">
        <v>412</v>
      </c>
    </row>
    <row r="72" spans="1:9">
      <c r="A72" s="11" t="s">
        <v>509</v>
      </c>
      <c r="B72" s="9">
        <v>0.31274999999999997</v>
      </c>
      <c r="C72" s="10" t="s">
        <v>23</v>
      </c>
      <c r="D72" s="26" t="s">
        <v>27</v>
      </c>
      <c r="F72" s="26" t="s">
        <v>510</v>
      </c>
      <c r="G72" s="26" t="s">
        <v>18</v>
      </c>
      <c r="H72" s="26" t="s">
        <v>57</v>
      </c>
      <c r="I72" s="26" t="s">
        <v>412</v>
      </c>
    </row>
    <row r="73" spans="1:9">
      <c r="A73" s="16"/>
      <c r="B73" s="9"/>
      <c r="C73" s="10"/>
    </row>
    <row r="74" spans="1:9">
      <c r="A74" s="2" t="s">
        <v>3</v>
      </c>
      <c r="B74" s="13" t="s">
        <v>43</v>
      </c>
    </row>
    <row r="75" spans="1:9">
      <c r="A75" s="2" t="s">
        <v>4</v>
      </c>
      <c r="B75" s="14"/>
    </row>
    <row r="76" spans="1:9">
      <c r="A76" s="2" t="s">
        <v>5</v>
      </c>
      <c r="B76" s="25" t="s">
        <v>6</v>
      </c>
    </row>
    <row r="77" spans="1:9">
      <c r="A77" s="2" t="s">
        <v>7</v>
      </c>
      <c r="B77" s="25">
        <v>1</v>
      </c>
    </row>
    <row r="78" spans="1:9">
      <c r="A78" s="2" t="s">
        <v>8</v>
      </c>
      <c r="B78" s="25" t="s">
        <v>488</v>
      </c>
    </row>
    <row r="79" spans="1:9">
      <c r="A79" s="2" t="s">
        <v>9</v>
      </c>
    </row>
    <row r="80" spans="1:9">
      <c r="A80" s="2" t="s">
        <v>10</v>
      </c>
      <c r="B80" s="25" t="s">
        <v>11</v>
      </c>
      <c r="C80" s="26" t="s">
        <v>8</v>
      </c>
      <c r="D80" s="26" t="s">
        <v>12</v>
      </c>
      <c r="E80" s="26" t="s">
        <v>13</v>
      </c>
      <c r="F80" s="26" t="s">
        <v>5</v>
      </c>
      <c r="G80" s="26" t="s">
        <v>14</v>
      </c>
      <c r="H80" s="26" t="s">
        <v>15</v>
      </c>
      <c r="I80" s="26" t="s">
        <v>16</v>
      </c>
    </row>
    <row r="81" spans="1:15">
      <c r="A81" s="2" t="s">
        <v>511</v>
      </c>
      <c r="B81" s="9">
        <v>0.14507528593117408</v>
      </c>
      <c r="C81" s="10" t="s">
        <v>512</v>
      </c>
      <c r="D81" s="26" t="s">
        <v>492</v>
      </c>
      <c r="F81" s="26" t="s">
        <v>489</v>
      </c>
      <c r="G81" s="26" t="s">
        <v>18</v>
      </c>
      <c r="I81" s="26" t="s">
        <v>426</v>
      </c>
      <c r="J81" s="31"/>
      <c r="O81" s="32"/>
    </row>
    <row r="82" spans="1:15">
      <c r="A82" s="12" t="s">
        <v>48</v>
      </c>
      <c r="B82" s="25">
        <f>B83</f>
        <v>0.44225259</v>
      </c>
      <c r="C82" s="10" t="s">
        <v>513</v>
      </c>
      <c r="D82" s="26" t="s">
        <v>485</v>
      </c>
      <c r="F82" s="26" t="s">
        <v>439</v>
      </c>
      <c r="G82" s="26" t="s">
        <v>514</v>
      </c>
      <c r="H82" s="26" t="s">
        <v>50</v>
      </c>
      <c r="I82" s="26" t="s">
        <v>412</v>
      </c>
    </row>
    <row r="83" spans="1:15">
      <c r="A83" s="12" t="s">
        <v>51</v>
      </c>
      <c r="B83" s="9">
        <v>0.44225259</v>
      </c>
      <c r="C83" s="10" t="s">
        <v>23</v>
      </c>
      <c r="D83" s="26" t="s">
        <v>27</v>
      </c>
      <c r="F83" s="26" t="s">
        <v>489</v>
      </c>
      <c r="G83" s="26" t="s">
        <v>18</v>
      </c>
      <c r="H83" s="12" t="s">
        <v>501</v>
      </c>
      <c r="I83" s="26" t="s">
        <v>412</v>
      </c>
    </row>
    <row r="84" spans="1:15">
      <c r="A84" s="17" t="s">
        <v>101</v>
      </c>
      <c r="B84" s="9">
        <v>0.739355612</v>
      </c>
      <c r="C84" s="10" t="s">
        <v>450</v>
      </c>
      <c r="D84" s="26" t="s">
        <v>27</v>
      </c>
      <c r="F84" s="26" t="s">
        <v>6</v>
      </c>
      <c r="G84" s="26" t="s">
        <v>18</v>
      </c>
      <c r="H84" s="26" t="s">
        <v>102</v>
      </c>
      <c r="I84" s="26" t="s">
        <v>412</v>
      </c>
    </row>
    <row r="85" spans="1:15">
      <c r="A85" s="11" t="s">
        <v>509</v>
      </c>
      <c r="B85" s="9">
        <v>0.61915362600000001</v>
      </c>
      <c r="C85" s="10" t="s">
        <v>23</v>
      </c>
      <c r="D85" s="26" t="s">
        <v>27</v>
      </c>
      <c r="F85" s="26" t="s">
        <v>510</v>
      </c>
      <c r="G85" s="26" t="s">
        <v>18</v>
      </c>
      <c r="H85" s="26" t="s">
        <v>57</v>
      </c>
      <c r="I85" s="26" t="s">
        <v>412</v>
      </c>
    </row>
    <row r="86" spans="1:15">
      <c r="A86" s="2" t="s">
        <v>29</v>
      </c>
      <c r="B86" s="9">
        <v>5.9307206299999997</v>
      </c>
      <c r="C86" s="10" t="s">
        <v>23</v>
      </c>
      <c r="D86" s="26" t="s">
        <v>27</v>
      </c>
      <c r="F86" s="26" t="s">
        <v>489</v>
      </c>
      <c r="G86" s="26" t="s">
        <v>18</v>
      </c>
      <c r="H86" s="26" t="s">
        <v>30</v>
      </c>
      <c r="I86" s="26" t="s">
        <v>412</v>
      </c>
    </row>
    <row r="87" spans="1:15">
      <c r="B87" s="9"/>
      <c r="C87" s="10"/>
    </row>
    <row r="88" spans="1:15">
      <c r="A88" s="2" t="s">
        <v>3</v>
      </c>
      <c r="B88" s="13" t="s">
        <v>515</v>
      </c>
    </row>
    <row r="89" spans="1:15">
      <c r="A89" s="2" t="s">
        <v>4</v>
      </c>
      <c r="B89" s="14"/>
    </row>
    <row r="90" spans="1:15">
      <c r="A90" s="2" t="s">
        <v>5</v>
      </c>
      <c r="B90" s="25" t="s">
        <v>6</v>
      </c>
    </row>
    <row r="91" spans="1:15">
      <c r="A91" s="2" t="s">
        <v>7</v>
      </c>
      <c r="B91" s="25">
        <v>1</v>
      </c>
    </row>
    <row r="92" spans="1:15">
      <c r="A92" s="2" t="s">
        <v>8</v>
      </c>
      <c r="B92" s="25" t="s">
        <v>512</v>
      </c>
    </row>
    <row r="93" spans="1:15">
      <c r="A93" s="2" t="s">
        <v>9</v>
      </c>
    </row>
    <row r="94" spans="1:15">
      <c r="A94" s="2" t="s">
        <v>10</v>
      </c>
      <c r="B94" s="25" t="s">
        <v>11</v>
      </c>
      <c r="C94" s="26" t="s">
        <v>8</v>
      </c>
      <c r="D94" s="26" t="s">
        <v>12</v>
      </c>
      <c r="E94" s="26" t="s">
        <v>13</v>
      </c>
      <c r="F94" s="26" t="s">
        <v>5</v>
      </c>
      <c r="G94" s="26" t="s">
        <v>14</v>
      </c>
      <c r="H94" s="26" t="s">
        <v>15</v>
      </c>
      <c r="I94" s="26" t="s">
        <v>16</v>
      </c>
    </row>
    <row r="95" spans="1:15">
      <c r="A95" s="2" t="s">
        <v>516</v>
      </c>
      <c r="B95" s="9">
        <v>1.169906407487401</v>
      </c>
      <c r="C95" s="10" t="s">
        <v>512</v>
      </c>
      <c r="D95" s="26" t="s">
        <v>27</v>
      </c>
      <c r="F95" s="26" t="s">
        <v>489</v>
      </c>
      <c r="G95" s="26" t="s">
        <v>18</v>
      </c>
      <c r="H95" s="26" t="s">
        <v>38</v>
      </c>
      <c r="I95" s="26" t="s">
        <v>303</v>
      </c>
      <c r="J95" s="31"/>
      <c r="L95" s="26">
        <v>138.9</v>
      </c>
      <c r="M95" s="26">
        <v>325</v>
      </c>
      <c r="N95" s="26">
        <f>L95*2</f>
        <v>277.8</v>
      </c>
      <c r="O95" s="32">
        <f>M95/N95</f>
        <v>1.169906407487401</v>
      </c>
    </row>
    <row r="96" spans="1:15">
      <c r="A96" s="2" t="s">
        <v>31</v>
      </c>
      <c r="B96" s="9">
        <v>-2.5</v>
      </c>
      <c r="C96" s="26" t="s">
        <v>517</v>
      </c>
      <c r="D96" s="26" t="s">
        <v>518</v>
      </c>
      <c r="F96" s="26" t="s">
        <v>32</v>
      </c>
      <c r="G96" s="26" t="s">
        <v>514</v>
      </c>
      <c r="H96" s="26" t="s">
        <v>519</v>
      </c>
      <c r="I96" s="51" t="s">
        <v>412</v>
      </c>
    </row>
    <row r="98" spans="1:9">
      <c r="A98" s="2" t="s">
        <v>3</v>
      </c>
      <c r="B98" s="13" t="s">
        <v>103</v>
      </c>
    </row>
    <row r="99" spans="1:9">
      <c r="A99" s="2" t="s">
        <v>4</v>
      </c>
      <c r="B99" s="14"/>
    </row>
    <row r="100" spans="1:9">
      <c r="A100" s="2" t="s">
        <v>5</v>
      </c>
      <c r="B100" s="25" t="s">
        <v>6</v>
      </c>
    </row>
    <row r="101" spans="1:9">
      <c r="A101" s="2" t="s">
        <v>7</v>
      </c>
      <c r="B101" s="25">
        <v>1</v>
      </c>
    </row>
    <row r="102" spans="1:9">
      <c r="A102" s="2" t="s">
        <v>8</v>
      </c>
      <c r="B102" s="25" t="s">
        <v>488</v>
      </c>
    </row>
    <row r="103" spans="1:9">
      <c r="A103" s="2" t="s">
        <v>9</v>
      </c>
    </row>
    <row r="104" spans="1:9">
      <c r="A104" s="2" t="s">
        <v>10</v>
      </c>
      <c r="B104" s="25" t="s">
        <v>11</v>
      </c>
      <c r="C104" s="26" t="s">
        <v>8</v>
      </c>
      <c r="D104" s="26" t="s">
        <v>12</v>
      </c>
      <c r="E104" s="26" t="s">
        <v>13</v>
      </c>
      <c r="F104" s="26" t="s">
        <v>5</v>
      </c>
      <c r="G104" s="26" t="s">
        <v>14</v>
      </c>
      <c r="H104" s="26" t="s">
        <v>15</v>
      </c>
      <c r="I104" s="26" t="s">
        <v>16</v>
      </c>
    </row>
    <row r="105" spans="1:9">
      <c r="A105" s="2" t="s">
        <v>499</v>
      </c>
      <c r="B105" s="18">
        <v>0.19277676999999999</v>
      </c>
      <c r="C105" s="12" t="s">
        <v>23</v>
      </c>
      <c r="D105" s="26" t="s">
        <v>27</v>
      </c>
      <c r="F105" s="26" t="s">
        <v>489</v>
      </c>
      <c r="G105" s="26" t="s">
        <v>18</v>
      </c>
      <c r="H105" s="26" t="s">
        <v>28</v>
      </c>
      <c r="I105" s="51" t="s">
        <v>412</v>
      </c>
    </row>
    <row r="106" spans="1:9">
      <c r="A106" s="2" t="s">
        <v>520</v>
      </c>
      <c r="B106" s="9">
        <v>0.39462538799999997</v>
      </c>
      <c r="C106" s="10" t="s">
        <v>512</v>
      </c>
      <c r="D106" s="26" t="s">
        <v>27</v>
      </c>
      <c r="F106" s="26" t="s">
        <v>521</v>
      </c>
      <c r="G106" s="26" t="s">
        <v>18</v>
      </c>
      <c r="H106" s="26" t="s">
        <v>522</v>
      </c>
      <c r="I106" s="51" t="s">
        <v>412</v>
      </c>
    </row>
    <row r="107" spans="1:9">
      <c r="A107" s="2" t="s">
        <v>55</v>
      </c>
      <c r="B107" s="9">
        <v>0.60781381600000006</v>
      </c>
      <c r="C107" s="10" t="s">
        <v>23</v>
      </c>
      <c r="D107" s="26" t="s">
        <v>518</v>
      </c>
      <c r="F107" s="26" t="s">
        <v>6</v>
      </c>
      <c r="G107" s="26" t="s">
        <v>18</v>
      </c>
      <c r="H107" s="26" t="s">
        <v>56</v>
      </c>
      <c r="I107" s="51" t="s">
        <v>412</v>
      </c>
    </row>
    <row r="108" spans="1:9">
      <c r="A108" s="2" t="s">
        <v>29</v>
      </c>
      <c r="B108" s="9">
        <v>6.0849420460000001</v>
      </c>
      <c r="C108" s="10" t="s">
        <v>23</v>
      </c>
      <c r="D108" s="26" t="s">
        <v>27</v>
      </c>
      <c r="F108" s="26" t="s">
        <v>489</v>
      </c>
      <c r="G108" s="26" t="s">
        <v>18</v>
      </c>
      <c r="H108" s="26" t="s">
        <v>30</v>
      </c>
      <c r="I108" s="51" t="s">
        <v>412</v>
      </c>
    </row>
    <row r="109" spans="1:9">
      <c r="A109" s="12" t="s">
        <v>48</v>
      </c>
      <c r="B109" s="25">
        <f>B110</f>
        <v>4.6016948979999999</v>
      </c>
      <c r="C109" s="10" t="s">
        <v>512</v>
      </c>
      <c r="D109" s="26" t="s">
        <v>485</v>
      </c>
      <c r="F109" s="26" t="s">
        <v>489</v>
      </c>
      <c r="G109" s="26" t="s">
        <v>514</v>
      </c>
      <c r="H109" s="26" t="s">
        <v>50</v>
      </c>
      <c r="I109" s="51" t="s">
        <v>412</v>
      </c>
    </row>
    <row r="110" spans="1:9">
      <c r="A110" s="12" t="s">
        <v>51</v>
      </c>
      <c r="B110" s="9">
        <v>4.6016948979999999</v>
      </c>
      <c r="C110" s="10" t="s">
        <v>23</v>
      </c>
      <c r="D110" s="26" t="s">
        <v>27</v>
      </c>
      <c r="F110" s="26" t="s">
        <v>489</v>
      </c>
      <c r="G110" s="26" t="s">
        <v>18</v>
      </c>
      <c r="H110" s="26" t="s">
        <v>52</v>
      </c>
      <c r="I110" s="51" t="s">
        <v>412</v>
      </c>
    </row>
    <row r="111" spans="1:9">
      <c r="A111" s="16"/>
    </row>
    <row r="112" spans="1:9">
      <c r="A112" s="2" t="s">
        <v>3</v>
      </c>
      <c r="B112" s="25" t="s">
        <v>523</v>
      </c>
    </row>
    <row r="113" spans="1:9">
      <c r="A113" s="2" t="s">
        <v>4</v>
      </c>
    </row>
    <row r="114" spans="1:9">
      <c r="A114" s="2" t="s">
        <v>5</v>
      </c>
      <c r="B114" s="25" t="s">
        <v>6</v>
      </c>
    </row>
    <row r="115" spans="1:9">
      <c r="A115" s="2" t="s">
        <v>7</v>
      </c>
      <c r="B115" s="25">
        <v>1</v>
      </c>
    </row>
    <row r="116" spans="1:9">
      <c r="A116" s="2" t="s">
        <v>8</v>
      </c>
      <c r="B116" s="25" t="s">
        <v>488</v>
      </c>
    </row>
    <row r="117" spans="1:9">
      <c r="A117" s="2" t="s">
        <v>9</v>
      </c>
    </row>
    <row r="118" spans="1:9">
      <c r="A118" s="2" t="s">
        <v>10</v>
      </c>
      <c r="B118" s="25" t="s">
        <v>11</v>
      </c>
      <c r="C118" s="26" t="s">
        <v>8</v>
      </c>
      <c r="D118" s="26" t="s">
        <v>12</v>
      </c>
      <c r="E118" s="26" t="s">
        <v>13</v>
      </c>
      <c r="F118" s="26" t="s">
        <v>5</v>
      </c>
      <c r="G118" s="26" t="s">
        <v>14</v>
      </c>
      <c r="H118" s="26" t="s">
        <v>15</v>
      </c>
      <c r="I118" s="26" t="s">
        <v>16</v>
      </c>
    </row>
    <row r="119" spans="1:9">
      <c r="A119" s="2" t="s">
        <v>46</v>
      </c>
      <c r="B119" s="25">
        <f>1/500</f>
        <v>2E-3</v>
      </c>
      <c r="C119" s="26" t="s">
        <v>8</v>
      </c>
      <c r="D119" s="26" t="s">
        <v>27</v>
      </c>
      <c r="F119" s="26" t="s">
        <v>6</v>
      </c>
      <c r="G119" s="26" t="s">
        <v>18</v>
      </c>
      <c r="H119" s="26" t="s">
        <v>47</v>
      </c>
      <c r="I119" s="26" t="s">
        <v>413</v>
      </c>
    </row>
    <row r="123" spans="1:9">
      <c r="A123" s="2" t="s">
        <v>3</v>
      </c>
      <c r="B123" s="25" t="s">
        <v>22</v>
      </c>
    </row>
    <row r="124" spans="1:9">
      <c r="A124" s="2" t="s">
        <v>4</v>
      </c>
    </row>
    <row r="125" spans="1:9">
      <c r="A125" s="2" t="s">
        <v>5</v>
      </c>
      <c r="B125" s="25" t="s">
        <v>6</v>
      </c>
    </row>
    <row r="126" spans="1:9">
      <c r="A126" s="2" t="s">
        <v>7</v>
      </c>
      <c r="B126" s="25">
        <v>1</v>
      </c>
    </row>
    <row r="127" spans="1:9">
      <c r="A127" s="2" t="s">
        <v>8</v>
      </c>
      <c r="B127" s="25" t="s">
        <v>488</v>
      </c>
    </row>
    <row r="128" spans="1:9">
      <c r="A128" s="2" t="s">
        <v>9</v>
      </c>
    </row>
    <row r="129" spans="1:9">
      <c r="A129" s="2" t="s">
        <v>10</v>
      </c>
      <c r="B129" s="25" t="s">
        <v>11</v>
      </c>
      <c r="C129" s="26" t="s">
        <v>8</v>
      </c>
      <c r="D129" s="26" t="s">
        <v>12</v>
      </c>
      <c r="E129" s="26" t="s">
        <v>13</v>
      </c>
      <c r="F129" s="26" t="s">
        <v>5</v>
      </c>
      <c r="G129" s="26" t="s">
        <v>14</v>
      </c>
      <c r="H129" s="26" t="s">
        <v>15</v>
      </c>
      <c r="I129" s="26" t="s">
        <v>16</v>
      </c>
    </row>
    <row r="130" spans="1:9">
      <c r="A130" s="12" t="s">
        <v>48</v>
      </c>
      <c r="B130" s="25">
        <f>B131</f>
        <v>5.0575552599999991</v>
      </c>
      <c r="C130" s="10" t="s">
        <v>512</v>
      </c>
      <c r="D130" s="26" t="s">
        <v>518</v>
      </c>
      <c r="F130" s="26" t="s">
        <v>489</v>
      </c>
      <c r="G130" s="26" t="s">
        <v>500</v>
      </c>
      <c r="H130" s="26" t="s">
        <v>50</v>
      </c>
      <c r="I130" s="12" t="s">
        <v>424</v>
      </c>
    </row>
    <row r="131" spans="1:9">
      <c r="A131" s="12" t="s">
        <v>51</v>
      </c>
      <c r="B131" s="18">
        <v>5.0575552599999991</v>
      </c>
      <c r="C131" s="12" t="s">
        <v>23</v>
      </c>
      <c r="D131" s="26" t="s">
        <v>27</v>
      </c>
      <c r="F131" s="26" t="s">
        <v>524</v>
      </c>
      <c r="G131" s="26" t="s">
        <v>18</v>
      </c>
      <c r="H131" s="26" t="s">
        <v>52</v>
      </c>
      <c r="I131" s="12" t="s">
        <v>424</v>
      </c>
    </row>
    <row r="132" spans="1:9">
      <c r="A132" s="2" t="s">
        <v>29</v>
      </c>
      <c r="B132" s="18">
        <v>0.95254403999999993</v>
      </c>
      <c r="C132" s="19" t="s">
        <v>23</v>
      </c>
      <c r="D132" s="26" t="s">
        <v>27</v>
      </c>
      <c r="F132" s="26" t="s">
        <v>489</v>
      </c>
      <c r="G132" s="26" t="s">
        <v>18</v>
      </c>
      <c r="H132" s="26" t="s">
        <v>30</v>
      </c>
      <c r="I132" s="12" t="s">
        <v>424</v>
      </c>
    </row>
    <row r="133" spans="1:9">
      <c r="A133" s="2" t="s">
        <v>525</v>
      </c>
      <c r="B133" s="18">
        <v>0.61234973999999998</v>
      </c>
      <c r="C133" s="12" t="s">
        <v>23</v>
      </c>
      <c r="D133" s="26" t="s">
        <v>27</v>
      </c>
      <c r="F133" s="26" t="s">
        <v>489</v>
      </c>
      <c r="G133" s="26" t="s">
        <v>18</v>
      </c>
      <c r="H133" s="26" t="s">
        <v>28</v>
      </c>
      <c r="I133" s="12" t="s">
        <v>414</v>
      </c>
    </row>
    <row r="134" spans="1:9">
      <c r="B134" s="18"/>
      <c r="C134" s="12"/>
    </row>
    <row r="135" spans="1:9">
      <c r="A135" s="26" t="s">
        <v>3</v>
      </c>
      <c r="B135" s="13" t="s">
        <v>526</v>
      </c>
    </row>
    <row r="136" spans="1:9">
      <c r="A136" s="26" t="s">
        <v>4</v>
      </c>
      <c r="B136" s="14"/>
    </row>
    <row r="137" spans="1:9">
      <c r="A137" s="26" t="s">
        <v>5</v>
      </c>
      <c r="B137" s="25" t="s">
        <v>6</v>
      </c>
    </row>
    <row r="138" spans="1:9">
      <c r="A138" s="26" t="s">
        <v>7</v>
      </c>
      <c r="B138" s="25">
        <v>1</v>
      </c>
    </row>
    <row r="139" spans="1:9">
      <c r="A139" s="26" t="s">
        <v>8</v>
      </c>
      <c r="B139" s="25" t="s">
        <v>488</v>
      </c>
    </row>
    <row r="140" spans="1:9">
      <c r="A140" s="26" t="s">
        <v>9</v>
      </c>
    </row>
    <row r="141" spans="1:9">
      <c r="A141" s="26" t="s">
        <v>10</v>
      </c>
      <c r="B141" s="25" t="s">
        <v>11</v>
      </c>
      <c r="C141" s="26" t="s">
        <v>8</v>
      </c>
      <c r="D141" s="26" t="s">
        <v>12</v>
      </c>
      <c r="E141" s="26" t="s">
        <v>13</v>
      </c>
      <c r="F141" s="26" t="s">
        <v>5</v>
      </c>
      <c r="G141" s="26" t="s">
        <v>14</v>
      </c>
      <c r="H141" s="26" t="s">
        <v>15</v>
      </c>
      <c r="I141" s="26" t="s">
        <v>16</v>
      </c>
    </row>
    <row r="142" spans="1:9">
      <c r="A142" s="17" t="s">
        <v>31</v>
      </c>
      <c r="B142" s="9">
        <v>330.9</v>
      </c>
      <c r="C142" s="10" t="s">
        <v>517</v>
      </c>
      <c r="D142" s="26" t="s">
        <v>27</v>
      </c>
      <c r="F142" s="26" t="s">
        <v>32</v>
      </c>
      <c r="G142" s="26" t="s">
        <v>18</v>
      </c>
      <c r="H142" s="26" t="s">
        <v>519</v>
      </c>
      <c r="I142" s="51" t="s">
        <v>412</v>
      </c>
    </row>
    <row r="143" spans="1:9">
      <c r="A143" s="2" t="s">
        <v>53</v>
      </c>
      <c r="B143" s="15">
        <v>1640</v>
      </c>
      <c r="C143" s="10" t="s">
        <v>527</v>
      </c>
      <c r="D143" s="26" t="s">
        <v>27</v>
      </c>
      <c r="F143" s="26" t="s">
        <v>510</v>
      </c>
      <c r="G143" s="26" t="s">
        <v>514</v>
      </c>
      <c r="H143" s="26" t="s">
        <v>81</v>
      </c>
      <c r="I143" s="51" t="s">
        <v>412</v>
      </c>
    </row>
    <row r="146" spans="1:9">
      <c r="A146" s="26" t="s">
        <v>3</v>
      </c>
      <c r="B146" s="25" t="s">
        <v>19</v>
      </c>
    </row>
    <row r="147" spans="1:9">
      <c r="A147" s="26" t="s">
        <v>4</v>
      </c>
      <c r="B147" s="14"/>
    </row>
    <row r="148" spans="1:9">
      <c r="A148" s="26" t="s">
        <v>5</v>
      </c>
      <c r="B148" s="25" t="s">
        <v>6</v>
      </c>
    </row>
    <row r="149" spans="1:9">
      <c r="A149" s="26" t="s">
        <v>7</v>
      </c>
      <c r="B149" s="25">
        <v>1</v>
      </c>
    </row>
    <row r="150" spans="1:9">
      <c r="A150" s="26" t="s">
        <v>8</v>
      </c>
      <c r="B150" s="25" t="s">
        <v>488</v>
      </c>
    </row>
    <row r="151" spans="1:9">
      <c r="A151" s="26" t="s">
        <v>9</v>
      </c>
    </row>
    <row r="152" spans="1:9">
      <c r="A152" s="26" t="s">
        <v>10</v>
      </c>
      <c r="B152" s="25" t="s">
        <v>11</v>
      </c>
      <c r="C152" s="26" t="s">
        <v>8</v>
      </c>
      <c r="D152" s="26" t="s">
        <v>12</v>
      </c>
      <c r="E152" s="26" t="s">
        <v>13</v>
      </c>
      <c r="F152" s="26" t="s">
        <v>5</v>
      </c>
      <c r="G152" s="26" t="s">
        <v>14</v>
      </c>
      <c r="H152" s="26" t="s">
        <v>15</v>
      </c>
      <c r="I152" s="26" t="s">
        <v>16</v>
      </c>
    </row>
    <row r="153" spans="1:9">
      <c r="A153" s="2" t="s">
        <v>486</v>
      </c>
      <c r="B153" s="25">
        <f>SUMIF($A$1:$A$144,"market for platinum",$B$1:$B$144)</f>
        <v>7.613E-3</v>
      </c>
      <c r="C153" s="26" t="s">
        <v>512</v>
      </c>
      <c r="D153" s="26" t="s">
        <v>27</v>
      </c>
      <c r="F153" s="26" t="s">
        <v>510</v>
      </c>
      <c r="G153" s="26" t="s">
        <v>18</v>
      </c>
      <c r="H153" s="26" t="s">
        <v>483</v>
      </c>
    </row>
    <row r="154" spans="1:9">
      <c r="A154" s="11" t="s">
        <v>493</v>
      </c>
      <c r="B154" s="25">
        <f>-0.76*B153</f>
        <v>-5.7858800000000002E-3</v>
      </c>
      <c r="C154" s="10" t="s">
        <v>512</v>
      </c>
      <c r="D154" s="26" t="s">
        <v>27</v>
      </c>
      <c r="F154" s="26" t="s">
        <v>6</v>
      </c>
      <c r="G154" s="26" t="s">
        <v>18</v>
      </c>
      <c r="H154" s="26" t="s">
        <v>494</v>
      </c>
      <c r="I154" s="26" t="s">
        <v>59</v>
      </c>
    </row>
    <row r="155" spans="1:9">
      <c r="A155" s="12" t="s">
        <v>528</v>
      </c>
      <c r="B155" s="25">
        <f>SUMIF($A$1:$A$144,"market for nickel, 99.5%",$B$1:$B$144)</f>
        <v>0</v>
      </c>
      <c r="C155" s="10" t="s">
        <v>512</v>
      </c>
      <c r="D155" s="26" t="s">
        <v>518</v>
      </c>
      <c r="F155" s="26" t="s">
        <v>480</v>
      </c>
      <c r="G155" s="26" t="s">
        <v>514</v>
      </c>
      <c r="H155" s="26" t="s">
        <v>529</v>
      </c>
    </row>
    <row r="156" spans="1:9">
      <c r="A156" s="33" t="s">
        <v>530</v>
      </c>
      <c r="B156" s="25">
        <f>-0.87*B155</f>
        <v>0</v>
      </c>
      <c r="C156" s="10" t="s">
        <v>450</v>
      </c>
      <c r="D156" s="26" t="s">
        <v>531</v>
      </c>
      <c r="F156" s="26" t="s">
        <v>521</v>
      </c>
      <c r="G156" s="26" t="s">
        <v>514</v>
      </c>
      <c r="H156" s="26" t="s">
        <v>529</v>
      </c>
      <c r="I156" s="26" t="s">
        <v>61</v>
      </c>
    </row>
    <row r="158" spans="1:9">
      <c r="A158" s="26" t="s">
        <v>3</v>
      </c>
      <c r="B158" s="25" t="s">
        <v>20</v>
      </c>
    </row>
    <row r="159" spans="1:9">
      <c r="A159" s="26" t="s">
        <v>4</v>
      </c>
      <c r="B159" s="14"/>
    </row>
    <row r="160" spans="1:9">
      <c r="A160" s="26" t="s">
        <v>5</v>
      </c>
      <c r="B160" s="25" t="s">
        <v>6</v>
      </c>
    </row>
    <row r="161" spans="1:9">
      <c r="A161" s="26" t="s">
        <v>7</v>
      </c>
      <c r="B161" s="25">
        <v>1</v>
      </c>
    </row>
    <row r="162" spans="1:9">
      <c r="A162" s="26" t="s">
        <v>8</v>
      </c>
      <c r="B162" s="25" t="s">
        <v>488</v>
      </c>
    </row>
    <row r="163" spans="1:9">
      <c r="A163" s="26" t="s">
        <v>9</v>
      </c>
    </row>
    <row r="164" spans="1:9">
      <c r="A164" s="26" t="s">
        <v>10</v>
      </c>
      <c r="B164" s="25" t="s">
        <v>11</v>
      </c>
      <c r="C164" s="26" t="s">
        <v>8</v>
      </c>
      <c r="D164" s="26" t="s">
        <v>12</v>
      </c>
      <c r="E164" s="26" t="s">
        <v>13</v>
      </c>
      <c r="F164" s="26" t="s">
        <v>5</v>
      </c>
      <c r="G164" s="26" t="s">
        <v>14</v>
      </c>
      <c r="H164" s="26" t="s">
        <v>15</v>
      </c>
      <c r="I164" s="26" t="s">
        <v>16</v>
      </c>
    </row>
    <row r="165" spans="1:9">
      <c r="A165" s="2" t="s">
        <v>532</v>
      </c>
      <c r="B165" s="25">
        <f>SUMIF($A$1:$A$144,"market for platinum",$B$1:$B$144)</f>
        <v>7.613E-3</v>
      </c>
      <c r="C165" s="26" t="s">
        <v>450</v>
      </c>
      <c r="D165" s="26" t="s">
        <v>27</v>
      </c>
      <c r="F165" s="26" t="s">
        <v>510</v>
      </c>
      <c r="G165" s="26" t="s">
        <v>18</v>
      </c>
      <c r="H165" s="26" t="s">
        <v>494</v>
      </c>
    </row>
    <row r="166" spans="1:9">
      <c r="A166" s="11" t="s">
        <v>533</v>
      </c>
      <c r="B166" s="25">
        <f>-0.35*B165</f>
        <v>-2.6645499999999999E-3</v>
      </c>
      <c r="C166" s="10" t="s">
        <v>512</v>
      </c>
      <c r="D166" s="26" t="s">
        <v>27</v>
      </c>
      <c r="F166" s="26" t="s">
        <v>6</v>
      </c>
      <c r="G166" s="26" t="s">
        <v>18</v>
      </c>
      <c r="H166" s="26" t="s">
        <v>494</v>
      </c>
      <c r="I166" s="26" t="s">
        <v>60</v>
      </c>
    </row>
    <row r="167" spans="1:9">
      <c r="A167" s="12" t="s">
        <v>534</v>
      </c>
      <c r="B167" s="25">
        <f>SUMIF($A$1:$A$144,"market for nickel, 99.5%",$B$1:$B$144)</f>
        <v>0</v>
      </c>
      <c r="C167" s="10" t="s">
        <v>512</v>
      </c>
      <c r="D167" s="26" t="s">
        <v>495</v>
      </c>
      <c r="F167" s="26" t="s">
        <v>535</v>
      </c>
      <c r="G167" s="26" t="s">
        <v>440</v>
      </c>
      <c r="H167" s="26" t="s">
        <v>529</v>
      </c>
    </row>
    <row r="168" spans="1:9">
      <c r="A168" s="33" t="s">
        <v>530</v>
      </c>
      <c r="B168" s="25">
        <f>-0.3*B167</f>
        <v>0</v>
      </c>
      <c r="C168" s="10" t="s">
        <v>512</v>
      </c>
      <c r="D168" s="26" t="s">
        <v>498</v>
      </c>
      <c r="F168" s="26" t="s">
        <v>489</v>
      </c>
      <c r="G168" s="26" t="s">
        <v>514</v>
      </c>
      <c r="H168" s="26" t="s">
        <v>536</v>
      </c>
      <c r="I168" s="26" t="s">
        <v>62</v>
      </c>
    </row>
    <row r="170" spans="1:9">
      <c r="A170" s="26" t="s">
        <v>3</v>
      </c>
      <c r="B170" s="25" t="s">
        <v>21</v>
      </c>
    </row>
    <row r="171" spans="1:9">
      <c r="A171" s="26" t="s">
        <v>4</v>
      </c>
      <c r="B171" s="14"/>
    </row>
    <row r="172" spans="1:9">
      <c r="A172" s="26" t="s">
        <v>5</v>
      </c>
      <c r="B172" s="25" t="s">
        <v>6</v>
      </c>
    </row>
    <row r="173" spans="1:9">
      <c r="A173" s="26" t="s">
        <v>7</v>
      </c>
      <c r="B173" s="25">
        <v>1</v>
      </c>
    </row>
    <row r="174" spans="1:9">
      <c r="A174" s="26" t="s">
        <v>8</v>
      </c>
      <c r="B174" s="25" t="s">
        <v>537</v>
      </c>
    </row>
    <row r="175" spans="1:9">
      <c r="A175" s="26" t="s">
        <v>9</v>
      </c>
    </row>
    <row r="176" spans="1:9">
      <c r="A176" s="26" t="s">
        <v>10</v>
      </c>
      <c r="B176" s="25" t="s">
        <v>11</v>
      </c>
      <c r="C176" s="26" t="s">
        <v>8</v>
      </c>
      <c r="D176" s="26" t="s">
        <v>12</v>
      </c>
      <c r="E176" s="26" t="s">
        <v>13</v>
      </c>
      <c r="F176" s="26" t="s">
        <v>5</v>
      </c>
      <c r="G176" s="26" t="s">
        <v>14</v>
      </c>
      <c r="H176" s="26" t="s">
        <v>15</v>
      </c>
      <c r="I176" s="26" t="s">
        <v>16</v>
      </c>
    </row>
    <row r="177" spans="1:9">
      <c r="A177" s="2" t="s">
        <v>532</v>
      </c>
      <c r="B177" s="25">
        <f>SUMIF($A$1:$A$144,"market for platinum",$B$1:$B$144)</f>
        <v>7.613E-3</v>
      </c>
      <c r="C177" s="26" t="s">
        <v>512</v>
      </c>
      <c r="D177" s="26" t="s">
        <v>27</v>
      </c>
      <c r="F177" s="26" t="s">
        <v>510</v>
      </c>
      <c r="G177" s="26" t="s">
        <v>18</v>
      </c>
      <c r="H177" s="26" t="s">
        <v>494</v>
      </c>
    </row>
    <row r="178" spans="1:9">
      <c r="A178" s="11" t="s">
        <v>533</v>
      </c>
      <c r="B178" s="25">
        <f>0*B177</f>
        <v>0</v>
      </c>
      <c r="C178" s="10" t="s">
        <v>512</v>
      </c>
      <c r="D178" s="26" t="s">
        <v>27</v>
      </c>
      <c r="F178" s="26" t="s">
        <v>6</v>
      </c>
      <c r="G178" s="26" t="s">
        <v>18</v>
      </c>
      <c r="H178" s="26" t="s">
        <v>483</v>
      </c>
      <c r="I178" s="26" t="s">
        <v>83</v>
      </c>
    </row>
    <row r="179" spans="1:9">
      <c r="A179" s="12" t="s">
        <v>538</v>
      </c>
      <c r="B179" s="25">
        <f>SUMIF($A$1:$A$144,"market for nickel, 99.5%",$B$1:$B$144)</f>
        <v>0</v>
      </c>
      <c r="C179" s="10" t="s">
        <v>512</v>
      </c>
      <c r="D179" s="26" t="s">
        <v>518</v>
      </c>
      <c r="F179" s="26" t="s">
        <v>510</v>
      </c>
      <c r="G179" s="26" t="s">
        <v>514</v>
      </c>
      <c r="H179" s="26" t="s">
        <v>529</v>
      </c>
    </row>
    <row r="180" spans="1:9">
      <c r="A180" s="33" t="s">
        <v>530</v>
      </c>
      <c r="B180" s="25">
        <f>-0.3*B179</f>
        <v>0</v>
      </c>
      <c r="C180" s="10" t="s">
        <v>497</v>
      </c>
      <c r="D180" s="26" t="s">
        <v>498</v>
      </c>
      <c r="F180" s="26" t="s">
        <v>489</v>
      </c>
      <c r="G180" s="26" t="s">
        <v>514</v>
      </c>
      <c r="H180" s="26" t="s">
        <v>529</v>
      </c>
      <c r="I180" s="26" t="s">
        <v>83</v>
      </c>
    </row>
    <row r="181" spans="1:9">
      <c r="B181" s="14"/>
    </row>
    <row r="187" spans="1:9">
      <c r="A187" s="12"/>
      <c r="C187" s="10"/>
    </row>
    <row r="188" spans="1:9">
      <c r="C188" s="10"/>
    </row>
  </sheetData>
  <phoneticPr fontId="13" type="noConversion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127"/>
  <sheetViews>
    <sheetView topLeftCell="A37" workbookViewId="0">
      <selection activeCell="I54" sqref="I54"/>
    </sheetView>
  </sheetViews>
  <sheetFormatPr defaultColWidth="8.6640625" defaultRowHeight="13.8"/>
  <cols>
    <col min="1" max="1" width="45.44140625" style="2" customWidth="1"/>
    <col min="2" max="2" width="25.6640625" style="25" customWidth="1"/>
    <col min="3" max="3" width="13.33203125" style="26" bestFit="1" customWidth="1"/>
    <col min="4" max="4" width="14.109375" style="26" customWidth="1"/>
    <col min="5" max="5" width="10.109375" style="26" bestFit="1" customWidth="1"/>
    <col min="6" max="6" width="14" style="26" customWidth="1"/>
    <col min="7" max="7" width="13.44140625" style="26" bestFit="1" customWidth="1"/>
    <col min="8" max="8" width="42.44140625" style="26" bestFit="1" customWidth="1"/>
    <col min="9" max="9" width="38.6640625" style="26" customWidth="1"/>
    <col min="10" max="10" width="34.6640625" style="26" customWidth="1"/>
    <col min="11" max="22" width="8.6640625" style="26"/>
    <col min="23" max="23" width="20.109375" style="26" customWidth="1"/>
    <col min="24" max="16384" width="8.6640625" style="26"/>
  </cols>
  <sheetData>
    <row r="1" spans="1:77">
      <c r="A1" s="2" t="s">
        <v>487</v>
      </c>
      <c r="B1" s="25">
        <v>10</v>
      </c>
    </row>
    <row r="2" spans="1:77" s="29" customFormat="1">
      <c r="A2" s="4" t="s">
        <v>0</v>
      </c>
      <c r="B2" s="27" t="s">
        <v>576</v>
      </c>
      <c r="C2" s="28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  <c r="AV2" s="26"/>
      <c r="AW2" s="26"/>
      <c r="AX2" s="26"/>
      <c r="AY2" s="26"/>
      <c r="AZ2" s="26"/>
      <c r="BA2" s="26"/>
      <c r="BB2" s="26"/>
      <c r="BC2" s="26"/>
      <c r="BD2" s="26"/>
      <c r="BE2" s="26"/>
      <c r="BF2" s="26"/>
      <c r="BG2" s="26"/>
      <c r="BH2" s="26"/>
      <c r="BI2" s="26"/>
      <c r="BJ2" s="26"/>
      <c r="BK2" s="26"/>
      <c r="BL2" s="26"/>
      <c r="BM2" s="26"/>
      <c r="BN2" s="26"/>
      <c r="BO2" s="26"/>
      <c r="BP2" s="26"/>
      <c r="BQ2" s="26"/>
      <c r="BR2" s="26"/>
      <c r="BS2" s="26"/>
      <c r="BT2" s="26"/>
      <c r="BU2" s="26"/>
      <c r="BV2" s="26"/>
      <c r="BW2" s="26"/>
      <c r="BX2" s="26"/>
      <c r="BY2" s="26"/>
    </row>
    <row r="3" spans="1:77" s="29" customFormat="1">
      <c r="A3" s="2" t="s">
        <v>1</v>
      </c>
      <c r="B3" s="25" t="s">
        <v>2</v>
      </c>
      <c r="C3" s="28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6"/>
      <c r="AX3" s="26"/>
      <c r="AY3" s="26"/>
      <c r="AZ3" s="26"/>
      <c r="BA3" s="26"/>
      <c r="BB3" s="26"/>
      <c r="BC3" s="26"/>
      <c r="BD3" s="26"/>
      <c r="BE3" s="26"/>
      <c r="BF3" s="26"/>
      <c r="BG3" s="26"/>
      <c r="BH3" s="26"/>
      <c r="BI3" s="26"/>
      <c r="BJ3" s="26"/>
      <c r="BK3" s="26"/>
      <c r="BL3" s="26"/>
      <c r="BM3" s="26"/>
      <c r="BN3" s="26"/>
      <c r="BO3" s="26"/>
      <c r="BP3" s="26"/>
      <c r="BQ3" s="26"/>
      <c r="BR3" s="26"/>
      <c r="BS3" s="26"/>
      <c r="BT3" s="26"/>
      <c r="BU3" s="26"/>
      <c r="BV3" s="26"/>
      <c r="BW3" s="26"/>
      <c r="BX3" s="26"/>
      <c r="BY3" s="26"/>
    </row>
    <row r="4" spans="1:77" s="29" customFormat="1">
      <c r="A4" s="2"/>
      <c r="B4" s="25"/>
      <c r="C4" s="28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6"/>
      <c r="BA4" s="26"/>
      <c r="BB4" s="26"/>
      <c r="BC4" s="26"/>
      <c r="BD4" s="26"/>
      <c r="BE4" s="26"/>
      <c r="BF4" s="26"/>
      <c r="BG4" s="26"/>
      <c r="BH4" s="26"/>
      <c r="BI4" s="26"/>
      <c r="BJ4" s="26"/>
      <c r="BK4" s="26"/>
      <c r="BL4" s="26"/>
      <c r="BM4" s="26"/>
      <c r="BN4" s="26"/>
      <c r="BO4" s="26"/>
      <c r="BP4" s="26"/>
      <c r="BQ4" s="26"/>
      <c r="BR4" s="26"/>
      <c r="BS4" s="26"/>
      <c r="BT4" s="26"/>
      <c r="BU4" s="26"/>
      <c r="BV4" s="26"/>
      <c r="BW4" s="26"/>
      <c r="BX4" s="26"/>
      <c r="BY4" s="26"/>
    </row>
    <row r="5" spans="1:77">
      <c r="A5" s="2" t="s">
        <v>3</v>
      </c>
      <c r="B5" s="8" t="s">
        <v>111</v>
      </c>
    </row>
    <row r="6" spans="1:77">
      <c r="A6" s="2" t="s">
        <v>4</v>
      </c>
      <c r="B6" s="8" t="s">
        <v>112</v>
      </c>
    </row>
    <row r="7" spans="1:77">
      <c r="A7" s="2" t="s">
        <v>5</v>
      </c>
      <c r="B7" s="25" t="s">
        <v>6</v>
      </c>
    </row>
    <row r="8" spans="1:77">
      <c r="A8" s="2" t="s">
        <v>7</v>
      </c>
      <c r="B8" s="25">
        <v>1</v>
      </c>
    </row>
    <row r="9" spans="1:77">
      <c r="A9" s="2" t="s">
        <v>8</v>
      </c>
      <c r="B9" s="25" t="s">
        <v>435</v>
      </c>
    </row>
    <row r="10" spans="1:77">
      <c r="A10" s="2" t="s">
        <v>9</v>
      </c>
    </row>
    <row r="11" spans="1:77">
      <c r="A11" s="2" t="s">
        <v>10</v>
      </c>
      <c r="B11" s="25" t="s">
        <v>11</v>
      </c>
      <c r="C11" s="26" t="s">
        <v>8</v>
      </c>
      <c r="D11" s="26" t="s">
        <v>12</v>
      </c>
      <c r="E11" s="26" t="s">
        <v>13</v>
      </c>
      <c r="F11" s="26" t="s">
        <v>5</v>
      </c>
      <c r="G11" s="26" t="s">
        <v>14</v>
      </c>
      <c r="H11" s="26" t="s">
        <v>15</v>
      </c>
      <c r="I11" s="26" t="s">
        <v>16</v>
      </c>
    </row>
    <row r="12" spans="1:77">
      <c r="A12" s="2" t="s">
        <v>113</v>
      </c>
      <c r="B12" s="25">
        <v>1</v>
      </c>
      <c r="C12" s="26" t="s">
        <v>577</v>
      </c>
      <c r="D12" s="26" t="s">
        <v>110</v>
      </c>
      <c r="F12" s="26" t="s">
        <v>6</v>
      </c>
      <c r="G12" s="26" t="s">
        <v>18</v>
      </c>
    </row>
    <row r="13" spans="1:77">
      <c r="A13" s="25" t="s">
        <v>19</v>
      </c>
      <c r="B13" s="25">
        <v>1</v>
      </c>
      <c r="C13" s="26" t="s">
        <v>578</v>
      </c>
      <c r="D13" s="26" t="s">
        <v>110</v>
      </c>
      <c r="F13" s="26" t="s">
        <v>579</v>
      </c>
      <c r="G13" s="26" t="s">
        <v>440</v>
      </c>
    </row>
    <row r="14" spans="1:77">
      <c r="A14" s="25" t="s">
        <v>20</v>
      </c>
      <c r="B14" s="25">
        <v>1</v>
      </c>
      <c r="C14" s="26" t="s">
        <v>435</v>
      </c>
      <c r="D14" s="26" t="s">
        <v>110</v>
      </c>
      <c r="F14" s="26" t="s">
        <v>579</v>
      </c>
      <c r="G14" s="26" t="s">
        <v>440</v>
      </c>
    </row>
    <row r="15" spans="1:77">
      <c r="A15" s="25" t="s">
        <v>21</v>
      </c>
      <c r="B15" s="25">
        <v>1</v>
      </c>
      <c r="C15" s="26" t="s">
        <v>578</v>
      </c>
      <c r="D15" s="26" t="s">
        <v>110</v>
      </c>
      <c r="F15" s="26" t="s">
        <v>579</v>
      </c>
      <c r="G15" s="26" t="s">
        <v>580</v>
      </c>
    </row>
    <row r="17" spans="1:9">
      <c r="A17" s="2" t="s">
        <v>3</v>
      </c>
      <c r="B17" s="2" t="s">
        <v>113</v>
      </c>
    </row>
    <row r="18" spans="1:9">
      <c r="A18" s="2" t="s">
        <v>4</v>
      </c>
      <c r="B18" s="8" t="s">
        <v>581</v>
      </c>
    </row>
    <row r="19" spans="1:9">
      <c r="A19" s="2" t="s">
        <v>5</v>
      </c>
      <c r="B19" s="25" t="s">
        <v>6</v>
      </c>
    </row>
    <row r="20" spans="1:9">
      <c r="A20" s="2" t="s">
        <v>7</v>
      </c>
      <c r="B20" s="25">
        <v>1</v>
      </c>
    </row>
    <row r="21" spans="1:9">
      <c r="A21" s="2" t="s">
        <v>8</v>
      </c>
      <c r="B21" s="25" t="s">
        <v>435</v>
      </c>
    </row>
    <row r="22" spans="1:9">
      <c r="A22" s="2" t="s">
        <v>9</v>
      </c>
    </row>
    <row r="23" spans="1:9">
      <c r="A23" s="2" t="s">
        <v>10</v>
      </c>
      <c r="B23" s="25" t="s">
        <v>11</v>
      </c>
      <c r="C23" s="26" t="s">
        <v>8</v>
      </c>
      <c r="D23" s="26" t="s">
        <v>12</v>
      </c>
      <c r="E23" s="26" t="s">
        <v>13</v>
      </c>
      <c r="F23" s="26" t="s">
        <v>5</v>
      </c>
      <c r="G23" s="26" t="s">
        <v>14</v>
      </c>
      <c r="H23" s="26" t="s">
        <v>15</v>
      </c>
      <c r="I23" s="26" t="s">
        <v>16</v>
      </c>
    </row>
    <row r="24" spans="1:9">
      <c r="A24" s="2" t="s">
        <v>582</v>
      </c>
      <c r="B24" s="25">
        <v>1</v>
      </c>
      <c r="C24" s="26" t="s">
        <v>435</v>
      </c>
      <c r="D24" s="26" t="s">
        <v>110</v>
      </c>
      <c r="F24" s="26" t="s">
        <v>6</v>
      </c>
      <c r="G24" s="26" t="s">
        <v>18</v>
      </c>
    </row>
    <row r="25" spans="1:9">
      <c r="A25" s="2" t="s">
        <v>467</v>
      </c>
      <c r="B25" s="25">
        <v>1</v>
      </c>
      <c r="C25" s="26" t="s">
        <v>578</v>
      </c>
      <c r="D25" s="26" t="s">
        <v>110</v>
      </c>
      <c r="F25" s="26" t="s">
        <v>6</v>
      </c>
      <c r="G25" s="26" t="s">
        <v>18</v>
      </c>
    </row>
    <row r="26" spans="1:9">
      <c r="A26" s="2" t="s">
        <v>22</v>
      </c>
      <c r="B26" s="25">
        <v>1</v>
      </c>
      <c r="C26" s="26" t="s">
        <v>435</v>
      </c>
      <c r="D26" s="26" t="s">
        <v>110</v>
      </c>
      <c r="F26" s="26" t="s">
        <v>6</v>
      </c>
      <c r="G26" s="26" t="s">
        <v>18</v>
      </c>
    </row>
    <row r="27" spans="1:9">
      <c r="A27" s="2" t="s">
        <v>583</v>
      </c>
      <c r="B27" s="25">
        <v>1</v>
      </c>
      <c r="C27" s="26" t="s">
        <v>435</v>
      </c>
      <c r="D27" s="26" t="s">
        <v>584</v>
      </c>
      <c r="F27" s="26" t="s">
        <v>579</v>
      </c>
      <c r="G27" s="26" t="s">
        <v>580</v>
      </c>
    </row>
    <row r="29" spans="1:9">
      <c r="A29" s="2" t="s">
        <v>3</v>
      </c>
      <c r="B29" s="25" t="s">
        <v>490</v>
      </c>
    </row>
    <row r="30" spans="1:9">
      <c r="A30" s="2" t="s">
        <v>4</v>
      </c>
    </row>
    <row r="31" spans="1:9">
      <c r="A31" s="2" t="s">
        <v>5</v>
      </c>
      <c r="B31" s="25" t="s">
        <v>6</v>
      </c>
    </row>
    <row r="32" spans="1:9">
      <c r="A32" s="2" t="s">
        <v>7</v>
      </c>
      <c r="B32" s="25">
        <v>1</v>
      </c>
    </row>
    <row r="33" spans="1:10">
      <c r="A33" s="2" t="s">
        <v>8</v>
      </c>
      <c r="B33" s="25" t="s">
        <v>578</v>
      </c>
    </row>
    <row r="34" spans="1:10">
      <c r="A34" s="2" t="s">
        <v>9</v>
      </c>
    </row>
    <row r="35" spans="1:10">
      <c r="A35" s="2" t="s">
        <v>10</v>
      </c>
      <c r="B35" s="25" t="s">
        <v>11</v>
      </c>
      <c r="C35" s="26" t="s">
        <v>8</v>
      </c>
      <c r="D35" s="26" t="s">
        <v>12</v>
      </c>
      <c r="E35" s="26" t="s">
        <v>13</v>
      </c>
      <c r="F35" s="26" t="s">
        <v>5</v>
      </c>
      <c r="G35" s="26" t="s">
        <v>14</v>
      </c>
      <c r="H35" s="26" t="s">
        <v>15</v>
      </c>
      <c r="I35" s="26" t="s">
        <v>16</v>
      </c>
    </row>
    <row r="36" spans="1:10">
      <c r="A36" s="11" t="s">
        <v>481</v>
      </c>
      <c r="B36" s="9">
        <v>2.1000000000000001E-4</v>
      </c>
      <c r="C36" s="10" t="s">
        <v>585</v>
      </c>
      <c r="D36" s="26" t="s">
        <v>27</v>
      </c>
      <c r="F36" s="26" t="s">
        <v>6</v>
      </c>
      <c r="G36" s="26" t="s">
        <v>18</v>
      </c>
      <c r="H36" s="26" t="s">
        <v>586</v>
      </c>
      <c r="I36" s="26" t="s">
        <v>427</v>
      </c>
    </row>
    <row r="37" spans="1:10">
      <c r="A37" s="2" t="s">
        <v>89</v>
      </c>
      <c r="B37" s="9">
        <v>2.2515E-2</v>
      </c>
      <c r="C37" s="10" t="s">
        <v>23</v>
      </c>
      <c r="D37" s="26" t="s">
        <v>27</v>
      </c>
      <c r="F37" s="26" t="s">
        <v>480</v>
      </c>
      <c r="G37" s="26" t="s">
        <v>18</v>
      </c>
      <c r="H37" s="26" t="s">
        <v>90</v>
      </c>
      <c r="I37" s="26" t="s">
        <v>427</v>
      </c>
    </row>
    <row r="38" spans="1:10">
      <c r="A38" s="2" t="s">
        <v>91</v>
      </c>
      <c r="B38" s="9">
        <v>4.04558E-2</v>
      </c>
      <c r="C38" s="10" t="s">
        <v>23</v>
      </c>
      <c r="D38" s="26" t="s">
        <v>587</v>
      </c>
      <c r="F38" s="26" t="s">
        <v>588</v>
      </c>
      <c r="G38" s="26" t="s">
        <v>18</v>
      </c>
      <c r="H38" s="26" t="s">
        <v>92</v>
      </c>
      <c r="I38" s="26" t="s">
        <v>422</v>
      </c>
    </row>
    <row r="39" spans="1:10">
      <c r="A39" s="2" t="s">
        <v>93</v>
      </c>
      <c r="B39" s="9">
        <v>0.35399999999999998</v>
      </c>
      <c r="C39" s="10" t="s">
        <v>23</v>
      </c>
      <c r="D39" s="26" t="s">
        <v>485</v>
      </c>
      <c r="F39" s="26" t="s">
        <v>6</v>
      </c>
      <c r="G39" s="26" t="s">
        <v>18</v>
      </c>
      <c r="H39" s="26" t="s">
        <v>94</v>
      </c>
      <c r="I39" s="26" t="s">
        <v>422</v>
      </c>
    </row>
    <row r="40" spans="1:10">
      <c r="A40" s="2" t="s">
        <v>117</v>
      </c>
      <c r="B40" s="9">
        <v>8.8000000000000005E-3</v>
      </c>
      <c r="C40" s="10" t="s">
        <v>23</v>
      </c>
      <c r="D40" s="26" t="s">
        <v>587</v>
      </c>
      <c r="F40" s="26" t="s">
        <v>480</v>
      </c>
      <c r="G40" s="26" t="s">
        <v>18</v>
      </c>
      <c r="H40" s="26" t="s">
        <v>589</v>
      </c>
      <c r="I40" s="26" t="s">
        <v>427</v>
      </c>
    </row>
    <row r="41" spans="1:10">
      <c r="A41" s="12" t="s">
        <v>48</v>
      </c>
      <c r="B41" s="25">
        <f>B42</f>
        <v>0.99</v>
      </c>
      <c r="C41" s="10" t="s">
        <v>450</v>
      </c>
      <c r="D41" s="26" t="s">
        <v>485</v>
      </c>
      <c r="F41" s="26" t="s">
        <v>579</v>
      </c>
      <c r="G41" s="26" t="s">
        <v>440</v>
      </c>
      <c r="H41" s="26" t="s">
        <v>50</v>
      </c>
      <c r="I41" s="26" t="s">
        <v>422</v>
      </c>
    </row>
    <row r="42" spans="1:10">
      <c r="A42" s="12" t="s">
        <v>51</v>
      </c>
      <c r="B42" s="18">
        <v>0.99</v>
      </c>
      <c r="C42" s="12" t="s">
        <v>23</v>
      </c>
      <c r="D42" s="26" t="s">
        <v>27</v>
      </c>
      <c r="F42" s="26" t="s">
        <v>579</v>
      </c>
      <c r="G42" s="26" t="s">
        <v>18</v>
      </c>
      <c r="H42" s="26" t="s">
        <v>590</v>
      </c>
      <c r="I42" s="26" t="s">
        <v>422</v>
      </c>
      <c r="J42" s="20"/>
    </row>
    <row r="43" spans="1:10">
      <c r="A43" s="2" t="s">
        <v>29</v>
      </c>
      <c r="B43" s="9">
        <v>0.42599999999999999</v>
      </c>
      <c r="C43" s="10" t="s">
        <v>591</v>
      </c>
      <c r="D43" s="26" t="s">
        <v>27</v>
      </c>
      <c r="F43" s="26" t="s">
        <v>579</v>
      </c>
      <c r="G43" s="26" t="s">
        <v>18</v>
      </c>
      <c r="H43" s="26" t="s">
        <v>30</v>
      </c>
      <c r="I43" s="26" t="s">
        <v>422</v>
      </c>
    </row>
    <row r="44" spans="1:10">
      <c r="B44" s="9"/>
      <c r="C44" s="10"/>
    </row>
    <row r="46" spans="1:10">
      <c r="A46" s="11"/>
    </row>
    <row r="47" spans="1:10">
      <c r="A47" s="2" t="s">
        <v>3</v>
      </c>
      <c r="B47" s="25" t="s">
        <v>592</v>
      </c>
    </row>
    <row r="48" spans="1:10">
      <c r="A48" s="2" t="s">
        <v>4</v>
      </c>
    </row>
    <row r="49" spans="1:9">
      <c r="A49" s="2" t="s">
        <v>5</v>
      </c>
      <c r="B49" s="25" t="s">
        <v>6</v>
      </c>
    </row>
    <row r="50" spans="1:9">
      <c r="A50" s="2" t="s">
        <v>7</v>
      </c>
      <c r="B50" s="25">
        <v>1</v>
      </c>
    </row>
    <row r="51" spans="1:9">
      <c r="A51" s="2" t="s">
        <v>8</v>
      </c>
      <c r="B51" s="25" t="s">
        <v>578</v>
      </c>
    </row>
    <row r="52" spans="1:9">
      <c r="A52" s="2" t="s">
        <v>9</v>
      </c>
    </row>
    <row r="53" spans="1:9">
      <c r="A53" s="2" t="s">
        <v>10</v>
      </c>
      <c r="B53" s="25" t="s">
        <v>11</v>
      </c>
      <c r="C53" s="26" t="s">
        <v>8</v>
      </c>
      <c r="D53" s="26" t="s">
        <v>12</v>
      </c>
      <c r="E53" s="26" t="s">
        <v>13</v>
      </c>
      <c r="F53" s="26" t="s">
        <v>5</v>
      </c>
      <c r="G53" s="26" t="s">
        <v>14</v>
      </c>
      <c r="H53" s="26" t="s">
        <v>15</v>
      </c>
      <c r="I53" s="26" t="s">
        <v>16</v>
      </c>
    </row>
    <row r="54" spans="1:9">
      <c r="A54" s="2" t="s">
        <v>46</v>
      </c>
      <c r="B54" s="25">
        <f>1/500</f>
        <v>2E-3</v>
      </c>
      <c r="C54" s="26" t="s">
        <v>8</v>
      </c>
      <c r="D54" s="26" t="s">
        <v>27</v>
      </c>
      <c r="F54" s="26" t="s">
        <v>6</v>
      </c>
      <c r="G54" s="26" t="s">
        <v>18</v>
      </c>
      <c r="H54" s="26" t="s">
        <v>47</v>
      </c>
      <c r="I54" s="26" t="s">
        <v>413</v>
      </c>
    </row>
    <row r="58" spans="1:9">
      <c r="A58" s="2" t="s">
        <v>3</v>
      </c>
      <c r="B58" s="25" t="s">
        <v>22</v>
      </c>
    </row>
    <row r="59" spans="1:9">
      <c r="A59" s="2" t="s">
        <v>4</v>
      </c>
    </row>
    <row r="60" spans="1:9">
      <c r="A60" s="2" t="s">
        <v>5</v>
      </c>
      <c r="B60" s="25" t="s">
        <v>6</v>
      </c>
    </row>
    <row r="61" spans="1:9">
      <c r="A61" s="2" t="s">
        <v>7</v>
      </c>
      <c r="B61" s="25">
        <v>1</v>
      </c>
    </row>
    <row r="62" spans="1:9">
      <c r="A62" s="2" t="s">
        <v>8</v>
      </c>
      <c r="B62" s="25" t="s">
        <v>578</v>
      </c>
    </row>
    <row r="63" spans="1:9">
      <c r="A63" s="2" t="s">
        <v>9</v>
      </c>
    </row>
    <row r="64" spans="1:9">
      <c r="A64" s="2" t="s">
        <v>10</v>
      </c>
      <c r="B64" s="25" t="s">
        <v>11</v>
      </c>
      <c r="C64" s="26" t="s">
        <v>8</v>
      </c>
      <c r="D64" s="26" t="s">
        <v>12</v>
      </c>
      <c r="E64" s="26" t="s">
        <v>13</v>
      </c>
      <c r="F64" s="26" t="s">
        <v>5</v>
      </c>
      <c r="G64" s="26" t="s">
        <v>14</v>
      </c>
      <c r="H64" s="26" t="s">
        <v>15</v>
      </c>
      <c r="I64" s="26" t="s">
        <v>16</v>
      </c>
    </row>
    <row r="65" spans="1:9">
      <c r="A65" s="12" t="s">
        <v>48</v>
      </c>
      <c r="B65" s="25">
        <f>B66</f>
        <v>5.0575552599999991</v>
      </c>
      <c r="C65" s="10" t="s">
        <v>450</v>
      </c>
      <c r="D65" s="26" t="s">
        <v>485</v>
      </c>
      <c r="F65" s="26" t="s">
        <v>579</v>
      </c>
      <c r="G65" s="26" t="s">
        <v>580</v>
      </c>
      <c r="H65" s="26" t="s">
        <v>50</v>
      </c>
    </row>
    <row r="66" spans="1:9">
      <c r="A66" s="12" t="s">
        <v>51</v>
      </c>
      <c r="B66" s="18">
        <v>5.0575552599999991</v>
      </c>
      <c r="C66" s="12" t="s">
        <v>23</v>
      </c>
      <c r="D66" s="26" t="s">
        <v>27</v>
      </c>
      <c r="F66" s="26" t="s">
        <v>439</v>
      </c>
      <c r="G66" s="26" t="s">
        <v>18</v>
      </c>
      <c r="H66" s="19" t="s">
        <v>593</v>
      </c>
    </row>
    <row r="67" spans="1:9">
      <c r="A67" s="2" t="s">
        <v>29</v>
      </c>
      <c r="B67" s="18">
        <v>0.95254403999999993</v>
      </c>
      <c r="C67" s="19" t="s">
        <v>23</v>
      </c>
      <c r="D67" s="26" t="s">
        <v>27</v>
      </c>
      <c r="F67" s="26" t="s">
        <v>579</v>
      </c>
      <c r="G67" s="26" t="s">
        <v>18</v>
      </c>
      <c r="H67" s="26" t="s">
        <v>30</v>
      </c>
    </row>
    <row r="68" spans="1:9">
      <c r="A68" s="2" t="s">
        <v>525</v>
      </c>
      <c r="B68" s="18">
        <v>0.61234973999999998</v>
      </c>
      <c r="C68" s="12" t="s">
        <v>23</v>
      </c>
      <c r="D68" s="26" t="s">
        <v>27</v>
      </c>
      <c r="F68" s="26" t="s">
        <v>439</v>
      </c>
      <c r="G68" s="26" t="s">
        <v>18</v>
      </c>
      <c r="H68" s="26" t="s">
        <v>28</v>
      </c>
    </row>
    <row r="69" spans="1:9">
      <c r="B69" s="18"/>
      <c r="C69" s="12"/>
    </row>
    <row r="70" spans="1:9">
      <c r="A70" s="2" t="s">
        <v>3</v>
      </c>
      <c r="B70" s="13" t="s">
        <v>583</v>
      </c>
    </row>
    <row r="71" spans="1:9">
      <c r="A71" s="2" t="s">
        <v>4</v>
      </c>
      <c r="B71" s="14"/>
    </row>
    <row r="72" spans="1:9">
      <c r="A72" s="2" t="s">
        <v>5</v>
      </c>
      <c r="B72" s="25" t="s">
        <v>6</v>
      </c>
    </row>
    <row r="73" spans="1:9">
      <c r="A73" s="2" t="s">
        <v>7</v>
      </c>
      <c r="B73" s="25">
        <v>1</v>
      </c>
    </row>
    <row r="74" spans="1:9">
      <c r="A74" s="2" t="s">
        <v>8</v>
      </c>
      <c r="B74" s="25" t="s">
        <v>578</v>
      </c>
    </row>
    <row r="75" spans="1:9">
      <c r="A75" s="2" t="s">
        <v>9</v>
      </c>
    </row>
    <row r="76" spans="1:9">
      <c r="A76" s="2" t="s">
        <v>10</v>
      </c>
      <c r="B76" s="25" t="s">
        <v>11</v>
      </c>
      <c r="C76" s="26" t="s">
        <v>8</v>
      </c>
      <c r="D76" s="26" t="s">
        <v>12</v>
      </c>
      <c r="E76" s="26" t="s">
        <v>13</v>
      </c>
      <c r="F76" s="26" t="s">
        <v>5</v>
      </c>
      <c r="G76" s="26" t="s">
        <v>14</v>
      </c>
      <c r="H76" s="26" t="s">
        <v>15</v>
      </c>
      <c r="I76" s="26" t="s">
        <v>16</v>
      </c>
    </row>
    <row r="77" spans="1:9">
      <c r="A77" s="17" t="s">
        <v>31</v>
      </c>
      <c r="B77" s="9">
        <v>52</v>
      </c>
      <c r="C77" s="10" t="s">
        <v>594</v>
      </c>
      <c r="D77" s="26" t="s">
        <v>27</v>
      </c>
      <c r="F77" s="26" t="s">
        <v>32</v>
      </c>
      <c r="G77" s="26" t="s">
        <v>18</v>
      </c>
      <c r="H77" s="26" t="s">
        <v>460</v>
      </c>
    </row>
    <row r="78" spans="1:9">
      <c r="A78" s="2" t="s">
        <v>53</v>
      </c>
      <c r="B78" s="15">
        <v>358.55</v>
      </c>
      <c r="C78" s="10" t="s">
        <v>595</v>
      </c>
      <c r="D78" s="26" t="s">
        <v>27</v>
      </c>
      <c r="F78" s="26" t="s">
        <v>596</v>
      </c>
      <c r="G78" s="26" t="s">
        <v>580</v>
      </c>
      <c r="H78" s="26" t="s">
        <v>81</v>
      </c>
    </row>
    <row r="81" spans="1:9">
      <c r="A81" s="2" t="s">
        <v>3</v>
      </c>
      <c r="B81" s="25" t="s">
        <v>19</v>
      </c>
    </row>
    <row r="82" spans="1:9">
      <c r="A82" s="2" t="s">
        <v>4</v>
      </c>
      <c r="B82" s="14"/>
    </row>
    <row r="83" spans="1:9">
      <c r="A83" s="2" t="s">
        <v>5</v>
      </c>
      <c r="B83" s="25" t="s">
        <v>6</v>
      </c>
    </row>
    <row r="84" spans="1:9">
      <c r="A84" s="2" t="s">
        <v>7</v>
      </c>
      <c r="B84" s="25">
        <v>1</v>
      </c>
    </row>
    <row r="85" spans="1:9">
      <c r="A85" s="2" t="s">
        <v>8</v>
      </c>
      <c r="B85" s="25" t="s">
        <v>435</v>
      </c>
    </row>
    <row r="86" spans="1:9">
      <c r="A86" s="2" t="s">
        <v>9</v>
      </c>
    </row>
    <row r="87" spans="1:9">
      <c r="A87" s="2" t="s">
        <v>10</v>
      </c>
      <c r="B87" s="25" t="s">
        <v>11</v>
      </c>
      <c r="C87" s="26" t="s">
        <v>8</v>
      </c>
      <c r="D87" s="26" t="s">
        <v>12</v>
      </c>
      <c r="E87" s="26" t="s">
        <v>13</v>
      </c>
      <c r="F87" s="26" t="s">
        <v>5</v>
      </c>
      <c r="G87" s="26" t="s">
        <v>14</v>
      </c>
      <c r="H87" s="26" t="s">
        <v>15</v>
      </c>
      <c r="I87" s="26" t="s">
        <v>16</v>
      </c>
    </row>
    <row r="88" spans="1:9">
      <c r="A88" s="2" t="s">
        <v>486</v>
      </c>
      <c r="B88" s="25">
        <f>SUMIF($A$1:$A$68,"market for platinum",$B$1:$B$68)</f>
        <v>2.1000000000000001E-4</v>
      </c>
      <c r="C88" s="26" t="s">
        <v>450</v>
      </c>
      <c r="D88" s="26" t="s">
        <v>27</v>
      </c>
      <c r="F88" s="26" t="s">
        <v>596</v>
      </c>
      <c r="G88" s="26" t="s">
        <v>18</v>
      </c>
      <c r="H88" s="26" t="s">
        <v>483</v>
      </c>
    </row>
    <row r="89" spans="1:9">
      <c r="A89" s="11" t="s">
        <v>597</v>
      </c>
      <c r="B89" s="25">
        <f>-0.76*B88</f>
        <v>-1.596E-4</v>
      </c>
      <c r="C89" s="10" t="s">
        <v>585</v>
      </c>
      <c r="D89" s="26" t="s">
        <v>27</v>
      </c>
      <c r="F89" s="26" t="s">
        <v>6</v>
      </c>
      <c r="G89" s="26" t="s">
        <v>18</v>
      </c>
      <c r="H89" s="26" t="s">
        <v>586</v>
      </c>
      <c r="I89" s="26" t="s">
        <v>59</v>
      </c>
    </row>
    <row r="90" spans="1:9">
      <c r="A90" s="12" t="s">
        <v>598</v>
      </c>
      <c r="B90" s="25">
        <f>SUMIF($A$1:$A$79,"market for nickel, 99.5%",$B$1:$B$79)</f>
        <v>0</v>
      </c>
      <c r="C90" s="10" t="s">
        <v>450</v>
      </c>
      <c r="D90" s="26" t="s">
        <v>485</v>
      </c>
      <c r="F90" s="26" t="s">
        <v>480</v>
      </c>
      <c r="G90" s="26" t="s">
        <v>440</v>
      </c>
      <c r="H90" s="26" t="s">
        <v>599</v>
      </c>
    </row>
    <row r="91" spans="1:9">
      <c r="A91" s="2" t="s">
        <v>600</v>
      </c>
      <c r="B91" s="25">
        <f>-0.87*B90</f>
        <v>0</v>
      </c>
      <c r="C91" s="10" t="s">
        <v>450</v>
      </c>
      <c r="D91" s="26" t="s">
        <v>587</v>
      </c>
      <c r="F91" s="26" t="s">
        <v>439</v>
      </c>
      <c r="G91" s="26" t="s">
        <v>440</v>
      </c>
      <c r="H91" s="26" t="s">
        <v>477</v>
      </c>
      <c r="I91" s="26" t="s">
        <v>61</v>
      </c>
    </row>
    <row r="93" spans="1:9">
      <c r="A93" s="2" t="s">
        <v>3</v>
      </c>
      <c r="B93" s="25" t="s">
        <v>20</v>
      </c>
    </row>
    <row r="94" spans="1:9">
      <c r="A94" s="2" t="s">
        <v>4</v>
      </c>
      <c r="B94" s="14"/>
    </row>
    <row r="95" spans="1:9">
      <c r="A95" s="2" t="s">
        <v>5</v>
      </c>
      <c r="B95" s="25" t="s">
        <v>6</v>
      </c>
    </row>
    <row r="96" spans="1:9">
      <c r="A96" s="2" t="s">
        <v>7</v>
      </c>
      <c r="B96" s="25">
        <v>1</v>
      </c>
    </row>
    <row r="97" spans="1:9">
      <c r="A97" s="2" t="s">
        <v>8</v>
      </c>
      <c r="B97" s="25" t="s">
        <v>578</v>
      </c>
    </row>
    <row r="98" spans="1:9">
      <c r="A98" s="2" t="s">
        <v>9</v>
      </c>
    </row>
    <row r="99" spans="1:9">
      <c r="A99" s="2" t="s">
        <v>10</v>
      </c>
      <c r="B99" s="25" t="s">
        <v>11</v>
      </c>
      <c r="C99" s="26" t="s">
        <v>8</v>
      </c>
      <c r="D99" s="26" t="s">
        <v>12</v>
      </c>
      <c r="E99" s="26" t="s">
        <v>13</v>
      </c>
      <c r="F99" s="26" t="s">
        <v>5</v>
      </c>
      <c r="G99" s="26" t="s">
        <v>14</v>
      </c>
      <c r="H99" s="26" t="s">
        <v>15</v>
      </c>
      <c r="I99" s="26" t="s">
        <v>16</v>
      </c>
    </row>
    <row r="100" spans="1:9">
      <c r="A100" s="2" t="s">
        <v>486</v>
      </c>
      <c r="B100" s="25">
        <f>SUMIF($A$1:$A$68,"market for platinum",$B$1:$B$68)</f>
        <v>2.1000000000000001E-4</v>
      </c>
      <c r="C100" s="26" t="s">
        <v>585</v>
      </c>
      <c r="D100" s="26" t="s">
        <v>27</v>
      </c>
      <c r="F100" s="26" t="s">
        <v>596</v>
      </c>
      <c r="G100" s="26" t="s">
        <v>18</v>
      </c>
      <c r="H100" s="26" t="s">
        <v>483</v>
      </c>
    </row>
    <row r="101" spans="1:9">
      <c r="A101" s="11" t="s">
        <v>597</v>
      </c>
      <c r="B101" s="25">
        <f>-0.35*B100</f>
        <v>-7.3499999999999998E-5</v>
      </c>
      <c r="C101" s="10" t="s">
        <v>450</v>
      </c>
      <c r="D101" s="26" t="s">
        <v>27</v>
      </c>
      <c r="F101" s="26" t="s">
        <v>6</v>
      </c>
      <c r="G101" s="26" t="s">
        <v>18</v>
      </c>
      <c r="H101" s="26" t="s">
        <v>483</v>
      </c>
      <c r="I101" s="26" t="s">
        <v>60</v>
      </c>
    </row>
    <row r="102" spans="1:9">
      <c r="A102" s="12" t="s">
        <v>475</v>
      </c>
      <c r="B102" s="25">
        <f>SUMIF($A$1:$A$79,"market for nickel, 99.5%",$B$1:$B$79)</f>
        <v>0</v>
      </c>
      <c r="C102" s="10" t="s">
        <v>585</v>
      </c>
      <c r="D102" s="26" t="s">
        <v>485</v>
      </c>
      <c r="F102" s="26" t="s">
        <v>596</v>
      </c>
      <c r="G102" s="26" t="s">
        <v>580</v>
      </c>
      <c r="H102" s="26" t="s">
        <v>477</v>
      </c>
    </row>
    <row r="103" spans="1:9">
      <c r="A103" s="2" t="s">
        <v>478</v>
      </c>
      <c r="B103" s="25">
        <f>-0.3*B102</f>
        <v>0</v>
      </c>
      <c r="C103" s="10" t="s">
        <v>585</v>
      </c>
      <c r="D103" s="26" t="s">
        <v>587</v>
      </c>
      <c r="F103" s="26" t="s">
        <v>439</v>
      </c>
      <c r="G103" s="26" t="s">
        <v>440</v>
      </c>
      <c r="H103" s="26" t="s">
        <v>477</v>
      </c>
      <c r="I103" s="26" t="s">
        <v>62</v>
      </c>
    </row>
    <row r="105" spans="1:9">
      <c r="A105" s="2" t="s">
        <v>3</v>
      </c>
      <c r="B105" s="25" t="s">
        <v>21</v>
      </c>
    </row>
    <row r="106" spans="1:9">
      <c r="A106" s="2" t="s">
        <v>4</v>
      </c>
      <c r="B106" s="14"/>
    </row>
    <row r="107" spans="1:9">
      <c r="A107" s="2" t="s">
        <v>5</v>
      </c>
      <c r="B107" s="25" t="s">
        <v>6</v>
      </c>
    </row>
    <row r="108" spans="1:9">
      <c r="A108" s="2" t="s">
        <v>7</v>
      </c>
      <c r="B108" s="25">
        <v>1</v>
      </c>
    </row>
    <row r="109" spans="1:9">
      <c r="A109" s="2" t="s">
        <v>8</v>
      </c>
      <c r="B109" s="25" t="s">
        <v>578</v>
      </c>
    </row>
    <row r="110" spans="1:9">
      <c r="A110" s="2" t="s">
        <v>9</v>
      </c>
    </row>
    <row r="111" spans="1:9">
      <c r="A111" s="2" t="s">
        <v>10</v>
      </c>
      <c r="B111" s="25" t="s">
        <v>11</v>
      </c>
      <c r="C111" s="26" t="s">
        <v>8</v>
      </c>
      <c r="D111" s="26" t="s">
        <v>12</v>
      </c>
      <c r="E111" s="26" t="s">
        <v>13</v>
      </c>
      <c r="F111" s="26" t="s">
        <v>5</v>
      </c>
      <c r="G111" s="26" t="s">
        <v>14</v>
      </c>
      <c r="H111" s="26" t="s">
        <v>15</v>
      </c>
      <c r="I111" s="26" t="s">
        <v>16</v>
      </c>
    </row>
    <row r="112" spans="1:9">
      <c r="A112" s="2" t="s">
        <v>486</v>
      </c>
      <c r="B112" s="25">
        <f>SUMIF($A$1:$A$68,"market for platinum",$B$1:$B$68)</f>
        <v>2.1000000000000001E-4</v>
      </c>
      <c r="C112" s="26" t="s">
        <v>450</v>
      </c>
      <c r="D112" s="26" t="s">
        <v>27</v>
      </c>
      <c r="F112" s="26" t="s">
        <v>480</v>
      </c>
      <c r="G112" s="26" t="s">
        <v>18</v>
      </c>
      <c r="H112" s="26" t="s">
        <v>586</v>
      </c>
    </row>
    <row r="113" spans="1:9">
      <c r="A113" s="11" t="s">
        <v>481</v>
      </c>
      <c r="B113" s="25">
        <f>0*B112</f>
        <v>0</v>
      </c>
      <c r="C113" s="10" t="s">
        <v>450</v>
      </c>
      <c r="D113" s="26" t="s">
        <v>27</v>
      </c>
      <c r="F113" s="26" t="s">
        <v>6</v>
      </c>
      <c r="G113" s="26" t="s">
        <v>18</v>
      </c>
      <c r="H113" s="26" t="s">
        <v>586</v>
      </c>
      <c r="I113" s="26" t="s">
        <v>83</v>
      </c>
    </row>
    <row r="114" spans="1:9">
      <c r="A114" s="12" t="s">
        <v>475</v>
      </c>
      <c r="B114" s="25">
        <f>SUMIF($A$1:$A$79,"market for nickel, 99.5%",$B$1:$B$79)</f>
        <v>0</v>
      </c>
      <c r="C114" s="10" t="s">
        <v>585</v>
      </c>
      <c r="D114" s="26" t="s">
        <v>587</v>
      </c>
      <c r="F114" s="26" t="s">
        <v>480</v>
      </c>
      <c r="G114" s="26" t="s">
        <v>580</v>
      </c>
      <c r="H114" s="26" t="s">
        <v>477</v>
      </c>
    </row>
    <row r="115" spans="1:9">
      <c r="A115" s="2" t="s">
        <v>600</v>
      </c>
      <c r="B115" s="25">
        <f>-0.3*B114</f>
        <v>0</v>
      </c>
      <c r="C115" s="10" t="s">
        <v>450</v>
      </c>
      <c r="D115" s="26" t="s">
        <v>587</v>
      </c>
      <c r="F115" s="26" t="s">
        <v>579</v>
      </c>
      <c r="G115" s="26" t="s">
        <v>440</v>
      </c>
      <c r="H115" s="26" t="s">
        <v>477</v>
      </c>
      <c r="I115" s="26" t="s">
        <v>83</v>
      </c>
    </row>
    <row r="118" spans="1:9">
      <c r="B118" s="14"/>
    </row>
    <row r="125" spans="1:9">
      <c r="A125" s="11"/>
      <c r="C125" s="10"/>
    </row>
    <row r="126" spans="1:9">
      <c r="A126" s="12"/>
      <c r="C126" s="10"/>
    </row>
    <row r="127" spans="1:9">
      <c r="C127" s="10"/>
    </row>
  </sheetData>
  <phoneticPr fontId="1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66"/>
  <sheetViews>
    <sheetView topLeftCell="A4" workbookViewId="0">
      <selection activeCell="G26" sqref="G26"/>
    </sheetView>
  </sheetViews>
  <sheetFormatPr defaultRowHeight="13.8"/>
  <cols>
    <col min="1" max="1" width="19.77734375" style="37" bestFit="1" customWidth="1"/>
    <col min="2" max="2" width="24.88671875" style="37" bestFit="1" customWidth="1"/>
    <col min="3" max="3" width="4.6640625" style="37" bestFit="1" customWidth="1"/>
    <col min="4" max="4" width="17.21875" style="37" bestFit="1" customWidth="1"/>
    <col min="5" max="5" width="26.44140625" style="37" bestFit="1" customWidth="1"/>
    <col min="6" max="6" width="10.44140625" style="37" bestFit="1" customWidth="1"/>
    <col min="7" max="7" width="13.88671875" style="37" bestFit="1" customWidth="1"/>
    <col min="8" max="8" width="16.77734375" style="37" bestFit="1" customWidth="1"/>
    <col min="9" max="9" width="9.5546875" style="37" bestFit="1" customWidth="1"/>
    <col min="10" max="16384" width="8.88671875" style="37"/>
  </cols>
  <sheetData>
    <row r="1" spans="1:77" s="26" customFormat="1">
      <c r="A1" s="2" t="s">
        <v>120</v>
      </c>
      <c r="B1" s="25">
        <v>14</v>
      </c>
    </row>
    <row r="2" spans="1:77" s="29" customFormat="1">
      <c r="A2" s="4" t="s">
        <v>0</v>
      </c>
      <c r="B2" s="27" t="s">
        <v>121</v>
      </c>
      <c r="C2" s="28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  <c r="AV2" s="26"/>
      <c r="AW2" s="26"/>
      <c r="AX2" s="26"/>
      <c r="AY2" s="26"/>
      <c r="AZ2" s="26"/>
      <c r="BA2" s="26"/>
      <c r="BB2" s="26"/>
      <c r="BC2" s="26"/>
      <c r="BD2" s="26"/>
      <c r="BE2" s="26"/>
      <c r="BF2" s="26"/>
      <c r="BG2" s="26"/>
      <c r="BH2" s="26"/>
      <c r="BI2" s="26"/>
      <c r="BJ2" s="26"/>
      <c r="BK2" s="26"/>
      <c r="BL2" s="26"/>
      <c r="BM2" s="26"/>
      <c r="BN2" s="26"/>
      <c r="BO2" s="26"/>
      <c r="BP2" s="26"/>
      <c r="BQ2" s="26"/>
      <c r="BR2" s="26"/>
      <c r="BS2" s="26"/>
      <c r="BT2" s="26"/>
      <c r="BU2" s="26"/>
      <c r="BV2" s="26"/>
      <c r="BW2" s="26"/>
      <c r="BX2" s="26"/>
      <c r="BY2" s="26"/>
    </row>
    <row r="3" spans="1:77" s="29" customFormat="1">
      <c r="A3" s="2" t="s">
        <v>1</v>
      </c>
      <c r="B3" s="25" t="s">
        <v>2</v>
      </c>
      <c r="C3" s="28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6"/>
      <c r="AX3" s="26"/>
      <c r="AY3" s="26"/>
      <c r="AZ3" s="26"/>
      <c r="BA3" s="26"/>
      <c r="BB3" s="26"/>
      <c r="BC3" s="26"/>
      <c r="BD3" s="26"/>
      <c r="BE3" s="26"/>
      <c r="BF3" s="26"/>
      <c r="BG3" s="26"/>
      <c r="BH3" s="26"/>
      <c r="BI3" s="26"/>
      <c r="BJ3" s="26"/>
      <c r="BK3" s="26"/>
      <c r="BL3" s="26"/>
      <c r="BM3" s="26"/>
      <c r="BN3" s="26"/>
      <c r="BO3" s="26"/>
      <c r="BP3" s="26"/>
      <c r="BQ3" s="26"/>
      <c r="BR3" s="26"/>
      <c r="BS3" s="26"/>
      <c r="BT3" s="26"/>
      <c r="BU3" s="26"/>
      <c r="BV3" s="26"/>
      <c r="BW3" s="26"/>
      <c r="BX3" s="26"/>
      <c r="BY3" s="26"/>
    </row>
    <row r="5" spans="1:77" s="26" customFormat="1">
      <c r="A5" s="26" t="s">
        <v>3</v>
      </c>
      <c r="B5" s="26" t="s">
        <v>122</v>
      </c>
    </row>
    <row r="6" spans="1:77" s="26" customFormat="1">
      <c r="A6" s="26" t="s">
        <v>4</v>
      </c>
      <c r="B6" s="27"/>
    </row>
    <row r="7" spans="1:77" s="26" customFormat="1">
      <c r="A7" s="26" t="s">
        <v>5</v>
      </c>
      <c r="B7" s="25" t="s">
        <v>6</v>
      </c>
    </row>
    <row r="8" spans="1:77" s="26" customFormat="1">
      <c r="A8" s="26" t="s">
        <v>7</v>
      </c>
      <c r="B8" s="25">
        <v>1</v>
      </c>
    </row>
    <row r="9" spans="1:77" s="26" customFormat="1">
      <c r="A9" s="26" t="s">
        <v>8</v>
      </c>
      <c r="B9" s="25" t="s">
        <v>123</v>
      </c>
    </row>
    <row r="10" spans="1:77" s="26" customFormat="1">
      <c r="A10" s="26" t="s">
        <v>9</v>
      </c>
      <c r="B10" s="25"/>
    </row>
    <row r="11" spans="1:77" s="26" customFormat="1">
      <c r="A11" s="26" t="s">
        <v>10</v>
      </c>
      <c r="B11" s="25" t="s">
        <v>11</v>
      </c>
      <c r="C11" s="26" t="s">
        <v>8</v>
      </c>
      <c r="D11" s="26" t="s">
        <v>12</v>
      </c>
      <c r="E11" s="26" t="s">
        <v>13</v>
      </c>
      <c r="F11" s="26" t="s">
        <v>5</v>
      </c>
      <c r="G11" s="26" t="s">
        <v>14</v>
      </c>
    </row>
    <row r="12" spans="1:77" s="26" customFormat="1">
      <c r="A12" s="25" t="s">
        <v>124</v>
      </c>
      <c r="B12" s="25">
        <v>7000</v>
      </c>
      <c r="C12" s="26" t="s">
        <v>125</v>
      </c>
      <c r="D12" s="27" t="s">
        <v>121</v>
      </c>
      <c r="F12" s="26" t="s">
        <v>6</v>
      </c>
      <c r="G12" s="26" t="s">
        <v>126</v>
      </c>
    </row>
    <row r="13" spans="1:77" s="26" customFormat="1">
      <c r="A13" s="25" t="s">
        <v>127</v>
      </c>
      <c r="B13" s="25">
        <v>7000</v>
      </c>
      <c r="C13" s="26" t="s">
        <v>125</v>
      </c>
      <c r="D13" s="27" t="s">
        <v>121</v>
      </c>
      <c r="F13" s="26" t="s">
        <v>6</v>
      </c>
      <c r="G13" s="26" t="s">
        <v>126</v>
      </c>
    </row>
    <row r="14" spans="1:77" s="26" customFormat="1">
      <c r="A14" s="25" t="s">
        <v>128</v>
      </c>
      <c r="B14" s="25">
        <v>7000</v>
      </c>
      <c r="C14" s="26" t="s">
        <v>125</v>
      </c>
      <c r="D14" s="27" t="s">
        <v>121</v>
      </c>
      <c r="F14" s="26" t="s">
        <v>6</v>
      </c>
      <c r="G14" s="26" t="s">
        <v>126</v>
      </c>
    </row>
    <row r="15" spans="1:77" s="26" customFormat="1">
      <c r="A15" s="25" t="s">
        <v>129</v>
      </c>
      <c r="B15" s="25">
        <v>7000</v>
      </c>
      <c r="C15" s="26" t="s">
        <v>125</v>
      </c>
      <c r="D15" s="27" t="s">
        <v>121</v>
      </c>
      <c r="F15" s="26" t="s">
        <v>6</v>
      </c>
      <c r="G15" s="26" t="s">
        <v>126</v>
      </c>
    </row>
    <row r="17" spans="1:13" s="26" customFormat="1">
      <c r="A17" s="2" t="s">
        <v>3</v>
      </c>
      <c r="B17" s="25" t="s">
        <v>124</v>
      </c>
    </row>
    <row r="18" spans="1:13" s="26" customFormat="1">
      <c r="A18" s="2" t="s">
        <v>4</v>
      </c>
      <c r="B18" s="25"/>
    </row>
    <row r="19" spans="1:13" s="26" customFormat="1">
      <c r="A19" s="2" t="s">
        <v>5</v>
      </c>
      <c r="B19" s="25" t="s">
        <v>6</v>
      </c>
    </row>
    <row r="20" spans="1:13" s="26" customFormat="1">
      <c r="A20" s="2" t="s">
        <v>7</v>
      </c>
      <c r="B20" s="25">
        <v>7000</v>
      </c>
    </row>
    <row r="21" spans="1:13" s="26" customFormat="1">
      <c r="A21" s="2" t="s">
        <v>8</v>
      </c>
      <c r="B21" s="25" t="s">
        <v>130</v>
      </c>
    </row>
    <row r="22" spans="1:13" s="26" customFormat="1">
      <c r="A22" s="2" t="s">
        <v>9</v>
      </c>
      <c r="B22" s="25"/>
    </row>
    <row r="23" spans="1:13" s="26" customFormat="1">
      <c r="A23" s="2" t="s">
        <v>10</v>
      </c>
      <c r="B23" s="25" t="s">
        <v>11</v>
      </c>
      <c r="C23" s="26" t="s">
        <v>8</v>
      </c>
      <c r="D23" s="26" t="s">
        <v>12</v>
      </c>
      <c r="E23" s="26" t="s">
        <v>13</v>
      </c>
      <c r="F23" s="26" t="s">
        <v>5</v>
      </c>
      <c r="G23" s="26" t="s">
        <v>14</v>
      </c>
      <c r="H23" s="26" t="s">
        <v>131</v>
      </c>
      <c r="I23" s="26" t="s">
        <v>132</v>
      </c>
      <c r="J23" s="26" t="s">
        <v>133</v>
      </c>
      <c r="K23" s="26" t="s">
        <v>134</v>
      </c>
      <c r="L23" s="26" t="s">
        <v>135</v>
      </c>
      <c r="M23" s="26" t="s">
        <v>136</v>
      </c>
    </row>
    <row r="24" spans="1:13" s="26" customFormat="1">
      <c r="A24" s="2" t="s">
        <v>137</v>
      </c>
      <c r="B24" s="25">
        <v>2400.3000000000002</v>
      </c>
      <c r="C24" s="26" t="s">
        <v>138</v>
      </c>
      <c r="D24" s="36" t="s">
        <v>139</v>
      </c>
      <c r="E24" s="26" t="s">
        <v>140</v>
      </c>
      <c r="F24" s="36" t="s">
        <v>141</v>
      </c>
      <c r="G24" s="36" t="s">
        <v>142</v>
      </c>
      <c r="H24" s="26">
        <v>4</v>
      </c>
      <c r="L24" s="26">
        <v>2155.9245329999999</v>
      </c>
      <c r="M24" s="26">
        <v>2644.8971080000001</v>
      </c>
    </row>
    <row r="25" spans="1:13" s="26" customFormat="1">
      <c r="A25" s="2" t="s">
        <v>143</v>
      </c>
      <c r="B25" s="25">
        <v>1498.1337533815017</v>
      </c>
      <c r="C25" s="26" t="s">
        <v>144</v>
      </c>
      <c r="D25" s="36" t="s">
        <v>27</v>
      </c>
      <c r="F25" s="36" t="s">
        <v>145</v>
      </c>
      <c r="G25" s="36" t="s">
        <v>18</v>
      </c>
    </row>
    <row r="26" spans="1:13">
      <c r="A26" s="37" t="s">
        <v>146</v>
      </c>
      <c r="B26" s="37">
        <f>5.3977*10^-3</f>
        <v>5.3977000000000001E-3</v>
      </c>
      <c r="C26" s="26" t="s">
        <v>138</v>
      </c>
      <c r="D26" s="36" t="s">
        <v>139</v>
      </c>
      <c r="E26" s="37" t="s">
        <v>147</v>
      </c>
      <c r="F26" s="36" t="s">
        <v>141</v>
      </c>
      <c r="G26" s="36" t="s">
        <v>142</v>
      </c>
      <c r="H26" s="37">
        <v>1</v>
      </c>
    </row>
    <row r="27" spans="1:13">
      <c r="A27" s="37" t="s">
        <v>148</v>
      </c>
      <c r="B27" s="37">
        <f>107.94*10^-3</f>
        <v>0.10793999999999999</v>
      </c>
      <c r="C27" s="37" t="s">
        <v>149</v>
      </c>
      <c r="D27" s="36" t="s">
        <v>139</v>
      </c>
      <c r="E27" s="37" t="s">
        <v>147</v>
      </c>
      <c r="F27" s="36" t="s">
        <v>141</v>
      </c>
      <c r="G27" s="36" t="s">
        <v>142</v>
      </c>
      <c r="H27" s="37">
        <v>1</v>
      </c>
    </row>
    <row r="28" spans="1:13">
      <c r="A28" s="37" t="s">
        <v>150</v>
      </c>
      <c r="B28" s="37">
        <f>50.484*10^-3</f>
        <v>5.0484000000000001E-2</v>
      </c>
      <c r="C28" s="37" t="s">
        <v>149</v>
      </c>
      <c r="D28" s="36" t="s">
        <v>139</v>
      </c>
      <c r="E28" s="37" t="s">
        <v>147</v>
      </c>
      <c r="F28" s="36" t="s">
        <v>141</v>
      </c>
      <c r="G28" s="36" t="s">
        <v>142</v>
      </c>
      <c r="H28" s="37">
        <v>1</v>
      </c>
    </row>
    <row r="30" spans="1:13">
      <c r="A30" s="2" t="s">
        <v>3</v>
      </c>
      <c r="B30" s="25" t="s">
        <v>127</v>
      </c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</row>
    <row r="31" spans="1:13">
      <c r="A31" s="2" t="s">
        <v>4</v>
      </c>
      <c r="B31" s="25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</row>
    <row r="32" spans="1:13">
      <c r="A32" s="2" t="s">
        <v>5</v>
      </c>
      <c r="B32" s="25" t="s">
        <v>6</v>
      </c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</row>
    <row r="33" spans="1:13">
      <c r="A33" s="2" t="s">
        <v>7</v>
      </c>
      <c r="B33" s="25">
        <v>7000</v>
      </c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</row>
    <row r="34" spans="1:13">
      <c r="A34" s="2" t="s">
        <v>8</v>
      </c>
      <c r="B34" s="25" t="s">
        <v>130</v>
      </c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</row>
    <row r="35" spans="1:13">
      <c r="A35" s="2" t="s">
        <v>9</v>
      </c>
      <c r="B35" s="25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</row>
    <row r="36" spans="1:13">
      <c r="A36" s="2" t="s">
        <v>10</v>
      </c>
      <c r="B36" s="25" t="s">
        <v>11</v>
      </c>
      <c r="C36" s="26" t="s">
        <v>8</v>
      </c>
      <c r="D36" s="26" t="s">
        <v>12</v>
      </c>
      <c r="E36" s="26" t="s">
        <v>13</v>
      </c>
      <c r="F36" s="26" t="s">
        <v>5</v>
      </c>
      <c r="G36" s="26" t="s">
        <v>14</v>
      </c>
      <c r="H36" s="26" t="s">
        <v>131</v>
      </c>
      <c r="I36" s="26" t="s">
        <v>132</v>
      </c>
      <c r="J36" s="26" t="s">
        <v>133</v>
      </c>
      <c r="K36" s="26" t="s">
        <v>134</v>
      </c>
      <c r="L36" s="26" t="s">
        <v>135</v>
      </c>
      <c r="M36" s="26" t="s">
        <v>136</v>
      </c>
    </row>
    <row r="37" spans="1:13">
      <c r="A37" s="2" t="s">
        <v>137</v>
      </c>
      <c r="B37" s="25">
        <v>2159.0996770000002</v>
      </c>
      <c r="C37" s="26" t="s">
        <v>138</v>
      </c>
      <c r="D37" s="36" t="s">
        <v>139</v>
      </c>
      <c r="E37" s="26" t="s">
        <v>140</v>
      </c>
      <c r="F37" s="36" t="s">
        <v>141</v>
      </c>
      <c r="G37" s="36" t="s">
        <v>142</v>
      </c>
      <c r="H37" s="26">
        <v>4</v>
      </c>
      <c r="I37" s="26"/>
      <c r="J37" s="26"/>
      <c r="K37" s="26"/>
      <c r="L37" s="26">
        <v>1651.0762239999999</v>
      </c>
      <c r="M37" s="26">
        <v>3111.6436540000004</v>
      </c>
    </row>
    <row r="38" spans="1:13" s="26" customFormat="1">
      <c r="A38" s="2" t="s">
        <v>143</v>
      </c>
      <c r="B38" s="25">
        <v>1689.3848708344594</v>
      </c>
      <c r="C38" s="26" t="s">
        <v>144</v>
      </c>
      <c r="D38" s="36" t="s">
        <v>27</v>
      </c>
      <c r="F38" s="36" t="s">
        <v>145</v>
      </c>
      <c r="G38" s="36" t="s">
        <v>18</v>
      </c>
    </row>
    <row r="39" spans="1:13">
      <c r="A39" s="37" t="s">
        <v>146</v>
      </c>
      <c r="B39" s="37">
        <f>31.751468*10^-3</f>
        <v>3.1751467999999998E-2</v>
      </c>
      <c r="C39" s="26" t="s">
        <v>138</v>
      </c>
      <c r="D39" s="36" t="s">
        <v>139</v>
      </c>
      <c r="E39" s="37" t="s">
        <v>147</v>
      </c>
      <c r="F39" s="36" t="s">
        <v>141</v>
      </c>
      <c r="G39" s="36" t="s">
        <v>142</v>
      </c>
      <c r="H39" s="37">
        <v>1</v>
      </c>
    </row>
    <row r="40" spans="1:13">
      <c r="A40" s="37" t="s">
        <v>151</v>
      </c>
      <c r="B40" s="37">
        <f>0.3175*10^-3</f>
        <v>3.1750000000000002E-4</v>
      </c>
      <c r="C40" s="37" t="s">
        <v>149</v>
      </c>
      <c r="D40" s="36" t="s">
        <v>139</v>
      </c>
      <c r="E40" s="37" t="s">
        <v>147</v>
      </c>
      <c r="F40" s="36" t="s">
        <v>141</v>
      </c>
      <c r="G40" s="36" t="s">
        <v>142</v>
      </c>
      <c r="H40" s="37">
        <v>1</v>
      </c>
    </row>
    <row r="41" spans="1:13">
      <c r="A41" s="37" t="s">
        <v>152</v>
      </c>
      <c r="B41" s="37">
        <v>859.25</v>
      </c>
      <c r="C41" s="37" t="s">
        <v>153</v>
      </c>
      <c r="D41" s="36" t="s">
        <v>139</v>
      </c>
      <c r="E41" s="37" t="s">
        <v>147</v>
      </c>
      <c r="F41" s="36" t="s">
        <v>141</v>
      </c>
      <c r="G41" s="36" t="s">
        <v>142</v>
      </c>
      <c r="H41" s="37">
        <v>1</v>
      </c>
    </row>
    <row r="43" spans="1:13">
      <c r="A43" s="2" t="s">
        <v>3</v>
      </c>
      <c r="B43" s="25" t="s">
        <v>128</v>
      </c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</row>
    <row r="44" spans="1:13">
      <c r="A44" s="2" t="s">
        <v>4</v>
      </c>
      <c r="B44" s="25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</row>
    <row r="45" spans="1:13">
      <c r="A45" s="2" t="s">
        <v>5</v>
      </c>
      <c r="B45" s="25" t="s">
        <v>6</v>
      </c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</row>
    <row r="46" spans="1:13">
      <c r="A46" s="2" t="s">
        <v>7</v>
      </c>
      <c r="B46" s="25">
        <v>7000</v>
      </c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</row>
    <row r="47" spans="1:13">
      <c r="A47" s="2" t="s">
        <v>8</v>
      </c>
      <c r="B47" s="25" t="s">
        <v>130</v>
      </c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</row>
    <row r="48" spans="1:13">
      <c r="A48" s="2" t="s">
        <v>9</v>
      </c>
      <c r="B48" s="25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</row>
    <row r="49" spans="1:13">
      <c r="A49" s="2" t="s">
        <v>10</v>
      </c>
      <c r="B49" s="25" t="s">
        <v>11</v>
      </c>
      <c r="C49" s="26" t="s">
        <v>8</v>
      </c>
      <c r="D49" s="26" t="s">
        <v>12</v>
      </c>
      <c r="E49" s="26" t="s">
        <v>13</v>
      </c>
      <c r="F49" s="26" t="s">
        <v>5</v>
      </c>
      <c r="G49" s="26" t="s">
        <v>14</v>
      </c>
      <c r="H49" s="26" t="s">
        <v>131</v>
      </c>
      <c r="I49" s="26" t="s">
        <v>132</v>
      </c>
      <c r="J49" s="26" t="s">
        <v>133</v>
      </c>
      <c r="K49" s="26" t="s">
        <v>134</v>
      </c>
      <c r="L49" s="26" t="s">
        <v>135</v>
      </c>
      <c r="M49" s="26" t="s">
        <v>136</v>
      </c>
    </row>
    <row r="50" spans="1:13">
      <c r="A50" s="2" t="s">
        <v>137</v>
      </c>
      <c r="B50" s="25">
        <v>2597</v>
      </c>
      <c r="C50" s="26" t="s">
        <v>138</v>
      </c>
      <c r="D50" s="36" t="s">
        <v>139</v>
      </c>
      <c r="E50" s="26" t="s">
        <v>140</v>
      </c>
      <c r="F50" s="36" t="s">
        <v>141</v>
      </c>
      <c r="G50" s="36" t="s">
        <v>142</v>
      </c>
      <c r="H50" s="26">
        <v>4</v>
      </c>
      <c r="I50" s="26"/>
      <c r="J50" s="26"/>
      <c r="K50" s="26"/>
      <c r="L50" s="26">
        <v>1540</v>
      </c>
      <c r="M50" s="26">
        <v>3178</v>
      </c>
    </row>
    <row r="51" spans="1:13" s="26" customFormat="1">
      <c r="A51" s="2" t="s">
        <v>143</v>
      </c>
      <c r="B51" s="25">
        <v>1890.50211736237</v>
      </c>
      <c r="C51" s="26" t="s">
        <v>144</v>
      </c>
      <c r="D51" s="36" t="s">
        <v>27</v>
      </c>
      <c r="F51" s="36" t="s">
        <v>145</v>
      </c>
      <c r="G51" s="36" t="s">
        <v>18</v>
      </c>
    </row>
    <row r="52" spans="1:13">
      <c r="A52" s="37" t="s">
        <v>146</v>
      </c>
      <c r="B52" s="37">
        <f>63*10^-3</f>
        <v>6.3E-2</v>
      </c>
      <c r="C52" s="26" t="s">
        <v>138</v>
      </c>
      <c r="D52" s="36" t="s">
        <v>139</v>
      </c>
      <c r="E52" s="37" t="s">
        <v>147</v>
      </c>
      <c r="F52" s="36" t="s">
        <v>141</v>
      </c>
      <c r="G52" s="36" t="s">
        <v>142</v>
      </c>
      <c r="H52" s="37">
        <v>1</v>
      </c>
    </row>
    <row r="53" spans="1:13">
      <c r="A53" s="37" t="s">
        <v>148</v>
      </c>
      <c r="B53" s="37">
        <f>35*10^-3</f>
        <v>3.5000000000000003E-2</v>
      </c>
      <c r="C53" s="37" t="s">
        <v>149</v>
      </c>
      <c r="D53" s="36" t="s">
        <v>139</v>
      </c>
      <c r="E53" s="37" t="s">
        <v>147</v>
      </c>
      <c r="F53" s="36" t="s">
        <v>141</v>
      </c>
      <c r="G53" s="36" t="s">
        <v>142</v>
      </c>
      <c r="H53" s="37">
        <v>1</v>
      </c>
    </row>
    <row r="54" spans="1:13">
      <c r="A54" s="37" t="s">
        <v>150</v>
      </c>
      <c r="B54" s="37">
        <f>35*10^-3</f>
        <v>3.5000000000000003E-2</v>
      </c>
      <c r="C54" s="37" t="s">
        <v>149</v>
      </c>
      <c r="D54" s="36" t="s">
        <v>139</v>
      </c>
      <c r="E54" s="37" t="s">
        <v>147</v>
      </c>
      <c r="F54" s="36" t="s">
        <v>141</v>
      </c>
      <c r="G54" s="36" t="s">
        <v>142</v>
      </c>
      <c r="H54" s="37">
        <v>1</v>
      </c>
    </row>
    <row r="56" spans="1:13">
      <c r="A56" s="2" t="s">
        <v>3</v>
      </c>
      <c r="B56" s="25" t="s">
        <v>154</v>
      </c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</row>
    <row r="57" spans="1:13">
      <c r="A57" s="2" t="s">
        <v>4</v>
      </c>
      <c r="B57" s="25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</row>
    <row r="58" spans="1:13">
      <c r="A58" s="2" t="s">
        <v>5</v>
      </c>
      <c r="B58" s="25" t="s">
        <v>6</v>
      </c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</row>
    <row r="59" spans="1:13">
      <c r="A59" s="2" t="s">
        <v>7</v>
      </c>
      <c r="B59" s="25">
        <v>7000</v>
      </c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</row>
    <row r="60" spans="1:13">
      <c r="A60" s="2" t="s">
        <v>8</v>
      </c>
      <c r="B60" s="25" t="s">
        <v>130</v>
      </c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</row>
    <row r="61" spans="1:13">
      <c r="A61" s="2" t="s">
        <v>9</v>
      </c>
      <c r="B61" s="25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</row>
    <row r="62" spans="1:13">
      <c r="A62" s="2" t="s">
        <v>10</v>
      </c>
      <c r="B62" s="25" t="s">
        <v>11</v>
      </c>
      <c r="C62" s="26" t="s">
        <v>8</v>
      </c>
      <c r="D62" s="26" t="s">
        <v>12</v>
      </c>
      <c r="E62" s="26" t="s">
        <v>13</v>
      </c>
      <c r="F62" s="26" t="s">
        <v>5</v>
      </c>
      <c r="G62" s="26" t="s">
        <v>14</v>
      </c>
      <c r="H62" s="26" t="s">
        <v>131</v>
      </c>
      <c r="I62" s="26" t="s">
        <v>132</v>
      </c>
      <c r="J62" s="26" t="s">
        <v>133</v>
      </c>
      <c r="K62" s="26" t="s">
        <v>134</v>
      </c>
      <c r="L62" s="26" t="s">
        <v>135</v>
      </c>
      <c r="M62" s="26" t="s">
        <v>136</v>
      </c>
    </row>
    <row r="63" spans="1:13">
      <c r="A63" s="2" t="s">
        <v>137</v>
      </c>
      <c r="B63" s="25">
        <v>3696</v>
      </c>
      <c r="C63" s="26" t="s">
        <v>138</v>
      </c>
      <c r="D63" s="36" t="s">
        <v>139</v>
      </c>
      <c r="E63" s="26" t="s">
        <v>140</v>
      </c>
      <c r="F63" s="36" t="s">
        <v>141</v>
      </c>
      <c r="G63" s="36" t="s">
        <v>142</v>
      </c>
      <c r="H63" s="26">
        <v>0</v>
      </c>
      <c r="I63" s="25"/>
      <c r="J63" s="26"/>
      <c r="K63" s="26"/>
      <c r="L63" s="26"/>
      <c r="M63" s="26"/>
    </row>
    <row r="64" spans="1:13" s="26" customFormat="1">
      <c r="A64" s="2" t="s">
        <v>143</v>
      </c>
      <c r="B64" s="25">
        <v>2145.9753764653901</v>
      </c>
      <c r="C64" s="26" t="s">
        <v>144</v>
      </c>
      <c r="D64" s="36" t="s">
        <v>27</v>
      </c>
      <c r="F64" s="36" t="s">
        <v>145</v>
      </c>
      <c r="G64" s="36" t="s">
        <v>18</v>
      </c>
    </row>
    <row r="65" spans="1:8">
      <c r="A65" s="37" t="s">
        <v>146</v>
      </c>
      <c r="B65" s="37">
        <f>48.3*10^-3</f>
        <v>4.8299999999999996E-2</v>
      </c>
      <c r="C65" s="26" t="s">
        <v>138</v>
      </c>
      <c r="D65" s="36" t="s">
        <v>139</v>
      </c>
      <c r="E65" s="37" t="s">
        <v>147</v>
      </c>
      <c r="F65" s="36" t="s">
        <v>141</v>
      </c>
      <c r="G65" s="36" t="s">
        <v>142</v>
      </c>
      <c r="H65" s="37">
        <v>0</v>
      </c>
    </row>
    <row r="66" spans="1:8">
      <c r="A66" s="37" t="s">
        <v>148</v>
      </c>
      <c r="B66" s="38">
        <f>119.77*10^-3</f>
        <v>0.11977</v>
      </c>
      <c r="C66" s="37" t="s">
        <v>149</v>
      </c>
      <c r="D66" s="36" t="s">
        <v>139</v>
      </c>
      <c r="E66" s="37" t="s">
        <v>147</v>
      </c>
      <c r="F66" s="36" t="s">
        <v>141</v>
      </c>
      <c r="G66" s="36" t="s">
        <v>142</v>
      </c>
      <c r="H66" s="37">
        <v>0</v>
      </c>
    </row>
  </sheetData>
  <phoneticPr fontId="13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1-NG SOFC</vt:lpstr>
      <vt:lpstr>2-NG MCFC</vt:lpstr>
      <vt:lpstr>3-NG PAFC</vt:lpstr>
      <vt:lpstr>4-NG PEMFC</vt:lpstr>
      <vt:lpstr>5-RE SOFC</vt:lpstr>
      <vt:lpstr>6-RE MCFC</vt:lpstr>
      <vt:lpstr>7-RE PAFC</vt:lpstr>
      <vt:lpstr>8-RE PEMFC</vt:lpstr>
      <vt:lpstr>9-NG Operational</vt:lpstr>
      <vt:lpstr>10-RE Operational</vt:lpstr>
      <vt:lpstr>11-Coal properties</vt:lpstr>
      <vt:lpstr>12-PM removal rate</vt:lpstr>
      <vt:lpstr>13-SO2 removal rate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2022-02-09T02:33:04Z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591910a1-07bc-4c70-8ea6-524f312368ac</vt:lpwstr>
  </property>
</Properties>
</file>