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arkt\2.-0 LCA team Dropbox\2.-0 LCA consultants\Exiobase\Data_collection\Dry_matter\"/>
    </mc:Choice>
  </mc:AlternateContent>
  <xr:revisionPtr revIDLastSave="0" documentId="13_ncr:1_{941CDAFC-4BC5-4364-87E0-5FAAADCF291B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FAO_crops" sheetId="2" r:id="rId2"/>
    <sheet name="Sheet3" sheetId="5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7" i="2" l="1"/>
  <c r="C166" i="2"/>
  <c r="C165" i="2"/>
  <c r="C164" i="2"/>
  <c r="C163" i="2"/>
  <c r="C162" i="2"/>
  <c r="C161" i="2"/>
  <c r="C156" i="2"/>
  <c r="C157" i="2"/>
  <c r="C159" i="2" s="1"/>
  <c r="C155" i="2"/>
  <c r="C158" i="2"/>
  <c r="C154" i="2"/>
  <c r="C153" i="2"/>
  <c r="C152" i="2"/>
  <c r="C151" i="2"/>
  <c r="A127" i="4"/>
  <c r="B127" i="4"/>
  <c r="C127" i="4"/>
  <c r="A128" i="4"/>
  <c r="B128" i="4"/>
  <c r="C128" i="4"/>
  <c r="A129" i="4"/>
  <c r="B129" i="4"/>
  <c r="C129" i="4"/>
  <c r="A130" i="4"/>
  <c r="C130" i="4"/>
  <c r="A131" i="4"/>
  <c r="B131" i="4"/>
  <c r="C131" i="4"/>
  <c r="A132" i="4"/>
  <c r="B132" i="4"/>
  <c r="C132" i="4"/>
  <c r="A133" i="4"/>
  <c r="B133" i="4"/>
  <c r="C133" i="4"/>
  <c r="A134" i="4"/>
  <c r="A135" i="4"/>
  <c r="A136" i="4"/>
  <c r="A137" i="4"/>
  <c r="C137" i="4"/>
  <c r="A138" i="4"/>
  <c r="B138" i="4"/>
  <c r="C138" i="4"/>
  <c r="A139" i="4"/>
  <c r="A140" i="4"/>
  <c r="A141" i="4"/>
  <c r="B141" i="4"/>
  <c r="C141" i="4"/>
  <c r="A142" i="4"/>
  <c r="B142" i="4"/>
  <c r="C142" i="4"/>
  <c r="A143" i="4"/>
  <c r="B143" i="4"/>
  <c r="C143" i="4"/>
  <c r="A144" i="4"/>
  <c r="B144" i="4"/>
  <c r="C144" i="4"/>
  <c r="A145" i="4"/>
  <c r="B145" i="4"/>
  <c r="C145" i="4"/>
  <c r="A146" i="4"/>
  <c r="A147" i="4"/>
  <c r="A148" i="4"/>
  <c r="B148" i="4"/>
  <c r="C148" i="4"/>
  <c r="A149" i="4"/>
  <c r="B149" i="4"/>
  <c r="C149" i="4"/>
  <c r="C126" i="4"/>
  <c r="B126" i="4"/>
  <c r="A126" i="4"/>
  <c r="J17" i="2"/>
  <c r="J36" i="2"/>
  <c r="J87" i="2"/>
  <c r="J6" i="2"/>
  <c r="K4" i="2"/>
  <c r="C75" i="2" l="1"/>
  <c r="C112" i="2"/>
  <c r="G69" i="2"/>
  <c r="G96" i="2"/>
  <c r="C96" i="2"/>
  <c r="G103" i="2"/>
  <c r="E16" i="2"/>
  <c r="C140" i="4" s="1"/>
  <c r="E15" i="2"/>
  <c r="C139" i="4" s="1"/>
  <c r="G54" i="2"/>
  <c r="C148" i="2"/>
  <c r="C144" i="2"/>
  <c r="C143" i="2"/>
  <c r="C142" i="2"/>
  <c r="G134" i="2"/>
  <c r="C134" i="2"/>
  <c r="G133" i="2"/>
  <c r="C133" i="2"/>
  <c r="E51" i="2"/>
  <c r="G88" i="2" l="1"/>
  <c r="C88" i="2"/>
  <c r="G120" i="2"/>
  <c r="G113" i="2"/>
  <c r="G112" i="2"/>
  <c r="G109" i="2"/>
  <c r="H46" i="2"/>
  <c r="H47" i="2" s="1"/>
  <c r="H49" i="2" s="1"/>
  <c r="G44" i="2"/>
  <c r="G46" i="2" s="1"/>
  <c r="G47" i="2" s="1"/>
  <c r="G49" i="2" s="1"/>
  <c r="G40" i="2" l="1"/>
  <c r="H37" i="2"/>
  <c r="G29" i="2"/>
  <c r="G31" i="2" s="1"/>
  <c r="G32" i="2" s="1"/>
  <c r="G34" i="2" s="1"/>
  <c r="G37" i="2" s="1"/>
  <c r="G30" i="2"/>
  <c r="G23" i="2"/>
  <c r="C10" i="2"/>
  <c r="C134" i="4" l="1"/>
  <c r="B134" i="4"/>
  <c r="C94" i="2"/>
  <c r="C103" i="2"/>
  <c r="C106" i="2"/>
  <c r="C113" i="2"/>
  <c r="C116" i="2"/>
  <c r="C117" i="2"/>
  <c r="C137" i="2"/>
  <c r="C138" i="2"/>
  <c r="C139" i="2"/>
  <c r="C120" i="2"/>
  <c r="C119" i="2"/>
  <c r="C57" i="2" l="1"/>
  <c r="C33" i="2"/>
  <c r="C49" i="2"/>
  <c r="C38" i="2"/>
  <c r="C39" i="2"/>
  <c r="C40" i="2"/>
  <c r="C43" i="2"/>
  <c r="C44" i="2"/>
  <c r="C46" i="2"/>
  <c r="C47" i="2"/>
  <c r="C48" i="2"/>
  <c r="C69" i="2" l="1"/>
  <c r="C68" i="2"/>
  <c r="C67" i="2"/>
  <c r="C66" i="2"/>
  <c r="C64" i="2"/>
  <c r="C63" i="2"/>
  <c r="C62" i="2"/>
  <c r="C61" i="2"/>
  <c r="C60" i="2"/>
  <c r="C59" i="2"/>
  <c r="C58" i="2"/>
  <c r="C54" i="2"/>
  <c r="C37" i="2"/>
  <c r="C34" i="2"/>
  <c r="C32" i="2"/>
  <c r="C31" i="2"/>
  <c r="C30" i="2"/>
  <c r="C26" i="2"/>
  <c r="C23" i="2"/>
  <c r="C16" i="2"/>
  <c r="B140" i="4" s="1"/>
  <c r="C15" i="2"/>
  <c r="B139" i="4" s="1"/>
  <c r="C13" i="2"/>
  <c r="B137" i="4" s="1"/>
  <c r="C12" i="2"/>
  <c r="C11" i="2"/>
  <c r="B135" i="4" l="1"/>
  <c r="C135" i="4"/>
  <c r="B136" i="4"/>
  <c r="C136" i="4"/>
  <c r="B147" i="4"/>
  <c r="C147" i="4"/>
  <c r="C22" i="2"/>
  <c r="C6" i="2"/>
  <c r="B130" i="4" s="1"/>
  <c r="B146" i="4" l="1"/>
  <c r="C14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Iris Weidema</author>
  </authors>
  <commentList>
    <comment ref="B36" authorId="0" shapeId="0" xr:uid="{AE5E8C5E-1112-6D46-88F3-6E83B8B9761A}">
      <text>
        <r>
          <rPr>
            <b/>
            <sz val="10"/>
            <color rgb="FF000000"/>
            <rFont val="Tahoma"/>
            <family val="2"/>
          </rPr>
          <t>Iris Weidema: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Blue Lupins</t>
        </r>
      </text>
    </comment>
  </commentList>
</comments>
</file>

<file path=xl/sharedStrings.xml><?xml version="1.0" encoding="utf-8"?>
<sst xmlns="http://schemas.openxmlformats.org/spreadsheetml/2006/main" count="1207" uniqueCount="379">
  <si>
    <t>&gt; per crop</t>
  </si>
  <si>
    <t>&gt; per ha (harvested or used land)</t>
  </si>
  <si>
    <t>Protein content of FAO harvested products (I have just for Exiobase products)</t>
  </si>
  <si>
    <t xml:space="preserve">Protein content of FAO harvested products' residues </t>
  </si>
  <si>
    <t>used residues</t>
  </si>
  <si>
    <t>unused residues</t>
  </si>
  <si>
    <t>use of fertilisers</t>
  </si>
  <si>
    <t>emission factors of P</t>
  </si>
  <si>
    <t>EF4_volat</t>
  </si>
  <si>
    <t>FracGASF</t>
  </si>
  <si>
    <t>IPCC parameters (I use the default ones)</t>
  </si>
  <si>
    <t>EF5_leach</t>
  </si>
  <si>
    <t>FracLEACH</t>
  </si>
  <si>
    <t>FACTORS TO ESTIMATE DIRECT N2O EMISSIONS FROM MANAGED SOILS</t>
  </si>
  <si>
    <t>&gt; EF1, EF2, EF3</t>
  </si>
  <si>
    <t>List of factors/parameters/etc for Exiobase</t>
  </si>
  <si>
    <t>25/6/2020</t>
  </si>
  <si>
    <t>Almonds, with shell</t>
  </si>
  <si>
    <t>Anise, badian, fennel, coriander</t>
  </si>
  <si>
    <t>Apples</t>
  </si>
  <si>
    <t>Apricots</t>
  </si>
  <si>
    <t>Barley</t>
  </si>
  <si>
    <t>Berries nes</t>
  </si>
  <si>
    <t>Figs</t>
  </si>
  <si>
    <t>Fruit, citrus nes</t>
  </si>
  <si>
    <t>Fruit, fresh nes</t>
  </si>
  <si>
    <t>Fruit, stone nes</t>
  </si>
  <si>
    <t>Grapes</t>
  </si>
  <si>
    <t>Linseed</t>
  </si>
  <si>
    <t>Maize</t>
  </si>
  <si>
    <t>Melons, other (inc.cantaloupes)</t>
  </si>
  <si>
    <t>Millet</t>
  </si>
  <si>
    <t>Nuts, nes</t>
  </si>
  <si>
    <t>Olives</t>
  </si>
  <si>
    <t>Onions, dry</t>
  </si>
  <si>
    <t>Oranges</t>
  </si>
  <si>
    <t>Peaches and nectarines</t>
  </si>
  <si>
    <t>Pears</t>
  </si>
  <si>
    <t>Pistachios</t>
  </si>
  <si>
    <t>Plums and sloes</t>
  </si>
  <si>
    <t>Potatoes</t>
  </si>
  <si>
    <t>Pulses, nes</t>
  </si>
  <si>
    <t>Rice, paddy</t>
  </si>
  <si>
    <t>Seed cotton</t>
  </si>
  <si>
    <t>Sesame seed</t>
  </si>
  <si>
    <t>Spices, nes</t>
  </si>
  <si>
    <t>Sugar beet</t>
  </si>
  <si>
    <t>Sugar cane</t>
  </si>
  <si>
    <t>Sunflower seed</t>
  </si>
  <si>
    <t>Vegetables, fresh nes</t>
  </si>
  <si>
    <t>Walnuts, with shell</t>
  </si>
  <si>
    <t>Watermelons</t>
  </si>
  <si>
    <t>Wheat</t>
  </si>
  <si>
    <t>Beans, dry</t>
  </si>
  <si>
    <t>Beans, green</t>
  </si>
  <si>
    <t>Broad beans, horse beans, dry</t>
  </si>
  <si>
    <t>Cabbages and other brassicas</t>
  </si>
  <si>
    <t>Carrots and turnips</t>
  </si>
  <si>
    <t>Cauliflowers and broccoli</t>
  </si>
  <si>
    <t>Cherries</t>
  </si>
  <si>
    <t>Cherries, sour</t>
  </si>
  <si>
    <t>Chestnut</t>
  </si>
  <si>
    <t>Chillies and peppers, green</t>
  </si>
  <si>
    <t>Cucumbers and gherkins</t>
  </si>
  <si>
    <t>Dates</t>
  </si>
  <si>
    <t>Eggplants (aubergines)</t>
  </si>
  <si>
    <t>Garlic</t>
  </si>
  <si>
    <t>Hops</t>
  </si>
  <si>
    <t>Leeks, other alliaceous vegetables</t>
  </si>
  <si>
    <t>Lemons and limes</t>
  </si>
  <si>
    <t>Lettuce and chicory</t>
  </si>
  <si>
    <t>Oats</t>
  </si>
  <si>
    <t>Okra</t>
  </si>
  <si>
    <t>Onions, shallots, green</t>
  </si>
  <si>
    <t>Peas, green</t>
  </si>
  <si>
    <t>Pumpkins, squash and gourds</t>
  </si>
  <si>
    <t>Quinces</t>
  </si>
  <si>
    <t>Rye</t>
  </si>
  <si>
    <t>Sorghum</t>
  </si>
  <si>
    <t>Soybeans</t>
  </si>
  <si>
    <t>Spinach</t>
  </si>
  <si>
    <t>Tangerines, mandarins, clementines, satsumas</t>
  </si>
  <si>
    <t>Tobacco, unmanufactured</t>
  </si>
  <si>
    <t>Tomatoes</t>
  </si>
  <si>
    <t>Vegetables, leguminous nes</t>
  </si>
  <si>
    <t>Vetches</t>
  </si>
  <si>
    <t>Artichokes</t>
  </si>
  <si>
    <t>Bananas</t>
  </si>
  <si>
    <t>Carobs</t>
  </si>
  <si>
    <t>Chick peas</t>
  </si>
  <si>
    <t>Chillies and peppers, dry</t>
  </si>
  <si>
    <t>Fruit, tropical fresh nes</t>
  </si>
  <si>
    <t>Grapefruit (inc. pomelos)</t>
  </si>
  <si>
    <t>Groundnuts, with shell</t>
  </si>
  <si>
    <t>Lentils</t>
  </si>
  <si>
    <t>Peas, dry</t>
  </si>
  <si>
    <t>Rapeseed</t>
  </si>
  <si>
    <t>Strawberries</t>
  </si>
  <si>
    <t>Triticale</t>
  </si>
  <si>
    <t>Cassava</t>
  </si>
  <si>
    <t>Cocoa, beans</t>
  </si>
  <si>
    <t>Coconuts</t>
  </si>
  <si>
    <t>Maize, green</t>
  </si>
  <si>
    <t>Taro (cocoyam)</t>
  </si>
  <si>
    <t>Yams</t>
  </si>
  <si>
    <t>Bastfibres, other</t>
  </si>
  <si>
    <t>Cashew nuts, with shell</t>
  </si>
  <si>
    <t>Castor oil seed</t>
  </si>
  <si>
    <t>Coffee, green</t>
  </si>
  <si>
    <t>Oil palm fruit</t>
  </si>
  <si>
    <t>Pineapples</t>
  </si>
  <si>
    <t>Sisal</t>
  </si>
  <si>
    <t>Sweet potatoes</t>
  </si>
  <si>
    <t>Mangoes, mangosteens, guavas</t>
  </si>
  <si>
    <t>Asparagus</t>
  </si>
  <si>
    <t>Avocados</t>
  </si>
  <si>
    <t>Canary seed</t>
  </si>
  <si>
    <t>Cereals, nes</t>
  </si>
  <si>
    <t>Fibre crops nes</t>
  </si>
  <si>
    <t>Flax fibre and tow</t>
  </si>
  <si>
    <t>Lupins</t>
  </si>
  <si>
    <t>MatÃ©</t>
  </si>
  <si>
    <t>Papayas</t>
  </si>
  <si>
    <t>Safflower seed</t>
  </si>
  <si>
    <t>String beans</t>
  </si>
  <si>
    <t>Tea</t>
  </si>
  <si>
    <t>Tung nuts</t>
  </si>
  <si>
    <t>Hazelnuts, with shell</t>
  </si>
  <si>
    <t>Blueberries</t>
  </si>
  <si>
    <t>Cow peas, dry</t>
  </si>
  <si>
    <t>Currants</t>
  </si>
  <si>
    <t>Kiwi fruit</t>
  </si>
  <si>
    <t>Mushrooms and truffles</t>
  </si>
  <si>
    <t>Mustard seed</t>
  </si>
  <si>
    <t>Persimmons</t>
  </si>
  <si>
    <t>Raspberries</t>
  </si>
  <si>
    <t>Buckwheat</t>
  </si>
  <si>
    <t>Gooseberries</t>
  </si>
  <si>
    <t>Grain, mixed</t>
  </si>
  <si>
    <t>Hemp tow waste</t>
  </si>
  <si>
    <t>Oilseeds nes</t>
  </si>
  <si>
    <t>Poppy seed</t>
  </si>
  <si>
    <t>Cranberries</t>
  </si>
  <si>
    <t>Pigeon peas</t>
  </si>
  <si>
    <t>Plantains and others</t>
  </si>
  <si>
    <t>Areca nuts</t>
  </si>
  <si>
    <t>Ginger</t>
  </si>
  <si>
    <t>Jute</t>
  </si>
  <si>
    <t>Rubber, natural</t>
  </si>
  <si>
    <t>Sugar crops, nes</t>
  </si>
  <si>
    <t>Chicory roots</t>
  </si>
  <si>
    <t>Roots and tubers, nes</t>
  </si>
  <si>
    <t>Yautia (cocoyam)</t>
  </si>
  <si>
    <t>Fonio</t>
  </si>
  <si>
    <t>Karite nuts (sheanuts)</t>
  </si>
  <si>
    <t>Kola nuts</t>
  </si>
  <si>
    <t>Pepper (piper spp.)</t>
  </si>
  <si>
    <t>Nutmeg, mace and cardamoms</t>
  </si>
  <si>
    <t>Quinoa</t>
  </si>
  <si>
    <t>Cashewapple</t>
  </si>
  <si>
    <t>Pyrethrum, dried</t>
  </si>
  <si>
    <t>Ramie</t>
  </si>
  <si>
    <t>Hempseed</t>
  </si>
  <si>
    <t>Peppermint</t>
  </si>
  <si>
    <t>Bambara beans</t>
  </si>
  <si>
    <t>Melonseed</t>
  </si>
  <si>
    <t>Cinnamon (canella)</t>
  </si>
  <si>
    <t>Cloves</t>
  </si>
  <si>
    <t>Tallowtree seed</t>
  </si>
  <si>
    <t>Vanilla</t>
  </si>
  <si>
    <t>Agave fibres nes</t>
  </si>
  <si>
    <t>Cassava leaves</t>
  </si>
  <si>
    <t>Manila fibre (abaca)</t>
  </si>
  <si>
    <t>Kapok fruit</t>
  </si>
  <si>
    <t>Jojoba seed</t>
  </si>
  <si>
    <t>Brazil nuts, with shell</t>
  </si>
  <si>
    <t>Fruit, pome nes</t>
  </si>
  <si>
    <t>Crop code</t>
  </si>
  <si>
    <t>Crop</t>
  </si>
  <si>
    <t>DM%</t>
  </si>
  <si>
    <t>CP% of DM</t>
  </si>
  <si>
    <t>Standard, won't cahange</t>
  </si>
  <si>
    <t>We assume all unused unless  Stefano has reason for not doing so (better data?)</t>
  </si>
  <si>
    <t>Comments</t>
  </si>
  <si>
    <t>ref</t>
  </si>
  <si>
    <t>Estimated</t>
  </si>
  <si>
    <t>Pérez R (1997), Feeding pigs in the tropics, Chapter 5. FAO, Rome. http://www.fao.org/ag/AGA/AGAP/FRG/APH132/chap5.htm</t>
  </si>
  <si>
    <t>Chávez A L, Ceballos H, Rodriguez-Amaya D B, Pérez J C Sánchez T, Calle F, and Morante N (2008), Sampling Variation for Carotenoids and Dry Matter Contents in Cassava Roots. Journal of Root Crops, 2008, Vol. 34 No. 1, pp. 43-49</t>
  </si>
  <si>
    <t>Weng C K (1999, p 46), Biomass production in the Oil Palm Industry. In: Singh G, L K Huan, Leng T and D L Kow (1999), Oil Palm and the Environment – A Malaysian Perspective. Malaysian Oil Palm Growers Council, Kuala Lumpur</t>
  </si>
  <si>
    <t>Preston T R (1988), Sugarcane as animal feed: An overview. Proceedings of an FAO Expert Consultation held in Santo Domingo, Dominican Republic from 7–11 July 1986. FAO, Rome. http://www.fao.org/docrep/003/s8850e/S8850E05.htm</t>
  </si>
  <si>
    <t>Assumed as potatoes</t>
  </si>
  <si>
    <t>Sestras A, Jidavu M, Sestras R, Apahidean M, Hărsan E, Tămas E, and Gao Y (2006), The response of several tomato cultivars for processing in Central Transylvania conditions. II Fruits quality. Not. Bot. Hort. Agrobot. Cluj, XXXIV/2006</t>
  </si>
  <si>
    <t xml:space="preserve">Salman S R, Abou-hussein S D, Abdel-Mawgoud A M R, and El-Nemr M A (2005), Fruit Yield and Quality of Watermelon as Affected by Hybrids and Humic Acid Application. Journal of Applied Sciences Research 1(1): 51-58, 2005
</t>
  </si>
  <si>
    <t>Møller et al. (2005)</t>
  </si>
  <si>
    <t>Estimated as wheat</t>
  </si>
  <si>
    <t>CCOS (2015) Average Dry Matter Percentages for Various Livestock Feeds. https://www.ccof.org/sites/default/files/Feed%20Type%20DMI%20Table%20Final.pdf</t>
  </si>
  <si>
    <t>Temesgen et al (2017) Nutrient composition and digestibility of taro leaf in the diets of chicken and effects on the meat quality. https://medcraveonline.com/JNHFE/nutrient-composition-and-digestibility-of-taro-leaf-in-the-diets-of-chicken-and-effects-on-the-meat-quality.html</t>
  </si>
  <si>
    <t>Assumed as sugar beet</t>
  </si>
  <si>
    <t>Assumed as peas</t>
  </si>
  <si>
    <t>NRI (1995) Small Scale Vegetable Oil Extraction. http://www.nzdl.org/gsdlmod?e=d-00000-00---off-0cdl--00-0----0-10-0---0---0direct-10---4-------0-1l--11-en-50---20-about---00-0-1-00-0--4----0-0-11-10-0utfZz-8-10&amp;cl=CL1.202&amp;d=HASH01c2ac6c42e4c2979ff3bf4a.6.2&amp;gt=1</t>
  </si>
  <si>
    <t>Arji (2018) Olive fruit dry matter and oil accumulation in warm environmental conditions. Iranian Journal of Horticultural Sciences</t>
  </si>
  <si>
    <t>Estimated as rapeseed</t>
  </si>
  <si>
    <t>Stelian (2014) Variability of Dry Matter Content of Apple Fruit under the Influence of Cultivar and Soil Maintenance Systems. Analele Universităţii din Oradea, Fascicula Protecţia Mediului Vol. XXIII, 2014. https://pdfs.semanticscholar.org/5d63/5450438875ea5b2a4d71aa4fcd0ba18b5b5f.pdf</t>
  </si>
  <si>
    <t>Estimated as apple</t>
  </si>
  <si>
    <t>Ceylan et al (2007) Mathematical modeling of drying characteristics of tropical fruits. https://www.sciencedirect.com/science/article/pii/S1359431107000075?casa_token=clRydcwpOMUAAAAA:NM8EEELrXujvP-VL5ZyLgZVGbMXEsJfg2rM9X8zPZfm9jR1CB-TxQUj_wiH0uuuudKf_-n7PxB8</t>
  </si>
  <si>
    <t>Chukwuka et al (2013) Evaluation of Nutritional Components of Carica papaya L. At Different Stages of Ripening. https://pdfs.semanticscholar.org/c0c6/e14f693aa63b6488be9b996eff2598289427.pdf</t>
  </si>
  <si>
    <t>Trimble (2019) Using Dry Matter as a Measure of Maturity &amp; Quality in Mangos. Felix Applied Food Science. https://felixinstruments.com/blog/using-dry-matter-as-a-measure-of-maturity-quality-in-mangos/</t>
  </si>
  <si>
    <t>ICCO (2000) Drying Cocoa Beans. https://www.icco.org/faq/59-fermentation-a-drying/110-drying-cocoa-beans.html#:~:text=05%20July%202000-,Drying%20cocoa%20beans,60%25%20to%20about%207.5%25.&amp;text=Various%20research%20studies%20indicate%20that,drying%20should%20not%20exceed%2065oC.</t>
  </si>
  <si>
    <t>Perfect Daily Grind (2017) Roaster Guide: Why Is Green Bean Moisture Content Important? https://perfectdailygrind.com/2017/08/roaster-guide-why-is-green-bean-moisture-content-important/</t>
  </si>
  <si>
    <t>USDA (2002) Nutritive Value of Foods</t>
  </si>
  <si>
    <t>Estimated as almonds</t>
  </si>
  <si>
    <t>Estimaed as blueberries</t>
  </si>
  <si>
    <t>estimated</t>
  </si>
  <si>
    <t>Estimated as plums</t>
  </si>
  <si>
    <t>Estimated as potatoes</t>
  </si>
  <si>
    <t>Estimated as oranges</t>
  </si>
  <si>
    <t>Grass</t>
  </si>
  <si>
    <t>Arla FarmTool</t>
  </si>
  <si>
    <t>Jannick</t>
  </si>
  <si>
    <t>USDA</t>
  </si>
  <si>
    <t>https://ndb.nal.usda.gov/fdc-app.html#/food-details/530944/nutrients</t>
  </si>
  <si>
    <t>https://ndb.nal.usda.gov/fdc-app.html#/food-details/169702/nutrients</t>
  </si>
  <si>
    <t>https://ndb.nal.usda.gov/fdc-app.html#/food-details/169716/nutrients</t>
  </si>
  <si>
    <t>CP% of WW</t>
  </si>
  <si>
    <t>https://ndb.nal.usda.gov/fdc-app.html#/food-details/170286/nutrients</t>
  </si>
  <si>
    <t>https://ndb.nal.usda.gov/fdc-app.html#/food-details/960317/nutrients</t>
  </si>
  <si>
    <t>https://ndb.nal.usda.gov/fdc-app.html#/food-details/1022379/nutrients</t>
  </si>
  <si>
    <t>https://ndb.nal.usda.gov/fdc-app.html#/food-details/169718/nutrients</t>
  </si>
  <si>
    <t>https://ndb.nal.usda.gov/fdc-app.html#/food-details/579304/nutrients</t>
  </si>
  <si>
    <t>https://ndb.nal.usda.gov/fdc-app.html#/food-details/600987/nutrients</t>
  </si>
  <si>
    <t>https://ndb.nal.usda.gov/fdc-app.html#/food-details/372909/nutrients</t>
  </si>
  <si>
    <t>https://ndb.nal.usda.gov/fdc-app.html#/food-details/489217/nutrients</t>
  </si>
  <si>
    <t>https://ndb.nal.usda.gov/fdc-app.html#/food-details/170071/nutrients</t>
  </si>
  <si>
    <t>like potatoes</t>
  </si>
  <si>
    <t>https://ndb.nal.usda.gov/fdc-app.html#/food-details/747430/nutrients</t>
  </si>
  <si>
    <t>derive from https://ndb.nal.usda.gov/fdc-app.html#/food-details/170419/nutrients</t>
  </si>
  <si>
    <t>as beans</t>
  </si>
  <si>
    <t>https://ndb.nal.usda.gov/fdc-app.html#/food-details/172420/nutrients</t>
  </si>
  <si>
    <t>as peas</t>
  </si>
  <si>
    <t>https://ndb.nal.usda.gov/fdc-app.html#/food-details/170162/nutrients</t>
  </si>
  <si>
    <t>https://ndb.nal.usda.gov/fdc-app.html#/food-details/784370/nutrients</t>
  </si>
  <si>
    <t>https://ndb.nal.usda.gov/fdc-app.html#/food-details/784377/nutrients</t>
  </si>
  <si>
    <t>https://ndb.nal.usda.gov/fdc-app.html#/food-details/478414/nutrients</t>
  </si>
  <si>
    <t>as almonds</t>
  </si>
  <si>
    <t>wikipedia</t>
  </si>
  <si>
    <t>FAO</t>
  </si>
  <si>
    <t>https://fdc.nal.usda.gov/fdc-app.html#/food-details/784378/nutrients</t>
  </si>
  <si>
    <t>https://en.wikipedia.org/wiki/Soybean</t>
  </si>
  <si>
    <t>http://www.fao.org/3/i1590e/i1590e10.pdf</t>
  </si>
  <si>
    <t>https://fdc.nal.usda.gov/fdc-app.html#/food-details/788841/nutrients</t>
  </si>
  <si>
    <t>https://feedtables.com/content/rapeseed-whole</t>
  </si>
  <si>
    <t>https://fdc.nal.usda.gov/fdc-app.html#/food-details/784463/nutrients</t>
  </si>
  <si>
    <t>INRA-CIRAD-AFZ</t>
  </si>
  <si>
    <t>https://fdc.nal.usda.gov/fdc-app.html#/food-details/512664/nutrients</t>
  </si>
  <si>
    <t>https://feedtables.com/content/cottonseed-whole</t>
  </si>
  <si>
    <t>https://feedtables.com/content/linseed-whole</t>
  </si>
  <si>
    <t>https://onlinelibrary.wiley.com/doi/full/10.1111/1541-4337.12450#:~:text=Whole%20hempseeds%20contain%2025%25%20to,%2C%20%26%20Leson%2C%202010).</t>
  </si>
  <si>
    <t>https://fdc.nal.usda.gov/fdc-app.html#/food-details/169975/nutrients</t>
  </si>
  <si>
    <t>https://fdc.nal.usda.gov/fdc-app.html#/food-details/577774/nutrients</t>
  </si>
  <si>
    <t>https://fdc.nal.usda.gov/fdc-app.html#/food-details/404819/nutrients</t>
  </si>
  <si>
    <t>https://fdc.nal.usda.gov/fdc-app.html#/food-details/787797/nutrients</t>
  </si>
  <si>
    <t>https://fdc.nal.usda.gov/fdc-app.html#/food-details/168462/nutrients</t>
  </si>
  <si>
    <t>https://fdc.nal.usda.gov/fdc-app.html#/food-details/787683/nutrients</t>
  </si>
  <si>
    <t>https://fdc.nal.usda.gov/fdc-app.html#/food-details/787784/nutrients</t>
  </si>
  <si>
    <t>https://fdc.nal.usda.gov/fdc-app.html#/food-details/168448/nutrients</t>
  </si>
  <si>
    <t>https://fdc.nal.usda.gov/fdc-app.html#/food-details/787791/nutrients</t>
  </si>
  <si>
    <t>https://fdc.nal.usda.gov/fdc-app.html#/food-details/787792/nutrients</t>
  </si>
  <si>
    <t>https://fdc.nal.usda.gov/fdc-app.html#/food-details/170000/nutrients</t>
  </si>
  <si>
    <t>https://fdc.nal.usda.gov/fdc-app.html#/food-details/787793/nutrients</t>
  </si>
  <si>
    <t>https://fdc.nal.usda.gov/fdc-app.html#/food-details/787796/nutrients</t>
  </si>
  <si>
    <t>https://fdc.nal.usda.gov/fdc-app.html#/food-details/170393/nutrients</t>
  </si>
  <si>
    <t>https://fdc.nal.usda.gov/fdc-app.html#/food-details/169260/nutrients</t>
  </si>
  <si>
    <t>https://fdc.nal.usda.gov/fdc-app.html#/food-details/169993/nutrients</t>
  </si>
  <si>
    <t>https://fdc.nal.usda.gov/fdc-app.html#/food-details/786652/nutrients</t>
  </si>
  <si>
    <t>https://fdc.nal.usda.gov/fdc-app.html#/food-details/168215/nutrients</t>
  </si>
  <si>
    <t>https://fdc.nal.usda.gov/fdc-app.html#/food-details/578523/nutrients</t>
  </si>
  <si>
    <t>https://fdc.nal.usda.gov/fdc-app.html#/food-details/786566/nutrients</t>
  </si>
  <si>
    <t>https://fdc.nal.usda.gov/fdc-app.html#/food-details/786556/nutrients</t>
  </si>
  <si>
    <t>https://fdc.nal.usda.gov/fdc-app.html#/food-details/786546/nutrients</t>
  </si>
  <si>
    <t>https://fdc.nal.usda.gov/fdc-app.html#/food-details/786631/nutrients</t>
  </si>
  <si>
    <t>https://fdc.nal.usda.gov/fdc-app.html#/food-details/786720/nutrients</t>
  </si>
  <si>
    <t>https://fdc.nal.usda.gov/fdc-app.html#/food-details/168163/nutrients</t>
  </si>
  <si>
    <t>https://fdc.nal.usda.gov/fdc-app.html#/food-details/786644/nutrients</t>
  </si>
  <si>
    <t>https://fdc.nal.usda.gov/fdc-app.html#/food-details/786667/nutrients</t>
  </si>
  <si>
    <t>as Cherries. Sour</t>
  </si>
  <si>
    <t>https://fdc.nal.usda.gov/fdc-app.html#/food-details/786736/nutrients</t>
  </si>
  <si>
    <t>https://fdc.nal.usda.gov/fdc-app.html#/food-details/786708/nutrients</t>
  </si>
  <si>
    <t>as peaches</t>
  </si>
  <si>
    <t>as apples</t>
  </si>
  <si>
    <t>https://fdc.nal.usda.gov/fdc-app.html#/food-details/786790/nutrients</t>
  </si>
  <si>
    <t>https://fdc.nal.usda.gov/fdc-app.html#/food-details/167755/nutrients</t>
  </si>
  <si>
    <t>https://fdc.nal.usda.gov/fdc-app.html#/food-details/173030/nutrients</t>
  </si>
  <si>
    <t>https://fdc.nal.usda.gov/fdc-app.html#/food-details/786678/nutrients</t>
  </si>
  <si>
    <t>https://fdc.nal.usda.gov/fdc-app.html#/food-details/590178/nutrients</t>
  </si>
  <si>
    <t>as Bluesberries</t>
  </si>
  <si>
    <t>https://fdc.nal.usda.gov/fdc-app.html#/food-details/786774/nutrients</t>
  </si>
  <si>
    <t>https://fdc.nal.usda.gov/fdc-app.html#/food-details/786754/nutrients</t>
  </si>
  <si>
    <t>https://fdc.nal.usda.gov/fdc-app.html#/food-details/786697/nutrients</t>
  </si>
  <si>
    <t>https://fdc.nal.usda.gov/fdc-app.html#/food-details/173021/nutrients</t>
  </si>
  <si>
    <t>https://fdc.nal.usda.gov/fdc-app.html#/food-details/786699/nutrients</t>
  </si>
  <si>
    <t>https://fdc.nal.usda.gov/fdc-app.html#/food-details/786651/nutrients</t>
  </si>
  <si>
    <t>https://fdc.nal.usda.gov/fdc-app.html#/food-details/851976/nutrients</t>
  </si>
  <si>
    <t>https://fdc.nal.usda.gov/fdc-app.html#/food-details/786729/nutrients</t>
  </si>
  <si>
    <t>https://fdc.nal.usda.gov/fdc-app.html#/food-details/786728/nutrients</t>
  </si>
  <si>
    <t>https://fdc.nal.usda.gov/fdc-app.html#/food-details/786693/nutrients</t>
  </si>
  <si>
    <t>https://fdc.nal.usda.gov/fdc-app.html#/food-details/169926/nutrients</t>
  </si>
  <si>
    <t>https://fdc.nal.usda.gov/fdc-app.html#/food-details/375618/nutrients</t>
  </si>
  <si>
    <t>https://fdc.nal.usda.gov/fdc-app.html#/food-details/169231/nutrients</t>
  </si>
  <si>
    <t>as sunflowerseeds</t>
  </si>
  <si>
    <t>https://www.fruitsinfo.com/</t>
  </si>
  <si>
    <t>UDA</t>
  </si>
  <si>
    <t>https://fdc.nal.usda.gov/fdc-app.html#/food-details/169961/nutrients</t>
  </si>
  <si>
    <t>https://fdc.nal.usda.gov/fdc-app.html#/food-details/169282/nutrients</t>
  </si>
  <si>
    <t>https://fdc.nal.usda.gov/fdc-app.html#/food-details/170931/nutrients</t>
  </si>
  <si>
    <t>INRA-CIRAD-AFZ: https://feedtables.com/content/maize-high-moisture</t>
  </si>
  <si>
    <t>https://fdc.nal.usda.gov/fdc-app.html#/food-details/169251/nutrients</t>
  </si>
  <si>
    <t>as Mangoes</t>
  </si>
  <si>
    <t>as Apple</t>
  </si>
  <si>
    <t>Morton, J. 1987. Cashew Apple. p. 239–240. In: Fruits of warm climates. Julia F. Morton, Miami, FL.</t>
  </si>
  <si>
    <t>http://www.containerhandbuch.de/chb_e/scha/index.html?/chb_e/scha/scha_17_05.html</t>
  </si>
  <si>
    <t>as Nutmeg</t>
  </si>
  <si>
    <t>as pepper</t>
  </si>
  <si>
    <t>as coriander</t>
  </si>
  <si>
    <t>Estimated as Eggplants</t>
  </si>
  <si>
    <t>Papaefstathiou et al., 2018</t>
  </si>
  <si>
    <t>https://www.ncbi.nlm.nih.gov/pmc/articles/PMC6261171/#:~:text=Carob%20pods%20contain%204.54%25%E2%80%934.60,ranges%20from%200.43%20to%205.12%25.</t>
  </si>
  <si>
    <t>FoodData Central (usda.gov)</t>
  </si>
  <si>
    <t>https://fdc.nal.usda.gov/fdc-app.html#/food-details/1102665/nutrients</t>
  </si>
  <si>
    <t>assumed</t>
  </si>
  <si>
    <t>https://www.frontiersin.org/articles/10.3389/fpls.2020.00818/full</t>
  </si>
  <si>
    <t>Nguyen (2020)</t>
  </si>
  <si>
    <t>as spinach</t>
  </si>
  <si>
    <t>P% of DM</t>
  </si>
  <si>
    <t>USDA (2021)</t>
  </si>
  <si>
    <t>INRA-CIRAD-AFZ (2020)</t>
  </si>
  <si>
    <t>GDV (2021)</t>
  </si>
  <si>
    <t xml:space="preserve">ICCO (2000) </t>
  </si>
  <si>
    <t xml:space="preserve">PDG (2017) </t>
  </si>
  <si>
    <t>CCOS (2015)</t>
  </si>
  <si>
    <t>Sampling Variation for Carotenoids and Dry Matter Contents in Cassava Roots</t>
  </si>
  <si>
    <t>Chávezet al. (2008)</t>
  </si>
  <si>
    <t xml:space="preserve">Temesgen et al (2017) </t>
  </si>
  <si>
    <t>Preston (1988)</t>
  </si>
  <si>
    <t>Hinton (2007)</t>
  </si>
  <si>
    <t xml:space="preserve">USDA (2021) </t>
  </si>
  <si>
    <t xml:space="preserve">CCOS (2015) </t>
  </si>
  <si>
    <t xml:space="preserve">NRI (1995) </t>
  </si>
  <si>
    <t>Weng C K (1999)</t>
  </si>
  <si>
    <t>Arji (2018)</t>
  </si>
  <si>
    <t>Morton (1987)</t>
  </si>
  <si>
    <t>Wang (2019)</t>
  </si>
  <si>
    <t>Assumed as wheat</t>
  </si>
  <si>
    <t>Assumed</t>
  </si>
  <si>
    <t>Assumed as almonds</t>
  </si>
  <si>
    <t>Assumed as rapeseed</t>
  </si>
  <si>
    <t>Assumed as Eggplants</t>
  </si>
  <si>
    <t>Assumed as oranges</t>
  </si>
  <si>
    <t>Assumed as apple</t>
  </si>
  <si>
    <t>Assumed as plums</t>
  </si>
  <si>
    <t>source:</t>
  </si>
  <si>
    <t>P% of WW</t>
  </si>
  <si>
    <t xml:space="preserve">USDA (2021)  </t>
  </si>
  <si>
    <t>Assumed as blueberries</t>
  </si>
  <si>
    <t>Maté</t>
  </si>
  <si>
    <t>https://fdc.nal.usda.gov/fdc-app.html#/food-details/1103347/nutrients</t>
  </si>
  <si>
    <t>https://fdc.nal.usda.gov/fdc-app.html#/food-details/173474/nutrients</t>
  </si>
  <si>
    <t>Phosphorus% of DM</t>
  </si>
  <si>
    <t xml:space="preserve"> </t>
  </si>
  <si>
    <t>DM</t>
  </si>
  <si>
    <t>CP</t>
  </si>
  <si>
    <t>Nuts nes</t>
  </si>
  <si>
    <t>Pulses nes</t>
  </si>
  <si>
    <t>Spices nes</t>
  </si>
  <si>
    <t>Cereals nes</t>
  </si>
  <si>
    <t>Coir</t>
  </si>
  <si>
    <t>Sugar crops nes</t>
  </si>
  <si>
    <t>Roots and tubers nes</t>
  </si>
  <si>
    <t>Cinnamon (cannella)</t>
  </si>
  <si>
    <t>assumed equal to other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</si>
</sst>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Calibri"/>
      <family val="2"/>
      <charset val="1"/>
    </font>
    <font>
      <sz val="13"/>
      <color rgb="FF212121"/>
      <name val="Source Sans Pro"/>
      <family val="2"/>
    </font>
    <font>
      <sz val="8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quotePrefix="1"/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0" xfId="0" applyFill="1" applyBorder="1"/>
    <xf numFmtId="11" fontId="0" fillId="0" borderId="0" xfId="0" applyNumberFormat="1"/>
    <xf numFmtId="0" fontId="3" fillId="0" borderId="0" xfId="1"/>
    <xf numFmtId="0" fontId="5" fillId="0" borderId="0" xfId="0" applyFont="1"/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2" fontId="0" fillId="0" borderId="1" xfId="0" applyNumberFormat="1" applyFill="1" applyBorder="1"/>
    <xf numFmtId="164" fontId="4" fillId="0" borderId="1" xfId="0" applyNumberFormat="1" applyFont="1" applyFill="1" applyBorder="1"/>
    <xf numFmtId="164" fontId="0" fillId="0" borderId="1" xfId="0" applyNumberFormat="1" applyFill="1" applyBorder="1"/>
    <xf numFmtId="164" fontId="5" fillId="0" borderId="1" xfId="0" applyNumberFormat="1" applyFont="1" applyFill="1" applyBorder="1"/>
    <xf numFmtId="0" fontId="0" fillId="0" borderId="1" xfId="0" applyFill="1" applyBorder="1" applyAlignment="1">
      <alignment horizontal="left" vertical="center"/>
    </xf>
    <xf numFmtId="0" fontId="3" fillId="0" borderId="1" xfId="1" applyFill="1" applyBorder="1"/>
    <xf numFmtId="2" fontId="0" fillId="0" borderId="0" xfId="0" applyNumberFormat="1" applyFill="1"/>
    <xf numFmtId="164" fontId="0" fillId="0" borderId="0" xfId="0" applyNumberFormat="1" applyFill="1"/>
    <xf numFmtId="0" fontId="0" fillId="4" borderId="0" xfId="0" applyFill="1"/>
    <xf numFmtId="0" fontId="0" fillId="4" borderId="0" xfId="0" applyFill="1" applyBorder="1" applyAlignment="1">
      <alignment horizontal="left" vertical="center"/>
    </xf>
    <xf numFmtId="0" fontId="6" fillId="0" borderId="0" xfId="0" applyFont="1" applyAlignment="1">
      <alignment wrapText="1"/>
    </xf>
    <xf numFmtId="0" fontId="6" fillId="0" borderId="0" xfId="0" applyFont="1"/>
    <xf numFmtId="0" fontId="2" fillId="0" borderId="0" xfId="0" applyFont="1" applyFill="1" applyAlignment="1">
      <alignment horizontal="center"/>
    </xf>
    <xf numFmtId="0" fontId="0" fillId="0" borderId="2" xfId="0" applyBorder="1" applyAlignment="1">
      <alignment horizontal="right"/>
    </xf>
    <xf numFmtId="0" fontId="0" fillId="4" borderId="2" xfId="0" applyFill="1" applyBorder="1"/>
    <xf numFmtId="0" fontId="0" fillId="0" borderId="2" xfId="0" applyBorder="1"/>
    <xf numFmtId="0" fontId="6" fillId="0" borderId="2" xfId="0" applyFont="1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5" fillId="0" borderId="0" xfId="0" applyFont="1" applyBorder="1"/>
    <xf numFmtId="0" fontId="0" fillId="0" borderId="0" xfId="0" applyFill="1" applyAlignment="1">
      <alignment horizontal="right"/>
    </xf>
    <xf numFmtId="2" fontId="2" fillId="2" borderId="0" xfId="0" applyNumberFormat="1" applyFont="1" applyFill="1" applyAlignment="1">
      <alignment horizontal="center"/>
    </xf>
    <xf numFmtId="2" fontId="4" fillId="0" borderId="2" xfId="0" applyNumberFormat="1" applyFont="1" applyFill="1" applyBorder="1"/>
    <xf numFmtId="2" fontId="0" fillId="0" borderId="0" xfId="0" applyNumberFormat="1" applyFill="1" applyBorder="1"/>
    <xf numFmtId="2" fontId="4" fillId="0" borderId="0" xfId="0" applyNumberFormat="1" applyFont="1" applyFill="1"/>
    <xf numFmtId="2" fontId="6" fillId="0" borderId="0" xfId="0" applyNumberFormat="1" applyFont="1" applyFill="1"/>
    <xf numFmtId="2" fontId="5" fillId="0" borderId="0" xfId="0" applyNumberFormat="1" applyFont="1" applyFill="1"/>
    <xf numFmtId="2" fontId="0" fillId="0" borderId="0" xfId="0" applyNumberFormat="1"/>
    <xf numFmtId="2" fontId="0" fillId="3" borderId="0" xfId="0" applyNumberFormat="1" applyFill="1"/>
    <xf numFmtId="2" fontId="6" fillId="0" borderId="0" xfId="0" applyNumberFormat="1" applyFont="1"/>
  </cellXfs>
  <cellStyles count="2">
    <cellStyle name="Hyperlink" xfId="1" builtinId="8"/>
    <cellStyle name="Normal" xfId="0" builtinId="0"/>
  </cellStyles>
  <dxfs count="403"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numFmt numFmtId="3" formatCode="#,##0"/>
    </dxf>
    <dxf>
      <numFmt numFmtId="165" formatCode="0.0000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1" formatCode="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3" formatCode="#,##0"/>
    </dxf>
    <dxf>
      <numFmt numFmtId="165" formatCode="0.0000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1" formatCode="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3" formatCode="#,##0"/>
    </dxf>
    <dxf>
      <numFmt numFmtId="165" formatCode="0.0000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1" formatCode="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3" formatCode="#,##0"/>
    </dxf>
    <dxf>
      <numFmt numFmtId="165" formatCode="0.0000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1" formatCode="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3" formatCode="#,##0"/>
    </dxf>
    <dxf>
      <numFmt numFmtId="165" formatCode="0.0000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1" formatCode="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3" formatCode="#,##0"/>
    </dxf>
    <dxf>
      <numFmt numFmtId="165" formatCode="0.0000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1" formatCode="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3" formatCode="#,##0"/>
    </dxf>
    <dxf>
      <numFmt numFmtId="165" formatCode="0.0000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1" formatCode="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3" formatCode="#,##0"/>
    </dxf>
    <dxf>
      <numFmt numFmtId="165" formatCode="0.0000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1" formatCode="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3" formatCode="#,##0"/>
    </dxf>
    <dxf>
      <numFmt numFmtId="165" formatCode="0.0000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1" formatCode="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3" formatCode="#,##0"/>
    </dxf>
    <dxf>
      <numFmt numFmtId="165" formatCode="0.0000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1" formatCode="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3" formatCode="#,##0"/>
    </dxf>
    <dxf>
      <numFmt numFmtId="165" formatCode="0.0000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1" formatCode="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3" formatCode="#,##0"/>
    </dxf>
    <dxf>
      <numFmt numFmtId="165" formatCode="0.0000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1" formatCode="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3" formatCode="#,##0"/>
    </dxf>
    <dxf>
      <numFmt numFmtId="165" formatCode="0.0000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1" formatCode="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3" formatCode="#,##0"/>
    </dxf>
    <dxf>
      <numFmt numFmtId="165" formatCode="0.0000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1" formatCode="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3" formatCode="#,##0"/>
    </dxf>
    <dxf>
      <numFmt numFmtId="165" formatCode="0.0000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1" formatCode="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3" formatCode="#,##0"/>
    </dxf>
    <dxf>
      <numFmt numFmtId="165" formatCode="0.0000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1" formatCode="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3" formatCode="#,##0"/>
    </dxf>
    <dxf>
      <numFmt numFmtId="165" formatCode="0.0000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1" formatCode="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3" formatCode="#,##0"/>
    </dxf>
    <dxf>
      <numFmt numFmtId="165" formatCode="0.0000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1" formatCode="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3" formatCode="#,##0"/>
    </dxf>
    <dxf>
      <numFmt numFmtId="165" formatCode="0.0000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numFmt numFmtId="1" formatCode="0"/>
    </dxf>
    <dxf>
      <numFmt numFmtId="166" formatCode="0.0000"/>
    </dxf>
    <dxf>
      <numFmt numFmtId="164" formatCode="0.000"/>
    </dxf>
    <dxf>
      <numFmt numFmtId="4" formatCode="#,##0.00"/>
    </dxf>
    <dxf>
      <numFmt numFmtId="167" formatCode="#,##0.0"/>
    </dxf>
    <dxf>
      <numFmt numFmtId="3" formatCode="#,##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ndb.nal.usda.gov/fdc-app.html" TargetMode="External"/><Relationship Id="rId18" Type="http://schemas.openxmlformats.org/officeDocument/2006/relationships/hyperlink" Target="https://ndb.nal.usda.gov/fdc-app.html" TargetMode="External"/><Relationship Id="rId26" Type="http://schemas.openxmlformats.org/officeDocument/2006/relationships/hyperlink" Target="https://ndb.nal.usda.gov/fdc-app.html" TargetMode="External"/><Relationship Id="rId3" Type="http://schemas.openxmlformats.org/officeDocument/2006/relationships/hyperlink" Target="https://sasri.org.za/storage/Information_Sheets/IS_15.1-Cane-quality-components.pdf" TargetMode="External"/><Relationship Id="rId21" Type="http://schemas.openxmlformats.org/officeDocument/2006/relationships/hyperlink" Target="https://ndb.nal.usda.gov/fdc-app.html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sasri.org.za/storage/Information_Sheets/IS_15.1-Cane-quality-components.pdf" TargetMode="External"/><Relationship Id="rId12" Type="http://schemas.openxmlformats.org/officeDocument/2006/relationships/hyperlink" Target="https://ndb.nal.usda.gov/fdc-app.html" TargetMode="External"/><Relationship Id="rId17" Type="http://schemas.openxmlformats.org/officeDocument/2006/relationships/hyperlink" Target="https://ndb.nal.usda.gov/fdc-app.html" TargetMode="External"/><Relationship Id="rId25" Type="http://schemas.openxmlformats.org/officeDocument/2006/relationships/hyperlink" Target="https://ndb.nal.usda.gov/fdc-app.html" TargetMode="External"/><Relationship Id="rId33" Type="http://schemas.openxmlformats.org/officeDocument/2006/relationships/hyperlink" Target="http://www.containerhandbuch.de/chb_e/scha/index.html?/chb_e/scha/scha_17_05.html" TargetMode="External"/><Relationship Id="rId2" Type="http://schemas.openxmlformats.org/officeDocument/2006/relationships/hyperlink" Target="https://sasri.org.za/storage/Information_Sheets/IS_15.1-Cane-quality-components.pdf" TargetMode="External"/><Relationship Id="rId16" Type="http://schemas.openxmlformats.org/officeDocument/2006/relationships/hyperlink" Target="https://ndb.nal.usda.gov/fdc-app.html" TargetMode="External"/><Relationship Id="rId20" Type="http://schemas.openxmlformats.org/officeDocument/2006/relationships/hyperlink" Target="https://ndb.nal.usda.gov/fdc-app.html" TargetMode="External"/><Relationship Id="rId29" Type="http://schemas.openxmlformats.org/officeDocument/2006/relationships/hyperlink" Target="https://fdc.nal.usda.gov/fdc-app.html" TargetMode="External"/><Relationship Id="rId1" Type="http://schemas.openxmlformats.org/officeDocument/2006/relationships/hyperlink" Target="https://sasri.org.za/storage/Information_Sheets/IS_15.1-Cane-quality-components.pdf" TargetMode="External"/><Relationship Id="rId6" Type="http://schemas.openxmlformats.org/officeDocument/2006/relationships/hyperlink" Target="https://sasri.org.za/storage/Information_Sheets/IS_15.1-Cane-quality-components.pdf" TargetMode="External"/><Relationship Id="rId11" Type="http://schemas.openxmlformats.org/officeDocument/2006/relationships/hyperlink" Target="https://ndb.nal.usda.gov/fdc-app.html" TargetMode="External"/><Relationship Id="rId24" Type="http://schemas.openxmlformats.org/officeDocument/2006/relationships/hyperlink" Target="https://ndb.nal.usda.gov/fdc-app.html" TargetMode="External"/><Relationship Id="rId32" Type="http://schemas.openxmlformats.org/officeDocument/2006/relationships/hyperlink" Target="https://fdc.nal.usda.gov/fdc-app.html" TargetMode="External"/><Relationship Id="rId5" Type="http://schemas.openxmlformats.org/officeDocument/2006/relationships/hyperlink" Target="https://sasri.org.za/storage/Information_Sheets/IS_15.1-Cane-quality-components.pdf" TargetMode="External"/><Relationship Id="rId15" Type="http://schemas.openxmlformats.org/officeDocument/2006/relationships/hyperlink" Target="https://ndb.nal.usda.gov/fdc-app.html" TargetMode="External"/><Relationship Id="rId23" Type="http://schemas.openxmlformats.org/officeDocument/2006/relationships/hyperlink" Target="https://ndb.nal.usda.gov/fdc-app.html" TargetMode="External"/><Relationship Id="rId28" Type="http://schemas.openxmlformats.org/officeDocument/2006/relationships/hyperlink" Target="https://www.ncbi.nlm.nih.gov/pubmed/?term=Papaefstathiou%20E%5BAuthor%5D&amp;cauthor=true&amp;cauthor_uid=30510716" TargetMode="External"/><Relationship Id="rId36" Type="http://schemas.openxmlformats.org/officeDocument/2006/relationships/comments" Target="../comments1.xml"/><Relationship Id="rId10" Type="http://schemas.openxmlformats.org/officeDocument/2006/relationships/hyperlink" Target="https://ndb.nal.usda.gov/fdc-app.html" TargetMode="External"/><Relationship Id="rId19" Type="http://schemas.openxmlformats.org/officeDocument/2006/relationships/hyperlink" Target="https://ndb.nal.usda.gov/fdc-app.html" TargetMode="External"/><Relationship Id="rId31" Type="http://schemas.openxmlformats.org/officeDocument/2006/relationships/hyperlink" Target="https://fdc.nal.usda.gov/fdc-app.html" TargetMode="External"/><Relationship Id="rId4" Type="http://schemas.openxmlformats.org/officeDocument/2006/relationships/hyperlink" Target="https://sasri.org.za/storage/Information_Sheets/IS_15.1-Cane-quality-components.pdf" TargetMode="External"/><Relationship Id="rId9" Type="http://schemas.openxmlformats.org/officeDocument/2006/relationships/hyperlink" Target="https://ndb.nal.usda.gov/fdc-app.html" TargetMode="External"/><Relationship Id="rId14" Type="http://schemas.openxmlformats.org/officeDocument/2006/relationships/hyperlink" Target="https://ndb.nal.usda.gov/fdc-app.html" TargetMode="External"/><Relationship Id="rId22" Type="http://schemas.openxmlformats.org/officeDocument/2006/relationships/hyperlink" Target="https://ndb.nal.usda.gov/fdc-app.html" TargetMode="External"/><Relationship Id="rId27" Type="http://schemas.openxmlformats.org/officeDocument/2006/relationships/hyperlink" Target="https://ndb.nal.usda.gov/fdc-app.html" TargetMode="External"/><Relationship Id="rId30" Type="http://schemas.openxmlformats.org/officeDocument/2006/relationships/hyperlink" Target="https://fdc.nal.usda.gov/fdc-app.html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https://sasri.org.za/storage/Information_Sheets/IS_15.1-Cane-quality-components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asri.org.za/storage/Information_Sheets/IS_15.1-Cane-quality-components.pdf" TargetMode="External"/><Relationship Id="rId2" Type="http://schemas.openxmlformats.org/officeDocument/2006/relationships/hyperlink" Target="https://sasri.org.za/storage/Information_Sheets/IS_15.1-Cane-quality-components.pdf" TargetMode="External"/><Relationship Id="rId1" Type="http://schemas.openxmlformats.org/officeDocument/2006/relationships/hyperlink" Target="https://sasri.org.za/storage/Information_Sheets/IS_15.1-Cane-quality-components.pdf" TargetMode="External"/><Relationship Id="rId6" Type="http://schemas.openxmlformats.org/officeDocument/2006/relationships/hyperlink" Target="http://www.containerhandbuch.de/chb_e/scha/index.html?/chb_e/scha/scha_17_05.html" TargetMode="External"/><Relationship Id="rId5" Type="http://schemas.openxmlformats.org/officeDocument/2006/relationships/hyperlink" Target="https://www.ncbi.nlm.nih.gov/pubmed/?term=Papaefstathiou%20E%5BAuthor%5D&amp;cauthor=true&amp;cauthor_uid=30510716" TargetMode="External"/><Relationship Id="rId4" Type="http://schemas.openxmlformats.org/officeDocument/2006/relationships/hyperlink" Target="https://sasri.org.za/storage/Information_Sheets/IS_15.1-Cane-quality-componen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B1" sqref="B1"/>
    </sheetView>
  </sheetViews>
  <sheetFormatPr defaultColWidth="8.85546875" defaultRowHeight="15" x14ac:dyDescent="0.25"/>
  <cols>
    <col min="1" max="1" width="71.140625" bestFit="1" customWidth="1"/>
  </cols>
  <sheetData>
    <row r="1" spans="1:2" x14ac:dyDescent="0.25">
      <c r="A1" t="s">
        <v>15</v>
      </c>
      <c r="B1" s="5" t="s">
        <v>183</v>
      </c>
    </row>
    <row r="2" spans="1:2" x14ac:dyDescent="0.25">
      <c r="A2" t="s">
        <v>16</v>
      </c>
    </row>
    <row r="4" spans="1:2" x14ac:dyDescent="0.25">
      <c r="A4" t="s">
        <v>6</v>
      </c>
    </row>
    <row r="5" spans="1:2" x14ac:dyDescent="0.25">
      <c r="A5" s="1" t="s">
        <v>1</v>
      </c>
    </row>
    <row r="6" spans="1:2" x14ac:dyDescent="0.25">
      <c r="A6" s="1" t="s">
        <v>0</v>
      </c>
    </row>
    <row r="8" spans="1:2" x14ac:dyDescent="0.25">
      <c r="A8" t="s">
        <v>2</v>
      </c>
    </row>
    <row r="9" spans="1:2" x14ac:dyDescent="0.25">
      <c r="A9" t="s">
        <v>3</v>
      </c>
    </row>
    <row r="11" spans="1:2" x14ac:dyDescent="0.25">
      <c r="A11" t="s">
        <v>4</v>
      </c>
    </row>
    <row r="12" spans="1:2" x14ac:dyDescent="0.25">
      <c r="A12" t="s">
        <v>0</v>
      </c>
    </row>
    <row r="14" spans="1:2" x14ac:dyDescent="0.25">
      <c r="A14" t="s">
        <v>5</v>
      </c>
      <c r="B14" s="5" t="s">
        <v>182</v>
      </c>
    </row>
    <row r="15" spans="1:2" x14ac:dyDescent="0.25">
      <c r="A15" t="s">
        <v>0</v>
      </c>
    </row>
    <row r="17" spans="1:2" x14ac:dyDescent="0.25">
      <c r="A17" t="s">
        <v>7</v>
      </c>
    </row>
    <row r="19" spans="1:2" x14ac:dyDescent="0.25">
      <c r="A19" t="s">
        <v>10</v>
      </c>
      <c r="B19" s="5" t="s">
        <v>181</v>
      </c>
    </row>
    <row r="20" spans="1:2" x14ac:dyDescent="0.25">
      <c r="A20" t="s">
        <v>9</v>
      </c>
      <c r="B20" s="5"/>
    </row>
    <row r="21" spans="1:2" x14ac:dyDescent="0.25">
      <c r="A21" t="s">
        <v>12</v>
      </c>
      <c r="B21" s="5"/>
    </row>
    <row r="22" spans="1:2" x14ac:dyDescent="0.25">
      <c r="A22" t="s">
        <v>8</v>
      </c>
      <c r="B22" s="5"/>
    </row>
    <row r="23" spans="1:2" x14ac:dyDescent="0.25">
      <c r="A23" t="s">
        <v>11</v>
      </c>
      <c r="B23" s="5"/>
    </row>
    <row r="24" spans="1:2" x14ac:dyDescent="0.25">
      <c r="A24" t="s">
        <v>13</v>
      </c>
      <c r="B24" s="5" t="s">
        <v>181</v>
      </c>
    </row>
    <row r="25" spans="1:2" x14ac:dyDescent="0.25">
      <c r="A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1"/>
  <sheetViews>
    <sheetView tabSelected="1" zoomScale="110" zoomScaleNormal="110" workbookViewId="0">
      <pane xSplit="5" ySplit="1" topLeftCell="F148" activePane="bottomRight" state="frozen"/>
      <selection pane="topRight" activeCell="E1" sqref="E1"/>
      <selection pane="bottomLeft" activeCell="A2" sqref="A2"/>
      <selection pane="bottomRight" activeCell="D175" sqref="D175"/>
    </sheetView>
  </sheetViews>
  <sheetFormatPr defaultColWidth="8.85546875" defaultRowHeight="15" x14ac:dyDescent="0.25"/>
  <cols>
    <col min="1" max="1" width="11.28515625" style="3" customWidth="1"/>
    <col min="2" max="2" width="39" customWidth="1"/>
    <col min="4" max="4" width="31.42578125" customWidth="1"/>
    <col min="5" max="5" width="14.28515625" style="44" customWidth="1"/>
    <col min="6" max="6" width="13" customWidth="1"/>
    <col min="7" max="7" width="10.140625" customWidth="1"/>
  </cols>
  <sheetData>
    <row r="1" spans="1:13" ht="23.25" x14ac:dyDescent="0.25">
      <c r="A1" s="6" t="s">
        <v>177</v>
      </c>
      <c r="B1" s="6" t="s">
        <v>178</v>
      </c>
      <c r="C1" s="6" t="s">
        <v>179</v>
      </c>
      <c r="D1" s="6" t="s">
        <v>184</v>
      </c>
      <c r="E1" s="38" t="s">
        <v>180</v>
      </c>
      <c r="F1" s="6" t="s">
        <v>184</v>
      </c>
      <c r="G1" s="6" t="s">
        <v>223</v>
      </c>
      <c r="H1" s="6" t="s">
        <v>184</v>
      </c>
      <c r="J1" s="27" t="s">
        <v>366</v>
      </c>
      <c r="K1" s="6" t="s">
        <v>184</v>
      </c>
    </row>
    <row r="2" spans="1:13" x14ac:dyDescent="0.25">
      <c r="A2" s="30">
        <v>15</v>
      </c>
      <c r="B2" s="31" t="s">
        <v>52</v>
      </c>
      <c r="C2" s="32">
        <v>0.85</v>
      </c>
      <c r="D2" s="32" t="s">
        <v>193</v>
      </c>
      <c r="E2" s="39">
        <v>0.115</v>
      </c>
      <c r="F2" s="32" t="s">
        <v>193</v>
      </c>
      <c r="G2" s="32"/>
      <c r="H2" s="32"/>
      <c r="I2" s="32"/>
      <c r="J2" s="33">
        <v>1.7999999999999999E-2</v>
      </c>
      <c r="K2" s="32" t="s">
        <v>193</v>
      </c>
      <c r="L2" s="32"/>
      <c r="M2" s="32"/>
    </row>
    <row r="3" spans="1:13" ht="17.25" x14ac:dyDescent="0.3">
      <c r="A3" s="34">
        <v>27</v>
      </c>
      <c r="B3" s="35" t="s">
        <v>42</v>
      </c>
      <c r="C3" s="35">
        <v>0.86</v>
      </c>
      <c r="D3" s="35" t="s">
        <v>193</v>
      </c>
      <c r="E3" s="40">
        <v>0</v>
      </c>
      <c r="F3" s="35"/>
      <c r="G3" s="36">
        <v>6.6699999999999995E-2</v>
      </c>
      <c r="H3" s="35"/>
      <c r="I3" s="35"/>
      <c r="J3" s="35"/>
      <c r="K3" s="35"/>
      <c r="L3" s="35"/>
      <c r="M3" s="35"/>
    </row>
    <row r="4" spans="1:13" x14ac:dyDescent="0.25">
      <c r="A4" s="3">
        <v>44</v>
      </c>
      <c r="B4" s="25" t="s">
        <v>21</v>
      </c>
      <c r="C4">
        <v>0.85</v>
      </c>
      <c r="D4" t="s">
        <v>193</v>
      </c>
      <c r="E4" s="41">
        <v>0.108</v>
      </c>
      <c r="F4" t="s">
        <v>193</v>
      </c>
      <c r="J4">
        <v>3.8E-3</v>
      </c>
      <c r="K4" t="str">
        <f>D4</f>
        <v>Møller et al. (2005)</v>
      </c>
    </row>
    <row r="5" spans="1:13" x14ac:dyDescent="0.25">
      <c r="A5" s="3">
        <v>56</v>
      </c>
      <c r="B5" s="25" t="s">
        <v>29</v>
      </c>
      <c r="C5" s="28">
        <v>0.875</v>
      </c>
      <c r="D5" t="s">
        <v>193</v>
      </c>
      <c r="E5" s="41">
        <v>9.6000000000000002E-2</v>
      </c>
      <c r="F5" t="s">
        <v>193</v>
      </c>
      <c r="J5" s="28">
        <v>3.2000000000000002E-3</v>
      </c>
      <c r="K5" t="s">
        <v>193</v>
      </c>
    </row>
    <row r="6" spans="1:13" x14ac:dyDescent="0.25">
      <c r="A6" s="3">
        <v>71</v>
      </c>
      <c r="B6" s="25" t="s">
        <v>77</v>
      </c>
      <c r="C6" s="7">
        <f>$C$2</f>
        <v>0.85</v>
      </c>
      <c r="D6" t="s">
        <v>193</v>
      </c>
      <c r="E6" s="42">
        <v>9.6000000000000002E-2</v>
      </c>
      <c r="F6" t="s">
        <v>193</v>
      </c>
      <c r="G6">
        <v>6.9800000000000001E-2</v>
      </c>
      <c r="H6" t="s">
        <v>219</v>
      </c>
      <c r="I6" s="11" t="s">
        <v>220</v>
      </c>
      <c r="J6" s="28">
        <f>3.2/1000</f>
        <v>3.2000000000000002E-3</v>
      </c>
      <c r="K6" t="s">
        <v>193</v>
      </c>
    </row>
    <row r="7" spans="1:13" x14ac:dyDescent="0.25">
      <c r="A7" s="3">
        <v>75</v>
      </c>
      <c r="B7" s="25" t="s">
        <v>71</v>
      </c>
      <c r="C7">
        <v>0.85</v>
      </c>
      <c r="D7" t="s">
        <v>193</v>
      </c>
      <c r="E7" s="41">
        <v>0.10199999999999999</v>
      </c>
      <c r="F7" t="s">
        <v>193</v>
      </c>
      <c r="J7" s="28">
        <v>3.5999999999999999E-3</v>
      </c>
      <c r="K7" t="s">
        <v>193</v>
      </c>
    </row>
    <row r="8" spans="1:13" x14ac:dyDescent="0.25">
      <c r="A8" s="3">
        <v>79</v>
      </c>
      <c r="B8" t="s">
        <v>31</v>
      </c>
      <c r="C8">
        <v>0.83099999999999996</v>
      </c>
      <c r="D8" t="s">
        <v>195</v>
      </c>
      <c r="E8" s="23">
        <v>0</v>
      </c>
      <c r="F8" t="s">
        <v>367</v>
      </c>
      <c r="G8">
        <v>0.11020000000000001</v>
      </c>
      <c r="H8" t="s">
        <v>219</v>
      </c>
      <c r="I8" s="11" t="s">
        <v>221</v>
      </c>
      <c r="J8" t="s">
        <v>367</v>
      </c>
    </row>
    <row r="9" spans="1:13" ht="17.25" x14ac:dyDescent="0.3">
      <c r="A9" s="3">
        <v>83</v>
      </c>
      <c r="B9" t="s">
        <v>78</v>
      </c>
      <c r="C9">
        <v>0.89</v>
      </c>
      <c r="D9" t="s">
        <v>195</v>
      </c>
      <c r="E9" s="23">
        <v>0</v>
      </c>
      <c r="F9" t="s">
        <v>367</v>
      </c>
      <c r="G9" s="12">
        <v>0.1062</v>
      </c>
      <c r="H9" t="s">
        <v>219</v>
      </c>
      <c r="I9" s="11" t="s">
        <v>222</v>
      </c>
      <c r="J9" t="s">
        <v>367</v>
      </c>
    </row>
    <row r="10" spans="1:13" ht="17.25" x14ac:dyDescent="0.3">
      <c r="A10" s="3">
        <v>89</v>
      </c>
      <c r="B10" t="s">
        <v>136</v>
      </c>
      <c r="C10" s="7">
        <f>1-0.0975</f>
        <v>0.90249999999999997</v>
      </c>
      <c r="D10" t="s">
        <v>219</v>
      </c>
      <c r="E10" s="43">
        <v>0</v>
      </c>
      <c r="G10" s="12">
        <v>0.13250000000000001</v>
      </c>
      <c r="H10" t="s">
        <v>219</v>
      </c>
      <c r="I10" s="11" t="s">
        <v>224</v>
      </c>
      <c r="J10" t="s">
        <v>367</v>
      </c>
    </row>
    <row r="11" spans="1:13" ht="17.25" x14ac:dyDescent="0.3">
      <c r="A11" s="3">
        <v>92</v>
      </c>
      <c r="B11" t="s">
        <v>158</v>
      </c>
      <c r="C11" s="7">
        <f>$C$2</f>
        <v>0.85</v>
      </c>
      <c r="D11" s="7" t="s">
        <v>194</v>
      </c>
      <c r="E11" s="23">
        <v>0</v>
      </c>
      <c r="G11" s="12">
        <v>0.1333</v>
      </c>
      <c r="H11" t="s">
        <v>219</v>
      </c>
      <c r="I11" s="11" t="s">
        <v>225</v>
      </c>
      <c r="J11" t="s">
        <v>367</v>
      </c>
    </row>
    <row r="12" spans="1:13" ht="17.25" x14ac:dyDescent="0.3">
      <c r="A12" s="3">
        <v>94</v>
      </c>
      <c r="B12" t="s">
        <v>153</v>
      </c>
      <c r="C12" s="7">
        <f>$C$2</f>
        <v>0.85</v>
      </c>
      <c r="D12" s="7" t="s">
        <v>194</v>
      </c>
      <c r="E12" s="23">
        <v>0</v>
      </c>
      <c r="G12" s="12">
        <v>6.7000000000000004E-2</v>
      </c>
      <c r="H12" t="s">
        <v>219</v>
      </c>
      <c r="I12" s="11" t="s">
        <v>226</v>
      </c>
      <c r="J12" t="s">
        <v>367</v>
      </c>
    </row>
    <row r="13" spans="1:13" ht="17.25" x14ac:dyDescent="0.3">
      <c r="A13" s="3">
        <v>97</v>
      </c>
      <c r="B13" s="25" t="s">
        <v>98</v>
      </c>
      <c r="C13" s="7">
        <f>$C$2</f>
        <v>0.85</v>
      </c>
      <c r="D13" s="7" t="s">
        <v>194</v>
      </c>
      <c r="E13" s="41">
        <v>0.105</v>
      </c>
      <c r="F13" t="s">
        <v>193</v>
      </c>
      <c r="G13" s="12">
        <v>0.1305</v>
      </c>
      <c r="H13" t="s">
        <v>219</v>
      </c>
      <c r="I13" s="11" t="s">
        <v>227</v>
      </c>
      <c r="J13" s="28">
        <v>3.5999999999999999E-3</v>
      </c>
      <c r="K13" t="s">
        <v>193</v>
      </c>
    </row>
    <row r="14" spans="1:13" x14ac:dyDescent="0.25">
      <c r="A14" s="4">
        <v>101</v>
      </c>
      <c r="B14" s="2" t="s">
        <v>116</v>
      </c>
      <c r="C14">
        <v>0.91</v>
      </c>
      <c r="D14" t="s">
        <v>195</v>
      </c>
      <c r="E14" s="44">
        <v>0</v>
      </c>
      <c r="J14" t="s">
        <v>367</v>
      </c>
    </row>
    <row r="15" spans="1:13" x14ac:dyDescent="0.25">
      <c r="A15" s="3">
        <v>103</v>
      </c>
      <c r="B15" t="s">
        <v>138</v>
      </c>
      <c r="C15" s="7">
        <f>$C$2</f>
        <v>0.85</v>
      </c>
      <c r="D15" s="7" t="s">
        <v>194</v>
      </c>
      <c r="E15" s="45">
        <f>$E$2</f>
        <v>0.115</v>
      </c>
      <c r="F15" s="7" t="s">
        <v>194</v>
      </c>
      <c r="J15" t="s">
        <v>367</v>
      </c>
    </row>
    <row r="16" spans="1:13" x14ac:dyDescent="0.25">
      <c r="A16" s="4">
        <v>108</v>
      </c>
      <c r="B16" s="2" t="s">
        <v>117</v>
      </c>
      <c r="C16" s="7">
        <f>$C$2</f>
        <v>0.85</v>
      </c>
      <c r="D16" s="7" t="s">
        <v>194</v>
      </c>
      <c r="E16" s="45">
        <f>$E$2</f>
        <v>0.115</v>
      </c>
      <c r="F16" s="7" t="s">
        <v>194</v>
      </c>
      <c r="J16" t="s">
        <v>367</v>
      </c>
    </row>
    <row r="17" spans="1:11" x14ac:dyDescent="0.25">
      <c r="A17" s="37">
        <v>116</v>
      </c>
      <c r="B17" s="25" t="s">
        <v>40</v>
      </c>
      <c r="C17">
        <v>0.24</v>
      </c>
      <c r="D17" t="s">
        <v>193</v>
      </c>
      <c r="E17" s="46">
        <v>9.1999999999999998E-2</v>
      </c>
      <c r="F17" t="s">
        <v>193</v>
      </c>
      <c r="G17">
        <v>2.0299999999999999E-2</v>
      </c>
      <c r="H17" t="s">
        <v>219</v>
      </c>
      <c r="I17" s="11" t="s">
        <v>228</v>
      </c>
      <c r="J17" s="28">
        <f>2.1/1000</f>
        <v>2.1000000000000003E-3</v>
      </c>
      <c r="K17" t="s">
        <v>193</v>
      </c>
    </row>
    <row r="18" spans="1:11" x14ac:dyDescent="0.25">
      <c r="A18" s="3">
        <v>122</v>
      </c>
      <c r="B18" t="s">
        <v>112</v>
      </c>
      <c r="C18">
        <v>0.24</v>
      </c>
      <c r="D18" t="s">
        <v>190</v>
      </c>
      <c r="E18" s="44">
        <v>0</v>
      </c>
      <c r="G18">
        <v>1.6899999999999998E-2</v>
      </c>
      <c r="H18" t="s">
        <v>219</v>
      </c>
      <c r="I18" s="11" t="s">
        <v>229</v>
      </c>
      <c r="J18" t="s">
        <v>367</v>
      </c>
    </row>
    <row r="19" spans="1:11" x14ac:dyDescent="0.25">
      <c r="A19" s="3">
        <v>125</v>
      </c>
      <c r="B19" t="s">
        <v>99</v>
      </c>
      <c r="C19">
        <v>0.36</v>
      </c>
      <c r="D19" t="s">
        <v>187</v>
      </c>
      <c r="E19" s="44">
        <v>0</v>
      </c>
      <c r="G19">
        <v>3.8800000000000001E-2</v>
      </c>
      <c r="H19" t="s">
        <v>219</v>
      </c>
      <c r="I19" s="11" t="s">
        <v>230</v>
      </c>
      <c r="J19" t="s">
        <v>367</v>
      </c>
    </row>
    <row r="20" spans="1:11" x14ac:dyDescent="0.25">
      <c r="A20" s="3">
        <v>135</v>
      </c>
      <c r="B20" t="s">
        <v>152</v>
      </c>
      <c r="C20">
        <v>0.93</v>
      </c>
      <c r="D20" t="s">
        <v>196</v>
      </c>
      <c r="E20" s="44">
        <v>0</v>
      </c>
      <c r="G20">
        <v>1.49E-2</v>
      </c>
      <c r="H20" t="s">
        <v>219</v>
      </c>
      <c r="I20" s="11" t="s">
        <v>231</v>
      </c>
      <c r="J20" t="s">
        <v>367</v>
      </c>
    </row>
    <row r="21" spans="1:11" x14ac:dyDescent="0.25">
      <c r="A21" s="3">
        <v>136</v>
      </c>
      <c r="B21" t="s">
        <v>103</v>
      </c>
      <c r="C21">
        <v>0.93</v>
      </c>
      <c r="D21" t="s">
        <v>196</v>
      </c>
      <c r="E21" s="44">
        <v>0</v>
      </c>
      <c r="G21">
        <v>1.5299999999999999E-2</v>
      </c>
      <c r="H21" t="s">
        <v>219</v>
      </c>
      <c r="I21" s="11" t="s">
        <v>231</v>
      </c>
      <c r="J21" t="s">
        <v>367</v>
      </c>
    </row>
    <row r="22" spans="1:11" x14ac:dyDescent="0.25">
      <c r="A22" s="3">
        <v>137</v>
      </c>
      <c r="B22" t="s">
        <v>104</v>
      </c>
      <c r="C22" s="7">
        <f>$C$17</f>
        <v>0.24</v>
      </c>
      <c r="D22" s="7" t="s">
        <v>190</v>
      </c>
      <c r="E22" s="44">
        <v>0</v>
      </c>
      <c r="G22">
        <v>1.49E-2</v>
      </c>
      <c r="H22" t="s">
        <v>219</v>
      </c>
      <c r="I22" s="11" t="s">
        <v>232</v>
      </c>
      <c r="J22" t="s">
        <v>367</v>
      </c>
    </row>
    <row r="23" spans="1:11" x14ac:dyDescent="0.25">
      <c r="A23" s="3">
        <v>149</v>
      </c>
      <c r="B23" t="s">
        <v>151</v>
      </c>
      <c r="C23" s="7">
        <f>$C$17</f>
        <v>0.24</v>
      </c>
      <c r="D23" s="7" t="s">
        <v>190</v>
      </c>
      <c r="E23" s="44">
        <v>0</v>
      </c>
      <c r="G23">
        <f>G17</f>
        <v>2.0299999999999999E-2</v>
      </c>
      <c r="H23" t="s">
        <v>233</v>
      </c>
      <c r="J23" t="s">
        <v>367</v>
      </c>
    </row>
    <row r="24" spans="1:11" x14ac:dyDescent="0.25">
      <c r="A24" s="3">
        <v>156</v>
      </c>
      <c r="B24" t="s">
        <v>47</v>
      </c>
      <c r="C24">
        <v>0.3</v>
      </c>
      <c r="D24" t="s">
        <v>189</v>
      </c>
      <c r="E24" s="44">
        <v>0</v>
      </c>
      <c r="G24">
        <v>0.01</v>
      </c>
      <c r="H24" t="s">
        <v>328</v>
      </c>
      <c r="J24" t="s">
        <v>367</v>
      </c>
    </row>
    <row r="25" spans="1:11" x14ac:dyDescent="0.25">
      <c r="A25" s="3">
        <v>157</v>
      </c>
      <c r="B25" t="s">
        <v>46</v>
      </c>
      <c r="C25">
        <v>0.22</v>
      </c>
      <c r="D25" t="s">
        <v>193</v>
      </c>
      <c r="E25" s="44">
        <v>0</v>
      </c>
      <c r="G25">
        <v>0.01</v>
      </c>
      <c r="H25" t="s">
        <v>328</v>
      </c>
      <c r="J25" t="s">
        <v>367</v>
      </c>
    </row>
    <row r="26" spans="1:11" x14ac:dyDescent="0.25">
      <c r="A26" s="3">
        <v>161</v>
      </c>
      <c r="B26" t="s">
        <v>149</v>
      </c>
      <c r="C26" s="7">
        <f>$C$17</f>
        <v>0.24</v>
      </c>
      <c r="D26" s="7" t="s">
        <v>197</v>
      </c>
      <c r="E26" s="44">
        <v>0</v>
      </c>
      <c r="G26">
        <v>0.01</v>
      </c>
      <c r="H26" t="s">
        <v>328</v>
      </c>
      <c r="J26" t="s">
        <v>367</v>
      </c>
    </row>
    <row r="27" spans="1:11" x14ac:dyDescent="0.25">
      <c r="A27" s="3">
        <v>176</v>
      </c>
      <c r="B27" t="s">
        <v>53</v>
      </c>
      <c r="C27">
        <v>0.90700000000000003</v>
      </c>
      <c r="D27" t="s">
        <v>195</v>
      </c>
      <c r="E27" s="44">
        <v>0</v>
      </c>
      <c r="G27">
        <v>0.255</v>
      </c>
      <c r="H27" t="s">
        <v>219</v>
      </c>
      <c r="I27" s="11" t="s">
        <v>234</v>
      </c>
      <c r="J27" t="s">
        <v>367</v>
      </c>
    </row>
    <row r="28" spans="1:11" x14ac:dyDescent="0.25">
      <c r="A28" s="3">
        <v>181</v>
      </c>
      <c r="B28" s="25" t="s">
        <v>55</v>
      </c>
      <c r="C28">
        <v>0.86399999999999999</v>
      </c>
      <c r="D28" t="s">
        <v>193</v>
      </c>
      <c r="E28" s="41">
        <v>0.311</v>
      </c>
      <c r="F28" t="s">
        <v>193</v>
      </c>
      <c r="J28" s="28">
        <v>6.7999999999999996E-3</v>
      </c>
      <c r="K28" t="s">
        <v>193</v>
      </c>
    </row>
    <row r="29" spans="1:11" ht="17.25" x14ac:dyDescent="0.3">
      <c r="A29" s="3">
        <v>187</v>
      </c>
      <c r="B29" t="s">
        <v>95</v>
      </c>
      <c r="C29">
        <v>0.85199999999999998</v>
      </c>
      <c r="D29" t="s">
        <v>193</v>
      </c>
      <c r="E29" s="44">
        <v>0</v>
      </c>
      <c r="G29" s="12">
        <f>0.0542/(1-0.7886)*C29</f>
        <v>0.2184408703878902</v>
      </c>
      <c r="H29" t="s">
        <v>235</v>
      </c>
      <c r="J29" t="s">
        <v>367</v>
      </c>
    </row>
    <row r="30" spans="1:11" x14ac:dyDescent="0.25">
      <c r="A30" s="3">
        <v>191</v>
      </c>
      <c r="B30" t="s">
        <v>89</v>
      </c>
      <c r="C30" s="7">
        <f>$C$29</f>
        <v>0.85199999999999998</v>
      </c>
      <c r="D30" s="7" t="s">
        <v>198</v>
      </c>
      <c r="E30" s="44">
        <v>0</v>
      </c>
      <c r="G30">
        <f>G27</f>
        <v>0.255</v>
      </c>
      <c r="H30" t="s">
        <v>236</v>
      </c>
      <c r="J30" t="s">
        <v>367</v>
      </c>
    </row>
    <row r="31" spans="1:11" x14ac:dyDescent="0.25">
      <c r="A31" s="3">
        <v>195</v>
      </c>
      <c r="B31" t="s">
        <v>129</v>
      </c>
      <c r="C31" s="7">
        <f>$C$29</f>
        <v>0.85199999999999998</v>
      </c>
      <c r="D31" s="7" t="s">
        <v>198</v>
      </c>
      <c r="E31" s="44">
        <v>0</v>
      </c>
      <c r="G31">
        <f>G29</f>
        <v>0.2184408703878902</v>
      </c>
      <c r="H31" t="s">
        <v>238</v>
      </c>
      <c r="J31" t="s">
        <v>367</v>
      </c>
    </row>
    <row r="32" spans="1:11" x14ac:dyDescent="0.25">
      <c r="A32" s="3">
        <v>197</v>
      </c>
      <c r="B32" t="s">
        <v>143</v>
      </c>
      <c r="C32" s="7">
        <f>$C$29</f>
        <v>0.85199999999999998</v>
      </c>
      <c r="D32" s="7" t="s">
        <v>198</v>
      </c>
      <c r="E32" s="44">
        <v>0</v>
      </c>
      <c r="G32">
        <f>G31</f>
        <v>0.2184408703878902</v>
      </c>
      <c r="H32" t="s">
        <v>238</v>
      </c>
      <c r="J32" t="s">
        <v>367</v>
      </c>
    </row>
    <row r="33" spans="1:13" ht="17.25" x14ac:dyDescent="0.3">
      <c r="A33" s="3">
        <v>201</v>
      </c>
      <c r="B33" t="s">
        <v>94</v>
      </c>
      <c r="C33" s="7">
        <f>$C$29</f>
        <v>0.85199999999999998</v>
      </c>
      <c r="D33" s="7" t="s">
        <v>198</v>
      </c>
      <c r="E33" s="44">
        <v>0</v>
      </c>
      <c r="G33" s="12">
        <v>0.24629999999999999</v>
      </c>
      <c r="H33" t="s">
        <v>219</v>
      </c>
      <c r="I33" s="11" t="s">
        <v>237</v>
      </c>
      <c r="J33" t="s">
        <v>367</v>
      </c>
    </row>
    <row r="34" spans="1:13" x14ac:dyDescent="0.25">
      <c r="A34" s="3">
        <v>203</v>
      </c>
      <c r="B34" t="s">
        <v>164</v>
      </c>
      <c r="C34" s="7">
        <f>$C$29</f>
        <v>0.85199999999999998</v>
      </c>
      <c r="D34" s="7" t="s">
        <v>198</v>
      </c>
      <c r="E34" s="44">
        <v>0</v>
      </c>
      <c r="G34">
        <f>G32</f>
        <v>0.2184408703878902</v>
      </c>
      <c r="H34" t="s">
        <v>238</v>
      </c>
      <c r="J34" t="s">
        <v>367</v>
      </c>
    </row>
    <row r="35" spans="1:13" x14ac:dyDescent="0.25">
      <c r="A35" s="3">
        <v>205</v>
      </c>
      <c r="B35" t="s">
        <v>85</v>
      </c>
      <c r="C35">
        <v>0.9</v>
      </c>
      <c r="D35" s="8" t="s">
        <v>185</v>
      </c>
      <c r="E35" s="44">
        <v>0</v>
      </c>
      <c r="G35">
        <v>0.28000000000000003</v>
      </c>
      <c r="H35" t="s">
        <v>330</v>
      </c>
      <c r="I35" t="s">
        <v>329</v>
      </c>
      <c r="J35" t="s">
        <v>367</v>
      </c>
    </row>
    <row r="36" spans="1:13" ht="15.75" x14ac:dyDescent="0.25">
      <c r="A36" s="4">
        <v>210</v>
      </c>
      <c r="B36" s="26" t="s">
        <v>120</v>
      </c>
      <c r="C36" s="28">
        <v>0.879</v>
      </c>
      <c r="D36" t="s">
        <v>193</v>
      </c>
      <c r="E36" s="46">
        <v>0.35499999999999998</v>
      </c>
      <c r="F36" t="s">
        <v>193</v>
      </c>
      <c r="G36" s="29"/>
      <c r="H36" s="29"/>
      <c r="I36" s="8"/>
      <c r="J36" s="28">
        <f>6.4/1000</f>
        <v>6.4000000000000003E-3</v>
      </c>
      <c r="K36" t="s">
        <v>193</v>
      </c>
      <c r="L36" s="8"/>
      <c r="M36" s="8"/>
    </row>
    <row r="37" spans="1:13" x14ac:dyDescent="0.25">
      <c r="A37" s="3">
        <v>211</v>
      </c>
      <c r="B37" t="s">
        <v>41</v>
      </c>
      <c r="C37" s="7">
        <f>$C$29</f>
        <v>0.85199999999999998</v>
      </c>
      <c r="D37" s="7" t="s">
        <v>198</v>
      </c>
      <c r="E37" s="44">
        <v>0</v>
      </c>
      <c r="G37">
        <f>G34</f>
        <v>0.2184408703878902</v>
      </c>
      <c r="H37" t="str">
        <f>H34</f>
        <v>as peas</v>
      </c>
      <c r="J37" t="s">
        <v>367</v>
      </c>
    </row>
    <row r="38" spans="1:13" ht="17.25" x14ac:dyDescent="0.3">
      <c r="A38" s="3">
        <v>216</v>
      </c>
      <c r="B38" t="s">
        <v>175</v>
      </c>
      <c r="C38" s="7">
        <f>$C$41</f>
        <v>0.95</v>
      </c>
      <c r="D38" s="7" t="s">
        <v>210</v>
      </c>
      <c r="E38" s="44">
        <v>0</v>
      </c>
      <c r="G38" s="12">
        <v>0.14319999999999999</v>
      </c>
      <c r="H38" t="s">
        <v>219</v>
      </c>
      <c r="I38" s="11" t="s">
        <v>240</v>
      </c>
      <c r="J38" t="s">
        <v>367</v>
      </c>
    </row>
    <row r="39" spans="1:13" x14ac:dyDescent="0.25">
      <c r="A39" s="3">
        <v>217</v>
      </c>
      <c r="B39" t="s">
        <v>106</v>
      </c>
      <c r="C39" s="7">
        <f>$C$41</f>
        <v>0.95</v>
      </c>
      <c r="D39" s="7" t="s">
        <v>210</v>
      </c>
      <c r="E39" s="44">
        <v>0</v>
      </c>
      <c r="G39">
        <v>0.1822</v>
      </c>
      <c r="H39" t="s">
        <v>219</v>
      </c>
      <c r="I39" s="11" t="s">
        <v>239</v>
      </c>
      <c r="J39" t="s">
        <v>367</v>
      </c>
    </row>
    <row r="40" spans="1:13" x14ac:dyDescent="0.25">
      <c r="A40" s="3">
        <v>220</v>
      </c>
      <c r="B40" t="s">
        <v>61</v>
      </c>
      <c r="C40" s="7">
        <f>$C$41</f>
        <v>0.95</v>
      </c>
      <c r="D40" s="7" t="s">
        <v>210</v>
      </c>
      <c r="E40" s="44">
        <v>0</v>
      </c>
      <c r="G40">
        <f>0.0317/(1-0.4048)*0.95</f>
        <v>5.0596438172043012E-2</v>
      </c>
      <c r="H40" t="s">
        <v>219</v>
      </c>
      <c r="I40" s="11" t="s">
        <v>241</v>
      </c>
      <c r="J40" t="s">
        <v>367</v>
      </c>
    </row>
    <row r="41" spans="1:13" x14ac:dyDescent="0.25">
      <c r="A41" s="3">
        <v>221</v>
      </c>
      <c r="B41" t="s">
        <v>17</v>
      </c>
      <c r="C41">
        <v>0.95</v>
      </c>
      <c r="D41" s="8" t="s">
        <v>209</v>
      </c>
      <c r="E41" s="44">
        <v>0</v>
      </c>
      <c r="G41">
        <v>0.2</v>
      </c>
      <c r="H41" t="s">
        <v>219</v>
      </c>
      <c r="I41" s="11" t="s">
        <v>242</v>
      </c>
      <c r="J41" t="s">
        <v>367</v>
      </c>
    </row>
    <row r="42" spans="1:13" ht="17.25" x14ac:dyDescent="0.3">
      <c r="A42" s="3">
        <v>222</v>
      </c>
      <c r="B42" t="s">
        <v>50</v>
      </c>
      <c r="C42">
        <v>0.95</v>
      </c>
      <c r="D42" s="8" t="s">
        <v>209</v>
      </c>
      <c r="E42" s="44">
        <v>0</v>
      </c>
      <c r="G42" s="12">
        <v>0.15229999999999999</v>
      </c>
      <c r="H42" t="s">
        <v>219</v>
      </c>
      <c r="I42" t="s">
        <v>234</v>
      </c>
      <c r="J42" t="s">
        <v>367</v>
      </c>
    </row>
    <row r="43" spans="1:13" x14ac:dyDescent="0.25">
      <c r="A43" s="3">
        <v>223</v>
      </c>
      <c r="B43" t="s">
        <v>38</v>
      </c>
      <c r="C43" s="7">
        <f>$C$41</f>
        <v>0.95</v>
      </c>
      <c r="D43" s="7" t="s">
        <v>210</v>
      </c>
      <c r="E43" s="44">
        <v>0</v>
      </c>
      <c r="G43">
        <v>0.2</v>
      </c>
      <c r="H43" t="s">
        <v>219</v>
      </c>
      <c r="I43" t="s">
        <v>234</v>
      </c>
      <c r="J43" t="s">
        <v>367</v>
      </c>
    </row>
    <row r="44" spans="1:13" x14ac:dyDescent="0.25">
      <c r="A44" s="3">
        <v>224</v>
      </c>
      <c r="B44" t="s">
        <v>155</v>
      </c>
      <c r="C44" s="7">
        <f>$C$41</f>
        <v>0.95</v>
      </c>
      <c r="D44" s="7" t="s">
        <v>210</v>
      </c>
      <c r="E44" s="44">
        <v>0</v>
      </c>
      <c r="G44">
        <f>G41</f>
        <v>0.2</v>
      </c>
      <c r="H44" t="s">
        <v>243</v>
      </c>
      <c r="J44" t="s">
        <v>367</v>
      </c>
    </row>
    <row r="45" spans="1:13" x14ac:dyDescent="0.25">
      <c r="A45" s="3">
        <v>225</v>
      </c>
      <c r="B45" t="s">
        <v>127</v>
      </c>
      <c r="C45">
        <v>0.95</v>
      </c>
      <c r="D45" s="8" t="s">
        <v>209</v>
      </c>
      <c r="E45" s="44">
        <v>0</v>
      </c>
      <c r="G45">
        <v>0.16669999999999999</v>
      </c>
      <c r="H45" t="s">
        <v>219</v>
      </c>
      <c r="I45" t="s">
        <v>234</v>
      </c>
      <c r="J45" t="s">
        <v>367</v>
      </c>
    </row>
    <row r="46" spans="1:13" x14ac:dyDescent="0.25">
      <c r="A46" s="3">
        <v>226</v>
      </c>
      <c r="B46" t="s">
        <v>145</v>
      </c>
      <c r="C46" s="7">
        <f>$C$41</f>
        <v>0.95</v>
      </c>
      <c r="D46" s="7" t="s">
        <v>210</v>
      </c>
      <c r="E46" s="44">
        <v>0</v>
      </c>
      <c r="G46">
        <f>G44</f>
        <v>0.2</v>
      </c>
      <c r="H46" t="str">
        <f t="shared" ref="H46" si="0">H44</f>
        <v>as almonds</v>
      </c>
      <c r="J46" t="s">
        <v>367</v>
      </c>
    </row>
    <row r="47" spans="1:13" x14ac:dyDescent="0.25">
      <c r="A47" s="3">
        <v>234</v>
      </c>
      <c r="B47" t="s">
        <v>32</v>
      </c>
      <c r="C47" s="7">
        <f>$C$41</f>
        <v>0.95</v>
      </c>
      <c r="D47" s="7" t="s">
        <v>210</v>
      </c>
      <c r="E47" s="44">
        <v>0</v>
      </c>
      <c r="G47">
        <f>G46</f>
        <v>0.2</v>
      </c>
      <c r="H47" t="str">
        <f t="shared" ref="H47" si="1">H46</f>
        <v>as almonds</v>
      </c>
      <c r="J47" t="s">
        <v>367</v>
      </c>
    </row>
    <row r="48" spans="1:13" x14ac:dyDescent="0.25">
      <c r="A48" s="3">
        <v>236</v>
      </c>
      <c r="B48" t="s">
        <v>79</v>
      </c>
      <c r="C48" s="7">
        <f>$C$41</f>
        <v>0.95</v>
      </c>
      <c r="D48" s="7" t="s">
        <v>210</v>
      </c>
      <c r="E48" s="44">
        <v>0</v>
      </c>
      <c r="G48">
        <v>0.3649</v>
      </c>
      <c r="H48" t="s">
        <v>244</v>
      </c>
      <c r="I48" t="s">
        <v>247</v>
      </c>
      <c r="J48" t="s">
        <v>367</v>
      </c>
    </row>
    <row r="49" spans="1:11" x14ac:dyDescent="0.25">
      <c r="A49" s="3">
        <v>242</v>
      </c>
      <c r="B49" t="s">
        <v>93</v>
      </c>
      <c r="C49" s="7">
        <f>$C$41</f>
        <v>0.95</v>
      </c>
      <c r="D49" s="7" t="s">
        <v>210</v>
      </c>
      <c r="E49" s="44">
        <v>0</v>
      </c>
      <c r="G49">
        <f>G47</f>
        <v>0.2</v>
      </c>
      <c r="H49" t="str">
        <f>H47</f>
        <v>as almonds</v>
      </c>
      <c r="J49" t="s">
        <v>367</v>
      </c>
    </row>
    <row r="50" spans="1:11" x14ac:dyDescent="0.25">
      <c r="A50" s="3">
        <v>249</v>
      </c>
      <c r="B50" t="s">
        <v>101</v>
      </c>
      <c r="C50">
        <v>0.54</v>
      </c>
      <c r="D50" t="s">
        <v>199</v>
      </c>
      <c r="E50" s="44">
        <v>0</v>
      </c>
      <c r="G50">
        <v>3.3000000000000002E-2</v>
      </c>
      <c r="H50" t="s">
        <v>219</v>
      </c>
      <c r="I50" t="s">
        <v>246</v>
      </c>
      <c r="J50" t="s">
        <v>367</v>
      </c>
    </row>
    <row r="51" spans="1:11" x14ac:dyDescent="0.25">
      <c r="A51" s="3">
        <v>254</v>
      </c>
      <c r="B51" t="s">
        <v>109</v>
      </c>
      <c r="C51">
        <v>0.47</v>
      </c>
      <c r="D51" t="s">
        <v>188</v>
      </c>
      <c r="E51" s="44">
        <f>G51/C51</f>
        <v>4.6808510638297871E-2</v>
      </c>
      <c r="G51">
        <v>2.1999999999999999E-2</v>
      </c>
      <c r="H51" t="s">
        <v>245</v>
      </c>
      <c r="I51" t="s">
        <v>248</v>
      </c>
      <c r="J51" t="s">
        <v>367</v>
      </c>
    </row>
    <row r="52" spans="1:11" x14ac:dyDescent="0.25">
      <c r="A52" s="3">
        <v>260</v>
      </c>
      <c r="B52" t="s">
        <v>33</v>
      </c>
      <c r="C52">
        <v>0.4</v>
      </c>
      <c r="D52" s="9" t="s">
        <v>200</v>
      </c>
      <c r="E52" s="44">
        <v>0</v>
      </c>
      <c r="G52">
        <v>1.03E-2</v>
      </c>
      <c r="H52" t="s">
        <v>219</v>
      </c>
      <c r="I52" t="s">
        <v>249</v>
      </c>
      <c r="J52" t="s">
        <v>367</v>
      </c>
    </row>
    <row r="53" spans="1:11" x14ac:dyDescent="0.25">
      <c r="A53" s="3">
        <v>263</v>
      </c>
      <c r="B53" t="s">
        <v>154</v>
      </c>
      <c r="C53">
        <v>0.85</v>
      </c>
      <c r="D53" s="8" t="s">
        <v>185</v>
      </c>
      <c r="E53" s="44">
        <v>0</v>
      </c>
      <c r="G53">
        <v>0.2</v>
      </c>
      <c r="H53" t="s">
        <v>243</v>
      </c>
      <c r="J53" t="s">
        <v>367</v>
      </c>
    </row>
    <row r="54" spans="1:11" x14ac:dyDescent="0.25">
      <c r="A54" s="3">
        <v>265</v>
      </c>
      <c r="B54" t="s">
        <v>107</v>
      </c>
      <c r="C54" s="7">
        <f>$C$56</f>
        <v>0.92500000000000004</v>
      </c>
      <c r="D54" s="7" t="s">
        <v>201</v>
      </c>
      <c r="E54" s="44">
        <v>0</v>
      </c>
      <c r="G54" s="7">
        <f>$G$56</f>
        <v>0.186</v>
      </c>
      <c r="H54" s="7" t="s">
        <v>201</v>
      </c>
      <c r="J54" t="s">
        <v>367</v>
      </c>
    </row>
    <row r="55" spans="1:11" x14ac:dyDescent="0.25">
      <c r="A55" s="3">
        <v>267</v>
      </c>
      <c r="B55" t="s">
        <v>48</v>
      </c>
      <c r="C55">
        <v>0.92</v>
      </c>
      <c r="D55" t="s">
        <v>193</v>
      </c>
      <c r="E55" s="44">
        <v>0</v>
      </c>
      <c r="G55">
        <v>0.193</v>
      </c>
      <c r="H55" t="s">
        <v>219</v>
      </c>
      <c r="I55" t="s">
        <v>251</v>
      </c>
      <c r="J55" t="s">
        <v>367</v>
      </c>
    </row>
    <row r="56" spans="1:11" x14ac:dyDescent="0.25">
      <c r="A56" s="3">
        <v>270</v>
      </c>
      <c r="B56" s="25" t="s">
        <v>96</v>
      </c>
      <c r="C56" s="28">
        <v>0.92500000000000004</v>
      </c>
      <c r="D56" t="s">
        <v>193</v>
      </c>
      <c r="E56" s="46">
        <v>0.19400000000000001</v>
      </c>
      <c r="F56" t="s">
        <v>193</v>
      </c>
      <c r="G56">
        <v>0.186</v>
      </c>
      <c r="H56" t="s">
        <v>252</v>
      </c>
      <c r="I56" t="s">
        <v>250</v>
      </c>
      <c r="J56" s="28">
        <v>7.6E-3</v>
      </c>
      <c r="K56" t="s">
        <v>193</v>
      </c>
    </row>
    <row r="57" spans="1:11" x14ac:dyDescent="0.25">
      <c r="A57" s="4">
        <v>275</v>
      </c>
      <c r="B57" s="2" t="s">
        <v>126</v>
      </c>
      <c r="C57" s="7">
        <f>$C$41</f>
        <v>0.95</v>
      </c>
      <c r="D57" s="7" t="s">
        <v>210</v>
      </c>
      <c r="E57" s="44">
        <v>0</v>
      </c>
      <c r="G57">
        <v>0.193</v>
      </c>
      <c r="H57" t="s">
        <v>308</v>
      </c>
      <c r="J57" t="s">
        <v>367</v>
      </c>
    </row>
    <row r="58" spans="1:11" x14ac:dyDescent="0.25">
      <c r="A58" s="3">
        <v>277</v>
      </c>
      <c r="B58" t="s">
        <v>174</v>
      </c>
      <c r="C58" s="7">
        <f t="shared" ref="C58:C64" si="2">$C$56</f>
        <v>0.92500000000000004</v>
      </c>
      <c r="D58" s="7" t="s">
        <v>201</v>
      </c>
      <c r="E58" s="44">
        <v>0</v>
      </c>
      <c r="G58">
        <v>0.193</v>
      </c>
      <c r="H58" t="s">
        <v>308</v>
      </c>
      <c r="J58" t="s">
        <v>367</v>
      </c>
    </row>
    <row r="59" spans="1:11" x14ac:dyDescent="0.25">
      <c r="A59" s="4">
        <v>280</v>
      </c>
      <c r="B59" s="2" t="s">
        <v>123</v>
      </c>
      <c r="C59" s="7">
        <f t="shared" si="2"/>
        <v>0.92500000000000004</v>
      </c>
      <c r="D59" s="7" t="s">
        <v>201</v>
      </c>
      <c r="E59" s="44">
        <v>0</v>
      </c>
      <c r="G59">
        <v>0.193</v>
      </c>
      <c r="H59" t="s">
        <v>308</v>
      </c>
      <c r="J59" t="s">
        <v>367</v>
      </c>
    </row>
    <row r="60" spans="1:11" x14ac:dyDescent="0.25">
      <c r="A60" s="3">
        <v>289</v>
      </c>
      <c r="B60" t="s">
        <v>44</v>
      </c>
      <c r="C60" s="7">
        <f t="shared" si="2"/>
        <v>0.92500000000000004</v>
      </c>
      <c r="D60" s="7" t="s">
        <v>201</v>
      </c>
      <c r="E60" s="44">
        <v>0</v>
      </c>
      <c r="G60">
        <v>0.2</v>
      </c>
      <c r="H60" t="s">
        <v>219</v>
      </c>
      <c r="I60" t="s">
        <v>253</v>
      </c>
      <c r="J60" t="s">
        <v>367</v>
      </c>
    </row>
    <row r="61" spans="1:11" x14ac:dyDescent="0.25">
      <c r="A61" s="3">
        <v>292</v>
      </c>
      <c r="B61" t="s">
        <v>133</v>
      </c>
      <c r="C61" s="7">
        <f t="shared" si="2"/>
        <v>0.92500000000000004</v>
      </c>
      <c r="D61" s="7" t="s">
        <v>201</v>
      </c>
      <c r="E61" s="44">
        <v>0</v>
      </c>
      <c r="G61">
        <v>0.193</v>
      </c>
      <c r="H61" t="s">
        <v>308</v>
      </c>
      <c r="J61" t="s">
        <v>367</v>
      </c>
    </row>
    <row r="62" spans="1:11" x14ac:dyDescent="0.25">
      <c r="A62" s="3">
        <v>296</v>
      </c>
      <c r="B62" t="s">
        <v>141</v>
      </c>
      <c r="C62" s="7">
        <f t="shared" si="2"/>
        <v>0.92500000000000004</v>
      </c>
      <c r="D62" s="7" t="s">
        <v>201</v>
      </c>
      <c r="E62" s="44">
        <v>0</v>
      </c>
      <c r="G62">
        <v>0.193</v>
      </c>
      <c r="H62" t="s">
        <v>308</v>
      </c>
      <c r="J62" t="s">
        <v>367</v>
      </c>
    </row>
    <row r="63" spans="1:11" x14ac:dyDescent="0.25">
      <c r="A63" s="3">
        <v>299</v>
      </c>
      <c r="B63" t="s">
        <v>165</v>
      </c>
      <c r="C63" s="7">
        <f t="shared" si="2"/>
        <v>0.92500000000000004</v>
      </c>
      <c r="D63" s="7" t="s">
        <v>201</v>
      </c>
      <c r="E63" s="44">
        <v>0</v>
      </c>
      <c r="G63">
        <v>0.193</v>
      </c>
      <c r="H63" t="s">
        <v>308</v>
      </c>
      <c r="J63" t="s">
        <v>367</v>
      </c>
    </row>
    <row r="64" spans="1:11" x14ac:dyDescent="0.25">
      <c r="A64" s="3">
        <v>305</v>
      </c>
      <c r="B64" t="s">
        <v>168</v>
      </c>
      <c r="C64" s="7">
        <f t="shared" si="2"/>
        <v>0.92500000000000004</v>
      </c>
      <c r="D64" s="7" t="s">
        <v>201</v>
      </c>
      <c r="E64" s="44">
        <v>0</v>
      </c>
      <c r="G64">
        <v>0.193</v>
      </c>
      <c r="H64" t="s">
        <v>308</v>
      </c>
      <c r="J64" t="s">
        <v>367</v>
      </c>
    </row>
    <row r="65" spans="1:10" x14ac:dyDescent="0.25">
      <c r="A65" s="3">
        <v>310</v>
      </c>
      <c r="B65" t="s">
        <v>173</v>
      </c>
      <c r="C65">
        <v>0.52600000000000002</v>
      </c>
      <c r="D65" t="s">
        <v>309</v>
      </c>
      <c r="E65" s="44">
        <v>0</v>
      </c>
      <c r="G65">
        <v>0.1681</v>
      </c>
      <c r="H65" t="s">
        <v>309</v>
      </c>
      <c r="J65" t="s">
        <v>367</v>
      </c>
    </row>
    <row r="66" spans="1:10" x14ac:dyDescent="0.25">
      <c r="A66" s="3">
        <v>328</v>
      </c>
      <c r="B66" t="s">
        <v>43</v>
      </c>
      <c r="C66" s="7">
        <f>$C$56</f>
        <v>0.92500000000000004</v>
      </c>
      <c r="D66" s="7" t="s">
        <v>201</v>
      </c>
      <c r="E66" s="44">
        <v>0</v>
      </c>
      <c r="G66">
        <v>0.22</v>
      </c>
      <c r="H66" t="s">
        <v>252</v>
      </c>
      <c r="I66" t="s">
        <v>254</v>
      </c>
      <c r="J66" t="s">
        <v>367</v>
      </c>
    </row>
    <row r="67" spans="1:10" x14ac:dyDescent="0.25">
      <c r="A67" s="3">
        <v>333</v>
      </c>
      <c r="B67" t="s">
        <v>28</v>
      </c>
      <c r="C67" s="7">
        <f>$C$56</f>
        <v>0.92500000000000004</v>
      </c>
      <c r="D67" s="7" t="s">
        <v>201</v>
      </c>
      <c r="E67" s="44">
        <v>0</v>
      </c>
      <c r="G67">
        <v>0.20699999999999999</v>
      </c>
      <c r="H67" t="s">
        <v>252</v>
      </c>
      <c r="I67" t="s">
        <v>255</v>
      </c>
      <c r="J67" t="s">
        <v>367</v>
      </c>
    </row>
    <row r="68" spans="1:10" x14ac:dyDescent="0.25">
      <c r="A68" s="3">
        <v>336</v>
      </c>
      <c r="B68" t="s">
        <v>162</v>
      </c>
      <c r="C68" s="7">
        <f>$C$56</f>
        <v>0.92500000000000004</v>
      </c>
      <c r="D68" s="7" t="s">
        <v>201</v>
      </c>
      <c r="E68" s="44">
        <v>0</v>
      </c>
      <c r="G68">
        <v>0.22500000000000001</v>
      </c>
      <c r="H68" t="s">
        <v>256</v>
      </c>
      <c r="J68" t="s">
        <v>367</v>
      </c>
    </row>
    <row r="69" spans="1:10" x14ac:dyDescent="0.25">
      <c r="A69" s="3">
        <v>339</v>
      </c>
      <c r="B69" t="s">
        <v>140</v>
      </c>
      <c r="C69" s="7">
        <f>$C$56</f>
        <v>0.92500000000000004</v>
      </c>
      <c r="D69" s="7" t="s">
        <v>201</v>
      </c>
      <c r="E69" s="44">
        <v>0</v>
      </c>
      <c r="G69" s="7">
        <f>$G$56</f>
        <v>0.186</v>
      </c>
      <c r="H69" s="7" t="s">
        <v>201</v>
      </c>
      <c r="J69" t="s">
        <v>367</v>
      </c>
    </row>
    <row r="70" spans="1:10" x14ac:dyDescent="0.25">
      <c r="A70" s="3">
        <v>358</v>
      </c>
      <c r="B70" t="s">
        <v>56</v>
      </c>
      <c r="C70">
        <v>0.08</v>
      </c>
      <c r="D70" s="8" t="s">
        <v>209</v>
      </c>
      <c r="E70" s="44">
        <v>0</v>
      </c>
      <c r="G70">
        <v>1.2800000000000001E-2</v>
      </c>
      <c r="H70" t="s">
        <v>219</v>
      </c>
      <c r="I70" t="s">
        <v>257</v>
      </c>
      <c r="J70" t="s">
        <v>367</v>
      </c>
    </row>
    <row r="71" spans="1:10" x14ac:dyDescent="0.25">
      <c r="A71" s="3">
        <v>366</v>
      </c>
      <c r="B71" t="s">
        <v>86</v>
      </c>
      <c r="C71">
        <v>0.22</v>
      </c>
      <c r="D71" s="8" t="s">
        <v>209</v>
      </c>
      <c r="E71" s="44">
        <v>0</v>
      </c>
      <c r="G71">
        <v>3.3000000000000002E-2</v>
      </c>
      <c r="H71" t="s">
        <v>219</v>
      </c>
      <c r="I71" t="s">
        <v>258</v>
      </c>
      <c r="J71" t="s">
        <v>367</v>
      </c>
    </row>
    <row r="72" spans="1:10" x14ac:dyDescent="0.25">
      <c r="A72" s="4">
        <v>367</v>
      </c>
      <c r="B72" s="2" t="s">
        <v>114</v>
      </c>
      <c r="C72">
        <v>0.08</v>
      </c>
      <c r="D72" s="8" t="s">
        <v>209</v>
      </c>
      <c r="E72" s="44">
        <v>0</v>
      </c>
      <c r="G72">
        <v>1.18E-2</v>
      </c>
      <c r="H72" t="s">
        <v>219</v>
      </c>
      <c r="I72" t="s">
        <v>259</v>
      </c>
      <c r="J72" t="s">
        <v>367</v>
      </c>
    </row>
    <row r="73" spans="1:10" x14ac:dyDescent="0.25">
      <c r="A73" s="3">
        <v>372</v>
      </c>
      <c r="B73" t="s">
        <v>70</v>
      </c>
      <c r="C73">
        <v>0.04</v>
      </c>
      <c r="D73" s="8" t="s">
        <v>209</v>
      </c>
      <c r="E73" s="44">
        <v>0</v>
      </c>
      <c r="G73">
        <v>8.9999999999999993E-3</v>
      </c>
      <c r="H73" t="s">
        <v>219</v>
      </c>
      <c r="I73" t="s">
        <v>260</v>
      </c>
      <c r="J73" t="s">
        <v>367</v>
      </c>
    </row>
    <row r="74" spans="1:10" x14ac:dyDescent="0.25">
      <c r="A74" s="3">
        <v>373</v>
      </c>
      <c r="B74" t="s">
        <v>80</v>
      </c>
      <c r="C74">
        <v>0.08</v>
      </c>
      <c r="D74" s="8" t="s">
        <v>209</v>
      </c>
      <c r="E74" s="44">
        <v>0</v>
      </c>
      <c r="G74">
        <v>2.86E-2</v>
      </c>
      <c r="H74" t="s">
        <v>219</v>
      </c>
      <c r="I74" t="s">
        <v>261</v>
      </c>
      <c r="J74" t="s">
        <v>367</v>
      </c>
    </row>
    <row r="75" spans="1:10" x14ac:dyDescent="0.25">
      <c r="A75" s="3">
        <v>378</v>
      </c>
      <c r="B75" t="s">
        <v>171</v>
      </c>
      <c r="C75">
        <f>C74</f>
        <v>0.08</v>
      </c>
      <c r="D75" s="8" t="s">
        <v>331</v>
      </c>
      <c r="E75" s="44">
        <v>0</v>
      </c>
      <c r="G75">
        <v>7.0000000000000007E-2</v>
      </c>
      <c r="H75" t="s">
        <v>219</v>
      </c>
      <c r="I75" s="11" t="s">
        <v>326</v>
      </c>
      <c r="J75" t="s">
        <v>367</v>
      </c>
    </row>
    <row r="76" spans="1:10" x14ac:dyDescent="0.25">
      <c r="A76" s="3">
        <v>388</v>
      </c>
      <c r="B76" t="s">
        <v>83</v>
      </c>
      <c r="C76">
        <v>0.06</v>
      </c>
      <c r="D76" t="s">
        <v>191</v>
      </c>
      <c r="G76">
        <v>8.8000000000000005E-3</v>
      </c>
      <c r="H76" t="s">
        <v>219</v>
      </c>
      <c r="I76" t="s">
        <v>262</v>
      </c>
      <c r="J76" t="s">
        <v>367</v>
      </c>
    </row>
    <row r="77" spans="1:10" x14ac:dyDescent="0.25">
      <c r="A77" s="3">
        <v>393</v>
      </c>
      <c r="B77" t="s">
        <v>58</v>
      </c>
      <c r="C77">
        <v>0.09</v>
      </c>
      <c r="D77" s="8" t="s">
        <v>209</v>
      </c>
      <c r="E77" s="44">
        <v>0</v>
      </c>
      <c r="G77">
        <v>1.9199999999999998E-2</v>
      </c>
      <c r="H77" t="s">
        <v>219</v>
      </c>
      <c r="I77" t="s">
        <v>263</v>
      </c>
      <c r="J77" t="s">
        <v>367</v>
      </c>
    </row>
    <row r="78" spans="1:10" x14ac:dyDescent="0.25">
      <c r="A78" s="3">
        <v>394</v>
      </c>
      <c r="B78" t="s">
        <v>75</v>
      </c>
      <c r="C78">
        <v>8.4000000000000005E-2</v>
      </c>
      <c r="D78" t="s">
        <v>219</v>
      </c>
      <c r="E78" s="44">
        <v>0</v>
      </c>
      <c r="G78">
        <v>0.01</v>
      </c>
      <c r="H78" t="s">
        <v>219</v>
      </c>
      <c r="I78" s="11" t="s">
        <v>264</v>
      </c>
      <c r="J78" t="s">
        <v>367</v>
      </c>
    </row>
    <row r="79" spans="1:10" x14ac:dyDescent="0.25">
      <c r="A79" s="3">
        <v>397</v>
      </c>
      <c r="B79" t="s">
        <v>63</v>
      </c>
      <c r="C79">
        <v>0.04</v>
      </c>
      <c r="D79" s="8" t="s">
        <v>209</v>
      </c>
      <c r="E79" s="44">
        <v>0</v>
      </c>
      <c r="G79">
        <v>5.8999999999999999E-3</v>
      </c>
      <c r="H79" t="s">
        <v>219</v>
      </c>
      <c r="I79" t="s">
        <v>265</v>
      </c>
      <c r="J79" t="s">
        <v>367</v>
      </c>
    </row>
    <row r="80" spans="1:10" x14ac:dyDescent="0.25">
      <c r="A80" s="3">
        <v>399</v>
      </c>
      <c r="B80" t="s">
        <v>65</v>
      </c>
      <c r="C80">
        <v>0.08</v>
      </c>
      <c r="D80" s="8" t="s">
        <v>209</v>
      </c>
      <c r="E80" s="44">
        <v>0</v>
      </c>
      <c r="G80">
        <v>9.7999999999999997E-3</v>
      </c>
      <c r="H80" t="s">
        <v>219</v>
      </c>
      <c r="I80" t="s">
        <v>266</v>
      </c>
      <c r="J80" t="s">
        <v>367</v>
      </c>
    </row>
    <row r="81" spans="1:13" x14ac:dyDescent="0.25">
      <c r="A81" s="3">
        <v>401</v>
      </c>
      <c r="B81" t="s">
        <v>62</v>
      </c>
      <c r="C81">
        <v>0.18</v>
      </c>
      <c r="D81" s="8" t="s">
        <v>209</v>
      </c>
      <c r="E81" s="44">
        <v>0</v>
      </c>
      <c r="G81">
        <v>0.10390000000000001</v>
      </c>
      <c r="H81" t="s">
        <v>219</v>
      </c>
      <c r="I81" t="s">
        <v>313</v>
      </c>
      <c r="J81" t="s">
        <v>367</v>
      </c>
    </row>
    <row r="82" spans="1:13" x14ac:dyDescent="0.25">
      <c r="A82" s="3">
        <v>402</v>
      </c>
      <c r="B82" t="s">
        <v>73</v>
      </c>
      <c r="C82">
        <v>0.2</v>
      </c>
      <c r="D82" s="8" t="s">
        <v>209</v>
      </c>
      <c r="E82" s="44">
        <v>0</v>
      </c>
      <c r="G82">
        <v>2.1000000000000001E-2</v>
      </c>
      <c r="H82" t="s">
        <v>212</v>
      </c>
      <c r="I82" t="s">
        <v>267</v>
      </c>
      <c r="J82" t="s">
        <v>367</v>
      </c>
    </row>
    <row r="83" spans="1:13" x14ac:dyDescent="0.25">
      <c r="A83" s="3">
        <v>403</v>
      </c>
      <c r="B83" t="s">
        <v>34</v>
      </c>
      <c r="C83">
        <v>0.1</v>
      </c>
      <c r="D83" t="s">
        <v>185</v>
      </c>
      <c r="E83" s="44">
        <v>0</v>
      </c>
      <c r="G83">
        <v>1.0999999999999999E-2</v>
      </c>
      <c r="H83" t="s">
        <v>219</v>
      </c>
      <c r="I83" t="s">
        <v>267</v>
      </c>
      <c r="J83" t="s">
        <v>367</v>
      </c>
    </row>
    <row r="84" spans="1:13" x14ac:dyDescent="0.25">
      <c r="A84" s="3">
        <v>406</v>
      </c>
      <c r="B84" t="s">
        <v>66</v>
      </c>
      <c r="C84">
        <v>0.41</v>
      </c>
      <c r="D84" s="8" t="s">
        <v>209</v>
      </c>
      <c r="E84" s="44">
        <v>0</v>
      </c>
      <c r="G84">
        <v>6.3600000000000004E-2</v>
      </c>
      <c r="H84" t="s">
        <v>219</v>
      </c>
      <c r="I84" t="s">
        <v>268</v>
      </c>
      <c r="J84" t="s">
        <v>367</v>
      </c>
    </row>
    <row r="85" spans="1:13" x14ac:dyDescent="0.25">
      <c r="A85" s="3">
        <v>407</v>
      </c>
      <c r="B85" t="s">
        <v>68</v>
      </c>
      <c r="C85">
        <v>0.09</v>
      </c>
      <c r="D85" s="8" t="s">
        <v>209</v>
      </c>
      <c r="E85" s="44">
        <v>0</v>
      </c>
      <c r="G85">
        <v>1.4999999999999999E-2</v>
      </c>
      <c r="H85" t="s">
        <v>219</v>
      </c>
      <c r="I85" t="s">
        <v>269</v>
      </c>
      <c r="J85" t="s">
        <v>367</v>
      </c>
    </row>
    <row r="86" spans="1:13" x14ac:dyDescent="0.25">
      <c r="A86" s="3">
        <v>414</v>
      </c>
      <c r="B86" t="s">
        <v>54</v>
      </c>
      <c r="C86">
        <v>0.33</v>
      </c>
      <c r="D86" s="8" t="s">
        <v>219</v>
      </c>
      <c r="E86" s="44">
        <v>0</v>
      </c>
      <c r="G86">
        <v>0.129</v>
      </c>
      <c r="H86" t="s">
        <v>219</v>
      </c>
      <c r="I86" t="s">
        <v>312</v>
      </c>
      <c r="J86" t="s">
        <v>367</v>
      </c>
    </row>
    <row r="87" spans="1:13" ht="15.75" x14ac:dyDescent="0.25">
      <c r="A87" s="3">
        <v>417</v>
      </c>
      <c r="B87" s="25" t="s">
        <v>74</v>
      </c>
      <c r="C87" s="28">
        <v>0.85199999999999998</v>
      </c>
      <c r="D87" t="s">
        <v>193</v>
      </c>
      <c r="E87" s="46">
        <v>0.24</v>
      </c>
      <c r="F87" t="s">
        <v>193</v>
      </c>
      <c r="G87" s="29"/>
      <c r="H87" s="29"/>
      <c r="I87" s="8"/>
      <c r="J87" s="28">
        <f>4.6/1000</f>
        <v>4.5999999999999999E-3</v>
      </c>
      <c r="K87" t="s">
        <v>193</v>
      </c>
      <c r="L87" s="8"/>
      <c r="M87" s="8"/>
    </row>
    <row r="88" spans="1:13" x14ac:dyDescent="0.25">
      <c r="A88" s="3">
        <v>420</v>
      </c>
      <c r="B88" t="s">
        <v>84</v>
      </c>
      <c r="C88">
        <f>C87</f>
        <v>0.85199999999999998</v>
      </c>
      <c r="D88" s="8" t="s">
        <v>238</v>
      </c>
      <c r="E88" s="44">
        <v>0</v>
      </c>
      <c r="G88">
        <f>G87</f>
        <v>0</v>
      </c>
      <c r="H88" s="8" t="s">
        <v>238</v>
      </c>
      <c r="J88" t="s">
        <v>367</v>
      </c>
    </row>
    <row r="89" spans="1:13" x14ac:dyDescent="0.25">
      <c r="A89" s="4">
        <v>423</v>
      </c>
      <c r="B89" s="2" t="s">
        <v>124</v>
      </c>
      <c r="C89">
        <v>0.1</v>
      </c>
      <c r="D89" s="8" t="s">
        <v>310</v>
      </c>
      <c r="E89" s="44">
        <v>0</v>
      </c>
      <c r="G89">
        <v>1.83E-2</v>
      </c>
      <c r="H89" t="s">
        <v>219</v>
      </c>
      <c r="I89" t="s">
        <v>311</v>
      </c>
      <c r="J89" t="s">
        <v>367</v>
      </c>
    </row>
    <row r="90" spans="1:13" x14ac:dyDescent="0.25">
      <c r="A90" s="3">
        <v>426</v>
      </c>
      <c r="B90" t="s">
        <v>57</v>
      </c>
      <c r="C90">
        <v>0.12</v>
      </c>
      <c r="D90" s="8" t="s">
        <v>209</v>
      </c>
      <c r="E90" s="44">
        <v>0</v>
      </c>
      <c r="G90">
        <v>9.2999999999999992E-3</v>
      </c>
      <c r="H90" t="s">
        <v>219</v>
      </c>
      <c r="I90" t="s">
        <v>270</v>
      </c>
      <c r="J90" t="s">
        <v>367</v>
      </c>
    </row>
    <row r="91" spans="1:13" x14ac:dyDescent="0.25">
      <c r="A91" s="3">
        <v>430</v>
      </c>
      <c r="B91" t="s">
        <v>72</v>
      </c>
      <c r="C91">
        <v>0.1</v>
      </c>
      <c r="D91" t="s">
        <v>219</v>
      </c>
      <c r="E91" s="44">
        <v>0</v>
      </c>
      <c r="G91">
        <v>1.9300000000000001E-2</v>
      </c>
      <c r="H91" t="s">
        <v>219</v>
      </c>
      <c r="I91" t="s">
        <v>271</v>
      </c>
      <c r="J91" t="s">
        <v>367</v>
      </c>
    </row>
    <row r="92" spans="1:13" x14ac:dyDescent="0.25">
      <c r="A92" s="3">
        <v>446</v>
      </c>
      <c r="B92" t="s">
        <v>102</v>
      </c>
      <c r="C92">
        <v>0.67</v>
      </c>
      <c r="D92" t="s">
        <v>252</v>
      </c>
      <c r="E92" s="44">
        <v>0</v>
      </c>
      <c r="G92">
        <v>6.2E-2</v>
      </c>
      <c r="H92" t="s">
        <v>314</v>
      </c>
      <c r="J92" t="s">
        <v>367</v>
      </c>
    </row>
    <row r="93" spans="1:13" x14ac:dyDescent="0.25">
      <c r="A93" s="3">
        <v>449</v>
      </c>
      <c r="B93" t="s">
        <v>132</v>
      </c>
      <c r="C93">
        <v>0.08</v>
      </c>
      <c r="D93" s="8" t="s">
        <v>209</v>
      </c>
      <c r="E93" s="44">
        <v>0</v>
      </c>
      <c r="G93">
        <v>0.03</v>
      </c>
      <c r="H93" t="s">
        <v>219</v>
      </c>
      <c r="I93" t="s">
        <v>315</v>
      </c>
      <c r="J93" t="s">
        <v>367</v>
      </c>
    </row>
    <row r="94" spans="1:13" x14ac:dyDescent="0.25">
      <c r="A94" s="3">
        <v>459</v>
      </c>
      <c r="B94" t="s">
        <v>150</v>
      </c>
      <c r="C94" s="7">
        <f>$C$17</f>
        <v>0.24</v>
      </c>
      <c r="D94" s="7" t="s">
        <v>214</v>
      </c>
      <c r="E94" s="44">
        <v>0</v>
      </c>
      <c r="G94">
        <v>1.4E-2</v>
      </c>
      <c r="H94" t="s">
        <v>219</v>
      </c>
      <c r="I94" t="s">
        <v>272</v>
      </c>
      <c r="J94" t="s">
        <v>367</v>
      </c>
    </row>
    <row r="95" spans="1:13" x14ac:dyDescent="0.25">
      <c r="A95" s="3">
        <v>461</v>
      </c>
      <c r="B95" t="s">
        <v>88</v>
      </c>
      <c r="C95">
        <v>0.98</v>
      </c>
      <c r="D95" s="8" t="s">
        <v>209</v>
      </c>
      <c r="E95" s="44">
        <v>0</v>
      </c>
      <c r="G95">
        <v>4.4999999999999998E-2</v>
      </c>
      <c r="H95" t="s">
        <v>324</v>
      </c>
      <c r="I95" t="s">
        <v>325</v>
      </c>
      <c r="J95" t="s">
        <v>367</v>
      </c>
    </row>
    <row r="96" spans="1:13" x14ac:dyDescent="0.25">
      <c r="A96" s="3">
        <v>463</v>
      </c>
      <c r="B96" t="s">
        <v>49</v>
      </c>
      <c r="C96">
        <f>C80</f>
        <v>0.08</v>
      </c>
      <c r="D96" s="7" t="s">
        <v>323</v>
      </c>
      <c r="E96" s="44">
        <v>0</v>
      </c>
      <c r="G96">
        <f>G80</f>
        <v>9.7999999999999997E-3</v>
      </c>
      <c r="H96" s="7" t="s">
        <v>323</v>
      </c>
      <c r="J96" t="s">
        <v>367</v>
      </c>
    </row>
    <row r="97" spans="1:10" x14ac:dyDescent="0.25">
      <c r="A97" s="3">
        <v>486</v>
      </c>
      <c r="B97" t="s">
        <v>87</v>
      </c>
      <c r="C97">
        <v>0.31</v>
      </c>
      <c r="D97" t="s">
        <v>186</v>
      </c>
      <c r="E97" s="44">
        <v>0</v>
      </c>
      <c r="G97">
        <v>1.09E-2</v>
      </c>
      <c r="H97" t="s">
        <v>219</v>
      </c>
      <c r="I97" t="s">
        <v>273</v>
      </c>
      <c r="J97" t="s">
        <v>367</v>
      </c>
    </row>
    <row r="98" spans="1:10" x14ac:dyDescent="0.25">
      <c r="A98" s="3">
        <v>489</v>
      </c>
      <c r="B98" t="s">
        <v>144</v>
      </c>
      <c r="C98">
        <v>0.35</v>
      </c>
      <c r="D98" s="8" t="s">
        <v>209</v>
      </c>
      <c r="E98" s="44">
        <v>0</v>
      </c>
      <c r="G98">
        <v>1.2500000000000001E-2</v>
      </c>
      <c r="H98" t="s">
        <v>219</v>
      </c>
      <c r="I98" t="s">
        <v>274</v>
      </c>
      <c r="J98" t="s">
        <v>367</v>
      </c>
    </row>
    <row r="99" spans="1:10" x14ac:dyDescent="0.25">
      <c r="A99" s="3">
        <v>490</v>
      </c>
      <c r="B99" t="s">
        <v>35</v>
      </c>
      <c r="C99">
        <v>0.13</v>
      </c>
      <c r="D99" s="8" t="s">
        <v>209</v>
      </c>
      <c r="E99" s="44">
        <v>0</v>
      </c>
      <c r="G99">
        <v>6.4999999999999997E-3</v>
      </c>
      <c r="H99" t="s">
        <v>219</v>
      </c>
      <c r="I99" t="s">
        <v>275</v>
      </c>
      <c r="J99" t="s">
        <v>367</v>
      </c>
    </row>
    <row r="100" spans="1:10" x14ac:dyDescent="0.25">
      <c r="A100" s="3">
        <v>495</v>
      </c>
      <c r="B100" t="s">
        <v>81</v>
      </c>
      <c r="C100">
        <v>0.12</v>
      </c>
      <c r="D100" s="8" t="s">
        <v>209</v>
      </c>
      <c r="E100" s="44">
        <v>0</v>
      </c>
      <c r="G100">
        <v>8.0999999999999996E-3</v>
      </c>
      <c r="H100" t="s">
        <v>219</v>
      </c>
      <c r="I100" t="s">
        <v>276</v>
      </c>
      <c r="J100" t="s">
        <v>367</v>
      </c>
    </row>
    <row r="101" spans="1:10" x14ac:dyDescent="0.25">
      <c r="A101" s="3">
        <v>497</v>
      </c>
      <c r="B101" t="s">
        <v>69</v>
      </c>
      <c r="C101">
        <v>0.11</v>
      </c>
      <c r="D101" s="8" t="s">
        <v>209</v>
      </c>
      <c r="E101" s="44">
        <v>0</v>
      </c>
      <c r="G101">
        <v>1.0999999999999999E-2</v>
      </c>
      <c r="H101" t="s">
        <v>219</v>
      </c>
      <c r="I101" t="s">
        <v>277</v>
      </c>
      <c r="J101" t="s">
        <v>367</v>
      </c>
    </row>
    <row r="102" spans="1:10" x14ac:dyDescent="0.25">
      <c r="A102" s="3">
        <v>507</v>
      </c>
      <c r="B102" t="s">
        <v>92</v>
      </c>
      <c r="C102">
        <v>0.09</v>
      </c>
      <c r="D102" s="8" t="s">
        <v>209</v>
      </c>
      <c r="E102" s="44">
        <v>0</v>
      </c>
      <c r="G102">
        <v>6.3E-3</v>
      </c>
      <c r="H102" t="s">
        <v>219</v>
      </c>
      <c r="I102" t="s">
        <v>278</v>
      </c>
      <c r="J102" t="s">
        <v>367</v>
      </c>
    </row>
    <row r="103" spans="1:10" x14ac:dyDescent="0.25">
      <c r="A103" s="3">
        <v>512</v>
      </c>
      <c r="B103" t="s">
        <v>24</v>
      </c>
      <c r="C103" s="7">
        <f>$C$99</f>
        <v>0.13</v>
      </c>
      <c r="D103" s="7" t="s">
        <v>215</v>
      </c>
      <c r="E103" s="44">
        <v>0</v>
      </c>
      <c r="G103" s="7">
        <f>$G$99</f>
        <v>6.4999999999999997E-3</v>
      </c>
      <c r="H103" s="7" t="s">
        <v>215</v>
      </c>
      <c r="J103" t="s">
        <v>367</v>
      </c>
    </row>
    <row r="104" spans="1:10" x14ac:dyDescent="0.25">
      <c r="A104" s="3">
        <v>515</v>
      </c>
      <c r="B104" t="s">
        <v>19</v>
      </c>
      <c r="C104">
        <v>0.22</v>
      </c>
      <c r="D104" t="s">
        <v>202</v>
      </c>
      <c r="E104" s="44">
        <v>0</v>
      </c>
      <c r="G104">
        <v>2.5999999999999999E-2</v>
      </c>
      <c r="H104" t="s">
        <v>219</v>
      </c>
      <c r="I104" t="s">
        <v>279</v>
      </c>
      <c r="J104" t="s">
        <v>367</v>
      </c>
    </row>
    <row r="105" spans="1:10" x14ac:dyDescent="0.25">
      <c r="A105" s="3">
        <v>521</v>
      </c>
      <c r="B105" t="s">
        <v>37</v>
      </c>
      <c r="C105">
        <v>0.16</v>
      </c>
      <c r="D105" s="8" t="s">
        <v>209</v>
      </c>
      <c r="E105" s="44">
        <v>0</v>
      </c>
      <c r="G105">
        <v>3.5999999999999999E-3</v>
      </c>
      <c r="H105" t="s">
        <v>219</v>
      </c>
      <c r="I105" t="s">
        <v>280</v>
      </c>
      <c r="J105" t="s">
        <v>367</v>
      </c>
    </row>
    <row r="106" spans="1:10" x14ac:dyDescent="0.25">
      <c r="A106" s="3">
        <v>523</v>
      </c>
      <c r="B106" t="s">
        <v>76</v>
      </c>
      <c r="C106" s="7">
        <f>$C$104</f>
        <v>0.22</v>
      </c>
      <c r="D106" s="7" t="s">
        <v>203</v>
      </c>
      <c r="E106" s="44">
        <v>0</v>
      </c>
      <c r="G106">
        <v>4.0000000000000001E-3</v>
      </c>
      <c r="H106" t="s">
        <v>219</v>
      </c>
      <c r="I106" t="s">
        <v>281</v>
      </c>
      <c r="J106" t="s">
        <v>367</v>
      </c>
    </row>
    <row r="107" spans="1:10" x14ac:dyDescent="0.25">
      <c r="A107" s="3">
        <v>526</v>
      </c>
      <c r="B107" t="s">
        <v>20</v>
      </c>
      <c r="C107">
        <v>0.14000000000000001</v>
      </c>
      <c r="D107" s="8" t="s">
        <v>209</v>
      </c>
      <c r="E107" s="44">
        <v>0</v>
      </c>
      <c r="G107">
        <v>1.4E-2</v>
      </c>
      <c r="H107" t="s">
        <v>219</v>
      </c>
      <c r="I107" t="s">
        <v>282</v>
      </c>
      <c r="J107" t="s">
        <v>367</v>
      </c>
    </row>
    <row r="108" spans="1:10" x14ac:dyDescent="0.25">
      <c r="A108" s="3">
        <v>530</v>
      </c>
      <c r="B108" t="s">
        <v>60</v>
      </c>
      <c r="C108">
        <v>0.19</v>
      </c>
      <c r="D108" s="8" t="s">
        <v>209</v>
      </c>
      <c r="E108" s="44">
        <v>0</v>
      </c>
      <c r="G108">
        <v>0.01</v>
      </c>
      <c r="H108" t="s">
        <v>219</v>
      </c>
      <c r="I108" t="s">
        <v>283</v>
      </c>
      <c r="J108" t="s">
        <v>367</v>
      </c>
    </row>
    <row r="109" spans="1:10" x14ac:dyDescent="0.25">
      <c r="A109" s="3">
        <v>531</v>
      </c>
      <c r="B109" t="s">
        <v>59</v>
      </c>
      <c r="C109">
        <v>0.19</v>
      </c>
      <c r="D109" s="8" t="s">
        <v>209</v>
      </c>
      <c r="E109" s="44">
        <v>0</v>
      </c>
      <c r="G109">
        <f>G108</f>
        <v>0.01</v>
      </c>
      <c r="H109" t="s">
        <v>284</v>
      </c>
      <c r="J109" t="s">
        <v>367</v>
      </c>
    </row>
    <row r="110" spans="1:10" x14ac:dyDescent="0.25">
      <c r="A110" s="3">
        <v>534</v>
      </c>
      <c r="B110" t="s">
        <v>36</v>
      </c>
      <c r="C110">
        <v>0.12</v>
      </c>
      <c r="D110" s="8" t="s">
        <v>209</v>
      </c>
      <c r="E110" s="44">
        <v>0</v>
      </c>
      <c r="G110">
        <v>9.1000000000000004E-3</v>
      </c>
      <c r="H110" t="s">
        <v>219</v>
      </c>
      <c r="I110" t="s">
        <v>286</v>
      </c>
      <c r="J110" t="s">
        <v>367</v>
      </c>
    </row>
    <row r="111" spans="1:10" x14ac:dyDescent="0.25">
      <c r="A111" s="3">
        <v>536</v>
      </c>
      <c r="B111" t="s">
        <v>39</v>
      </c>
      <c r="C111">
        <v>0.15</v>
      </c>
      <c r="D111" s="8" t="s">
        <v>209</v>
      </c>
      <c r="E111" s="44">
        <v>0</v>
      </c>
      <c r="G111">
        <v>7.0000000000000001E-3</v>
      </c>
      <c r="H111" t="s">
        <v>219</v>
      </c>
      <c r="I111" t="s">
        <v>285</v>
      </c>
      <c r="J111" t="s">
        <v>367</v>
      </c>
    </row>
    <row r="112" spans="1:10" x14ac:dyDescent="0.25">
      <c r="A112" s="3">
        <v>541</v>
      </c>
      <c r="B112" t="s">
        <v>26</v>
      </c>
      <c r="C112">
        <f>C110</f>
        <v>0.12</v>
      </c>
      <c r="D112" t="s">
        <v>287</v>
      </c>
      <c r="E112" s="44">
        <v>0</v>
      </c>
      <c r="G112">
        <f>G110</f>
        <v>9.1000000000000004E-3</v>
      </c>
      <c r="H112" t="s">
        <v>287</v>
      </c>
      <c r="J112" t="s">
        <v>367</v>
      </c>
    </row>
    <row r="113" spans="1:10" x14ac:dyDescent="0.25">
      <c r="A113" s="3">
        <v>542</v>
      </c>
      <c r="B113" t="s">
        <v>176</v>
      </c>
      <c r="C113" s="7">
        <f>$C$111</f>
        <v>0.15</v>
      </c>
      <c r="D113" s="7" t="s">
        <v>213</v>
      </c>
      <c r="E113" s="44">
        <v>0</v>
      </c>
      <c r="G113">
        <f>G104</f>
        <v>2.5999999999999999E-2</v>
      </c>
      <c r="H113" t="s">
        <v>288</v>
      </c>
      <c r="J113" t="s">
        <v>367</v>
      </c>
    </row>
    <row r="114" spans="1:10" x14ac:dyDescent="0.25">
      <c r="A114" s="3">
        <v>544</v>
      </c>
      <c r="B114" t="s">
        <v>97</v>
      </c>
      <c r="C114">
        <v>0.08</v>
      </c>
      <c r="D114" s="8" t="s">
        <v>209</v>
      </c>
      <c r="E114" s="44">
        <v>0</v>
      </c>
      <c r="G114">
        <v>6.7000000000000002E-3</v>
      </c>
      <c r="H114" t="s">
        <v>219</v>
      </c>
      <c r="I114" t="s">
        <v>289</v>
      </c>
      <c r="J114" t="s">
        <v>367</v>
      </c>
    </row>
    <row r="115" spans="1:10" x14ac:dyDescent="0.25">
      <c r="A115" s="3">
        <v>547</v>
      </c>
      <c r="B115" t="s">
        <v>135</v>
      </c>
      <c r="C115">
        <v>0.13</v>
      </c>
      <c r="D115" s="8" t="s">
        <v>209</v>
      </c>
      <c r="E115" s="44">
        <v>0</v>
      </c>
      <c r="G115">
        <v>1.2E-2</v>
      </c>
      <c r="H115" t="s">
        <v>219</v>
      </c>
      <c r="I115" t="s">
        <v>290</v>
      </c>
      <c r="J115" t="s">
        <v>367</v>
      </c>
    </row>
    <row r="116" spans="1:10" x14ac:dyDescent="0.25">
      <c r="A116" s="3">
        <v>549</v>
      </c>
      <c r="B116" t="s">
        <v>137</v>
      </c>
      <c r="C116" s="7">
        <f>$C$118</f>
        <v>0.15</v>
      </c>
      <c r="D116" s="7" t="s">
        <v>211</v>
      </c>
      <c r="E116" s="44">
        <v>0</v>
      </c>
      <c r="G116">
        <v>8.8000000000000005E-3</v>
      </c>
      <c r="H116" t="s">
        <v>219</v>
      </c>
      <c r="I116" t="s">
        <v>291</v>
      </c>
      <c r="J116" t="s">
        <v>367</v>
      </c>
    </row>
    <row r="117" spans="1:10" x14ac:dyDescent="0.25">
      <c r="A117" s="3">
        <v>550</v>
      </c>
      <c r="B117" t="s">
        <v>130</v>
      </c>
      <c r="C117" s="7">
        <f>$C$118</f>
        <v>0.15</v>
      </c>
      <c r="D117" s="7" t="s">
        <v>211</v>
      </c>
      <c r="E117" s="44">
        <v>0</v>
      </c>
      <c r="G117">
        <v>1.4E-2</v>
      </c>
      <c r="H117" t="s">
        <v>219</v>
      </c>
      <c r="I117" t="s">
        <v>292</v>
      </c>
      <c r="J117" t="s">
        <v>367</v>
      </c>
    </row>
    <row r="118" spans="1:10" x14ac:dyDescent="0.25">
      <c r="A118" s="3">
        <v>552</v>
      </c>
      <c r="B118" t="s">
        <v>128</v>
      </c>
      <c r="C118">
        <v>0.15</v>
      </c>
      <c r="D118" s="8" t="s">
        <v>209</v>
      </c>
      <c r="E118" s="44">
        <v>0</v>
      </c>
      <c r="G118">
        <v>7.1000000000000004E-3</v>
      </c>
      <c r="H118" t="s">
        <v>219</v>
      </c>
      <c r="I118" t="s">
        <v>293</v>
      </c>
      <c r="J118" t="s">
        <v>367</v>
      </c>
    </row>
    <row r="119" spans="1:10" x14ac:dyDescent="0.25">
      <c r="A119" s="3">
        <v>554</v>
      </c>
      <c r="B119" t="s">
        <v>142</v>
      </c>
      <c r="C119" s="7">
        <f>$C$118</f>
        <v>0.15</v>
      </c>
      <c r="D119" s="7" t="s">
        <v>211</v>
      </c>
      <c r="E119" s="44">
        <v>0</v>
      </c>
      <c r="G119">
        <v>4.5999999999999999E-3</v>
      </c>
      <c r="H119" t="s">
        <v>219</v>
      </c>
      <c r="I119" t="s">
        <v>295</v>
      </c>
      <c r="J119" t="s">
        <v>367</v>
      </c>
    </row>
    <row r="120" spans="1:10" x14ac:dyDescent="0.25">
      <c r="A120" s="3">
        <v>558</v>
      </c>
      <c r="B120" t="s">
        <v>22</v>
      </c>
      <c r="C120" s="7">
        <f>$C$118</f>
        <v>0.15</v>
      </c>
      <c r="D120" s="7" t="s">
        <v>211</v>
      </c>
      <c r="E120" s="44">
        <v>0</v>
      </c>
      <c r="G120">
        <f>G118</f>
        <v>7.1000000000000004E-3</v>
      </c>
      <c r="H120" t="s">
        <v>294</v>
      </c>
      <c r="J120" t="s">
        <v>367</v>
      </c>
    </row>
    <row r="121" spans="1:10" x14ac:dyDescent="0.25">
      <c r="A121" s="3">
        <v>560</v>
      </c>
      <c r="B121" t="s">
        <v>27</v>
      </c>
      <c r="C121">
        <v>0.19</v>
      </c>
      <c r="D121" s="8" t="s">
        <v>209</v>
      </c>
      <c r="E121" s="44">
        <v>0</v>
      </c>
      <c r="G121">
        <v>7.1999999999999998E-3</v>
      </c>
      <c r="I121" t="s">
        <v>327</v>
      </c>
      <c r="J121" t="s">
        <v>367</v>
      </c>
    </row>
    <row r="122" spans="1:10" x14ac:dyDescent="0.25">
      <c r="A122" s="3">
        <v>567</v>
      </c>
      <c r="B122" t="s">
        <v>51</v>
      </c>
      <c r="C122">
        <v>0.04</v>
      </c>
      <c r="D122" t="s">
        <v>192</v>
      </c>
      <c r="E122" s="44">
        <v>0</v>
      </c>
      <c r="G122">
        <v>6.1000000000000004E-3</v>
      </c>
      <c r="H122" t="s">
        <v>219</v>
      </c>
      <c r="I122" t="s">
        <v>296</v>
      </c>
      <c r="J122" t="s">
        <v>367</v>
      </c>
    </row>
    <row r="123" spans="1:10" x14ac:dyDescent="0.25">
      <c r="A123" s="3">
        <v>568</v>
      </c>
      <c r="B123" t="s">
        <v>30</v>
      </c>
      <c r="C123">
        <v>0.1</v>
      </c>
      <c r="D123" s="8" t="s">
        <v>209</v>
      </c>
      <c r="E123" s="44">
        <v>0</v>
      </c>
      <c r="G123">
        <v>5.3400000000000001E-3</v>
      </c>
      <c r="H123" t="s">
        <v>219</v>
      </c>
      <c r="I123" t="s">
        <v>297</v>
      </c>
      <c r="J123" t="s">
        <v>367</v>
      </c>
    </row>
    <row r="124" spans="1:10" x14ac:dyDescent="0.25">
      <c r="A124" s="3">
        <v>569</v>
      </c>
      <c r="B124" t="s">
        <v>23</v>
      </c>
      <c r="C124">
        <v>0.21</v>
      </c>
      <c r="D124" t="s">
        <v>298</v>
      </c>
      <c r="E124" s="44">
        <v>0</v>
      </c>
      <c r="G124">
        <v>7.4999999999999997E-3</v>
      </c>
      <c r="H124" t="s">
        <v>219</v>
      </c>
      <c r="I124" t="s">
        <v>298</v>
      </c>
      <c r="J124" t="s">
        <v>367</v>
      </c>
    </row>
    <row r="125" spans="1:10" x14ac:dyDescent="0.25">
      <c r="A125" s="3">
        <v>571</v>
      </c>
      <c r="B125" t="s">
        <v>113</v>
      </c>
      <c r="C125">
        <v>0.16500000000000001</v>
      </c>
      <c r="D125" t="s">
        <v>206</v>
      </c>
      <c r="E125" s="44">
        <v>0</v>
      </c>
      <c r="G125">
        <v>8.2000000000000007E-3</v>
      </c>
      <c r="H125" t="s">
        <v>219</v>
      </c>
      <c r="I125" t="s">
        <v>299</v>
      </c>
      <c r="J125" t="s">
        <v>367</v>
      </c>
    </row>
    <row r="126" spans="1:10" x14ac:dyDescent="0.25">
      <c r="A126" s="4">
        <v>572</v>
      </c>
      <c r="B126" s="2" t="s">
        <v>115</v>
      </c>
      <c r="C126">
        <v>0.4</v>
      </c>
      <c r="D126" t="s">
        <v>204</v>
      </c>
      <c r="E126" s="44">
        <v>0</v>
      </c>
      <c r="G126">
        <v>0.02</v>
      </c>
      <c r="H126" t="s">
        <v>219</v>
      </c>
      <c r="I126" t="s">
        <v>300</v>
      </c>
      <c r="J126" t="s">
        <v>367</v>
      </c>
    </row>
    <row r="127" spans="1:10" x14ac:dyDescent="0.25">
      <c r="A127" s="3">
        <v>574</v>
      </c>
      <c r="B127" t="s">
        <v>110</v>
      </c>
      <c r="C127">
        <v>0.16</v>
      </c>
      <c r="D127" s="8" t="s">
        <v>209</v>
      </c>
      <c r="E127" s="44">
        <v>0</v>
      </c>
      <c r="G127">
        <v>5.4000000000000003E-3</v>
      </c>
      <c r="H127" t="s">
        <v>219</v>
      </c>
      <c r="I127" t="s">
        <v>302</v>
      </c>
      <c r="J127" t="s">
        <v>367</v>
      </c>
    </row>
    <row r="128" spans="1:10" x14ac:dyDescent="0.25">
      <c r="A128" s="3">
        <v>577</v>
      </c>
      <c r="B128" t="s">
        <v>64</v>
      </c>
      <c r="C128">
        <v>0.67</v>
      </c>
      <c r="D128" s="8" t="s">
        <v>209</v>
      </c>
      <c r="E128" s="44">
        <v>0</v>
      </c>
      <c r="G128">
        <v>0.3</v>
      </c>
      <c r="H128" t="s">
        <v>219</v>
      </c>
      <c r="I128" t="s">
        <v>301</v>
      </c>
      <c r="J128" t="s">
        <v>367</v>
      </c>
    </row>
    <row r="129" spans="1:10" x14ac:dyDescent="0.25">
      <c r="A129" s="3">
        <v>587</v>
      </c>
      <c r="B129" t="s">
        <v>134</v>
      </c>
      <c r="C129">
        <v>0.19700000000000001</v>
      </c>
      <c r="D129" t="s">
        <v>219</v>
      </c>
      <c r="E129" s="44">
        <v>0</v>
      </c>
      <c r="G129">
        <v>5.7999999999999996E-3</v>
      </c>
      <c r="H129" t="s">
        <v>219</v>
      </c>
      <c r="I129" t="s">
        <v>303</v>
      </c>
      <c r="J129" t="s">
        <v>367</v>
      </c>
    </row>
    <row r="130" spans="1:10" x14ac:dyDescent="0.25">
      <c r="A130" s="3">
        <v>591</v>
      </c>
      <c r="B130" t="s">
        <v>159</v>
      </c>
      <c r="C130">
        <v>0.85</v>
      </c>
      <c r="D130" s="8" t="s">
        <v>318</v>
      </c>
      <c r="E130" s="44">
        <v>0</v>
      </c>
      <c r="G130">
        <v>1.2999999999999999E-3</v>
      </c>
      <c r="J130" t="s">
        <v>367</v>
      </c>
    </row>
    <row r="131" spans="1:10" x14ac:dyDescent="0.25">
      <c r="A131" s="3">
        <v>592</v>
      </c>
      <c r="B131" t="s">
        <v>131</v>
      </c>
      <c r="C131">
        <v>0.185</v>
      </c>
      <c r="D131" t="s">
        <v>204</v>
      </c>
      <c r="E131" s="44">
        <v>0</v>
      </c>
      <c r="G131">
        <v>1.4E-2</v>
      </c>
      <c r="H131" t="s">
        <v>219</v>
      </c>
      <c r="I131" t="s">
        <v>304</v>
      </c>
      <c r="J131" t="s">
        <v>367</v>
      </c>
    </row>
    <row r="132" spans="1:10" x14ac:dyDescent="0.25">
      <c r="A132" s="4">
        <v>600</v>
      </c>
      <c r="B132" s="2" t="s">
        <v>122</v>
      </c>
      <c r="C132">
        <v>0.15</v>
      </c>
      <c r="D132" t="s">
        <v>205</v>
      </c>
      <c r="E132" s="44">
        <v>0</v>
      </c>
      <c r="G132">
        <v>4.7000000000000002E-3</v>
      </c>
      <c r="H132" t="s">
        <v>219</v>
      </c>
      <c r="I132" t="s">
        <v>305</v>
      </c>
      <c r="J132" t="s">
        <v>367</v>
      </c>
    </row>
    <row r="133" spans="1:10" x14ac:dyDescent="0.25">
      <c r="A133" s="3">
        <v>603</v>
      </c>
      <c r="B133" t="s">
        <v>91</v>
      </c>
      <c r="C133">
        <f>C125</f>
        <v>0.16500000000000001</v>
      </c>
      <c r="D133" t="s">
        <v>316</v>
      </c>
      <c r="E133" s="44">
        <v>0</v>
      </c>
      <c r="G133">
        <f>G125</f>
        <v>8.2000000000000007E-3</v>
      </c>
      <c r="H133" t="s">
        <v>316</v>
      </c>
      <c r="J133" t="s">
        <v>367</v>
      </c>
    </row>
    <row r="134" spans="1:10" x14ac:dyDescent="0.25">
      <c r="A134" s="3">
        <v>619</v>
      </c>
      <c r="B134" t="s">
        <v>25</v>
      </c>
      <c r="C134">
        <f>C104</f>
        <v>0.22</v>
      </c>
      <c r="D134" t="s">
        <v>317</v>
      </c>
      <c r="E134" s="44">
        <v>0</v>
      </c>
      <c r="G134">
        <f>G104</f>
        <v>2.5999999999999999E-2</v>
      </c>
      <c r="H134" t="s">
        <v>317</v>
      </c>
      <c r="J134" t="s">
        <v>367</v>
      </c>
    </row>
    <row r="135" spans="1:10" x14ac:dyDescent="0.25">
      <c r="A135" s="3">
        <v>656</v>
      </c>
      <c r="B135" t="s">
        <v>108</v>
      </c>
      <c r="C135">
        <v>0.5</v>
      </c>
      <c r="D135" t="s">
        <v>208</v>
      </c>
      <c r="E135" s="44">
        <v>0</v>
      </c>
      <c r="G135">
        <v>0</v>
      </c>
      <c r="H135" t="s">
        <v>219</v>
      </c>
      <c r="J135" t="s">
        <v>367</v>
      </c>
    </row>
    <row r="136" spans="1:10" x14ac:dyDescent="0.25">
      <c r="A136" s="3">
        <v>661</v>
      </c>
      <c r="B136" t="s">
        <v>100</v>
      </c>
      <c r="C136">
        <v>0.6</v>
      </c>
      <c r="D136" t="s">
        <v>207</v>
      </c>
      <c r="E136" s="44">
        <v>0</v>
      </c>
      <c r="G136">
        <v>0.2</v>
      </c>
      <c r="H136" t="s">
        <v>219</v>
      </c>
      <c r="I136" t="s">
        <v>306</v>
      </c>
      <c r="J136" t="s">
        <v>367</v>
      </c>
    </row>
    <row r="137" spans="1:10" x14ac:dyDescent="0.25">
      <c r="A137" s="4">
        <v>667</v>
      </c>
      <c r="B137" s="2" t="s">
        <v>125</v>
      </c>
      <c r="C137">
        <f t="shared" ref="C137:C139" si="3">0.4</f>
        <v>0.4</v>
      </c>
      <c r="D137" t="s">
        <v>212</v>
      </c>
      <c r="E137" s="44">
        <v>0</v>
      </c>
      <c r="G137">
        <v>0.01</v>
      </c>
      <c r="H137" t="s">
        <v>219</v>
      </c>
      <c r="J137" t="s">
        <v>367</v>
      </c>
    </row>
    <row r="138" spans="1:10" x14ac:dyDescent="0.25">
      <c r="A138" s="4">
        <v>671</v>
      </c>
      <c r="B138" s="2" t="s">
        <v>121</v>
      </c>
      <c r="C138">
        <f t="shared" si="3"/>
        <v>0.4</v>
      </c>
      <c r="D138" t="s">
        <v>212</v>
      </c>
      <c r="E138" s="44">
        <v>0</v>
      </c>
      <c r="G138">
        <v>0.01</v>
      </c>
      <c r="H138" t="s">
        <v>219</v>
      </c>
      <c r="J138" t="s">
        <v>367</v>
      </c>
    </row>
    <row r="139" spans="1:10" x14ac:dyDescent="0.25">
      <c r="A139" s="3">
        <v>677</v>
      </c>
      <c r="B139" t="s">
        <v>67</v>
      </c>
      <c r="C139">
        <f t="shared" si="3"/>
        <v>0.4</v>
      </c>
      <c r="D139" t="s">
        <v>212</v>
      </c>
      <c r="E139" s="44">
        <v>0</v>
      </c>
      <c r="G139">
        <v>0.01</v>
      </c>
      <c r="H139" t="s">
        <v>219</v>
      </c>
      <c r="J139" t="s">
        <v>367</v>
      </c>
    </row>
    <row r="140" spans="1:10" x14ac:dyDescent="0.25">
      <c r="A140" s="3">
        <v>687</v>
      </c>
      <c r="B140" t="s">
        <v>156</v>
      </c>
      <c r="C140">
        <v>0.875</v>
      </c>
      <c r="D140" t="s">
        <v>319</v>
      </c>
      <c r="E140" s="44">
        <v>0</v>
      </c>
      <c r="G140">
        <v>0.01</v>
      </c>
      <c r="H140" t="s">
        <v>219</v>
      </c>
      <c r="J140" t="s">
        <v>367</v>
      </c>
    </row>
    <row r="141" spans="1:10" x14ac:dyDescent="0.25">
      <c r="A141" s="3">
        <v>689</v>
      </c>
      <c r="B141" t="s">
        <v>90</v>
      </c>
      <c r="C141">
        <v>0.875</v>
      </c>
      <c r="D141" t="s">
        <v>319</v>
      </c>
      <c r="E141" s="44">
        <v>0</v>
      </c>
      <c r="G141">
        <v>0.01</v>
      </c>
      <c r="H141" t="s">
        <v>219</v>
      </c>
      <c r="J141" t="s">
        <v>367</v>
      </c>
    </row>
    <row r="142" spans="1:10" x14ac:dyDescent="0.25">
      <c r="A142" s="3">
        <v>692</v>
      </c>
      <c r="B142" t="s">
        <v>169</v>
      </c>
      <c r="C142">
        <f>C145</f>
        <v>0.82</v>
      </c>
      <c r="D142" t="s">
        <v>320</v>
      </c>
      <c r="E142" s="44">
        <v>0</v>
      </c>
      <c r="G142">
        <v>0.01</v>
      </c>
      <c r="H142" t="s">
        <v>219</v>
      </c>
      <c r="J142" t="s">
        <v>367</v>
      </c>
    </row>
    <row r="143" spans="1:10" x14ac:dyDescent="0.25">
      <c r="A143" s="3">
        <v>693</v>
      </c>
      <c r="B143" t="s">
        <v>166</v>
      </c>
      <c r="C143">
        <f>C145</f>
        <v>0.82</v>
      </c>
      <c r="D143" t="s">
        <v>320</v>
      </c>
      <c r="E143" s="44">
        <v>0</v>
      </c>
      <c r="G143">
        <v>0.01</v>
      </c>
      <c r="H143" t="s">
        <v>219</v>
      </c>
      <c r="J143" t="s">
        <v>367</v>
      </c>
    </row>
    <row r="144" spans="1:10" x14ac:dyDescent="0.25">
      <c r="A144" s="3">
        <v>698</v>
      </c>
      <c r="B144" t="s">
        <v>167</v>
      </c>
      <c r="C144">
        <f>C145</f>
        <v>0.82</v>
      </c>
      <c r="D144" t="s">
        <v>320</v>
      </c>
      <c r="E144" s="44">
        <v>0</v>
      </c>
      <c r="G144">
        <v>0.01</v>
      </c>
      <c r="H144" t="s">
        <v>219</v>
      </c>
      <c r="J144" t="s">
        <v>367</v>
      </c>
    </row>
    <row r="145" spans="1:10" x14ac:dyDescent="0.25">
      <c r="A145" s="3">
        <v>702</v>
      </c>
      <c r="B145" t="s">
        <v>157</v>
      </c>
      <c r="C145">
        <v>0.82</v>
      </c>
      <c r="D145" s="11" t="s">
        <v>319</v>
      </c>
      <c r="E145" s="44">
        <v>0</v>
      </c>
      <c r="G145">
        <v>0.01</v>
      </c>
      <c r="H145" t="s">
        <v>219</v>
      </c>
      <c r="J145" t="s">
        <v>367</v>
      </c>
    </row>
    <row r="146" spans="1:10" x14ac:dyDescent="0.25">
      <c r="A146" s="3">
        <v>711</v>
      </c>
      <c r="B146" t="s">
        <v>18</v>
      </c>
      <c r="C146">
        <v>0.1</v>
      </c>
      <c r="E146" s="44">
        <v>0</v>
      </c>
      <c r="G146">
        <v>0.01</v>
      </c>
      <c r="H146" t="s">
        <v>219</v>
      </c>
      <c r="I146" t="s">
        <v>364</v>
      </c>
      <c r="J146" t="s">
        <v>367</v>
      </c>
    </row>
    <row r="147" spans="1:10" x14ac:dyDescent="0.25">
      <c r="A147" s="3">
        <v>720</v>
      </c>
      <c r="B147" t="s">
        <v>146</v>
      </c>
      <c r="C147">
        <v>0.12</v>
      </c>
      <c r="E147" s="44">
        <v>0</v>
      </c>
      <c r="G147">
        <v>0.01</v>
      </c>
      <c r="H147" t="s">
        <v>219</v>
      </c>
      <c r="I147" s="11" t="s">
        <v>307</v>
      </c>
      <c r="J147" t="s">
        <v>367</v>
      </c>
    </row>
    <row r="148" spans="1:10" x14ac:dyDescent="0.25">
      <c r="A148" s="3">
        <v>723</v>
      </c>
      <c r="B148" t="s">
        <v>45</v>
      </c>
      <c r="C148">
        <f>C141</f>
        <v>0.875</v>
      </c>
      <c r="D148" t="s">
        <v>321</v>
      </c>
      <c r="E148" s="44">
        <v>0</v>
      </c>
      <c r="G148">
        <v>0.01</v>
      </c>
      <c r="H148" t="s">
        <v>321</v>
      </c>
      <c r="J148" t="s">
        <v>367</v>
      </c>
    </row>
    <row r="149" spans="1:10" x14ac:dyDescent="0.25">
      <c r="A149" s="3">
        <v>748</v>
      </c>
      <c r="B149" t="s">
        <v>163</v>
      </c>
      <c r="C149">
        <v>0.21</v>
      </c>
      <c r="E149" s="44">
        <v>0</v>
      </c>
      <c r="G149">
        <v>0.03</v>
      </c>
      <c r="H149" t="s">
        <v>219</v>
      </c>
      <c r="I149" t="s">
        <v>365</v>
      </c>
      <c r="J149" t="s">
        <v>367</v>
      </c>
    </row>
    <row r="150" spans="1:10" x14ac:dyDescent="0.25">
      <c r="B150" t="s">
        <v>216</v>
      </c>
      <c r="C150">
        <v>0.36</v>
      </c>
      <c r="D150" t="s">
        <v>217</v>
      </c>
      <c r="E150" s="44">
        <v>0.16200000000000001</v>
      </c>
      <c r="F150" t="s">
        <v>217</v>
      </c>
      <c r="J150" t="s">
        <v>367</v>
      </c>
    </row>
    <row r="151" spans="1:10" x14ac:dyDescent="0.25">
      <c r="B151" t="s">
        <v>370</v>
      </c>
      <c r="C151">
        <f>C41</f>
        <v>0.95</v>
      </c>
      <c r="D151" t="s">
        <v>378</v>
      </c>
      <c r="J151" t="s">
        <v>367</v>
      </c>
    </row>
    <row r="152" spans="1:10" x14ac:dyDescent="0.25">
      <c r="B152" t="s">
        <v>371</v>
      </c>
      <c r="C152">
        <f>C36</f>
        <v>0.879</v>
      </c>
      <c r="D152" t="s">
        <v>378</v>
      </c>
    </row>
    <row r="153" spans="1:10" x14ac:dyDescent="0.25">
      <c r="B153" t="s">
        <v>372</v>
      </c>
      <c r="C153">
        <f>C148</f>
        <v>0.875</v>
      </c>
      <c r="D153" t="s">
        <v>378</v>
      </c>
    </row>
    <row r="154" spans="1:10" x14ac:dyDescent="0.25">
      <c r="B154" t="s">
        <v>82</v>
      </c>
      <c r="C154">
        <f>C77</f>
        <v>0.09</v>
      </c>
      <c r="D154" t="s">
        <v>378</v>
      </c>
    </row>
    <row r="155" spans="1:10" x14ac:dyDescent="0.25">
      <c r="B155" t="s">
        <v>105</v>
      </c>
      <c r="C155">
        <f>0.3</f>
        <v>0.3</v>
      </c>
      <c r="D155" t="s">
        <v>328</v>
      </c>
    </row>
    <row r="156" spans="1:10" x14ac:dyDescent="0.25">
      <c r="B156" t="s">
        <v>119</v>
      </c>
      <c r="C156">
        <f t="shared" ref="C156:C157" si="4">0.3</f>
        <v>0.3</v>
      </c>
      <c r="D156" t="s">
        <v>328</v>
      </c>
    </row>
    <row r="157" spans="1:10" x14ac:dyDescent="0.25">
      <c r="B157" t="s">
        <v>111</v>
      </c>
      <c r="C157">
        <f t="shared" si="4"/>
        <v>0.3</v>
      </c>
      <c r="D157" t="s">
        <v>328</v>
      </c>
    </row>
    <row r="158" spans="1:10" x14ac:dyDescent="0.25">
      <c r="B158" t="s">
        <v>373</v>
      </c>
      <c r="C158">
        <f>C2</f>
        <v>0.85</v>
      </c>
      <c r="D158" t="s">
        <v>378</v>
      </c>
    </row>
    <row r="159" spans="1:10" x14ac:dyDescent="0.25">
      <c r="B159" t="s">
        <v>118</v>
      </c>
      <c r="C159">
        <f>C157</f>
        <v>0.3</v>
      </c>
      <c r="D159" t="s">
        <v>378</v>
      </c>
    </row>
    <row r="160" spans="1:10" x14ac:dyDescent="0.25">
      <c r="B160" t="s">
        <v>363</v>
      </c>
      <c r="C160">
        <v>0.4</v>
      </c>
      <c r="D160" t="s">
        <v>378</v>
      </c>
    </row>
    <row r="161" spans="2:4" x14ac:dyDescent="0.25">
      <c r="B161" t="s">
        <v>139</v>
      </c>
      <c r="C161">
        <f>C156</f>
        <v>0.3</v>
      </c>
      <c r="D161" t="s">
        <v>328</v>
      </c>
    </row>
    <row r="162" spans="2:4" x14ac:dyDescent="0.25">
      <c r="B162" t="s">
        <v>374</v>
      </c>
      <c r="C162">
        <f>C161</f>
        <v>0.3</v>
      </c>
      <c r="D162" t="s">
        <v>328</v>
      </c>
    </row>
    <row r="163" spans="2:4" x14ac:dyDescent="0.25">
      <c r="B163" t="s">
        <v>147</v>
      </c>
      <c r="C163">
        <f>C162</f>
        <v>0.3</v>
      </c>
      <c r="D163" t="s">
        <v>328</v>
      </c>
    </row>
    <row r="164" spans="2:4" x14ac:dyDescent="0.25">
      <c r="B164" t="s">
        <v>148</v>
      </c>
      <c r="C164">
        <f>C163</f>
        <v>0.3</v>
      </c>
      <c r="D164" t="s">
        <v>328</v>
      </c>
    </row>
    <row r="165" spans="2:4" x14ac:dyDescent="0.25">
      <c r="B165" t="s">
        <v>375</v>
      </c>
      <c r="C165">
        <f>C24</f>
        <v>0.3</v>
      </c>
      <c r="D165" t="s">
        <v>378</v>
      </c>
    </row>
    <row r="166" spans="2:4" x14ac:dyDescent="0.25">
      <c r="B166" t="s">
        <v>376</v>
      </c>
      <c r="C166">
        <f>C17</f>
        <v>0.24</v>
      </c>
      <c r="D166" t="s">
        <v>378</v>
      </c>
    </row>
    <row r="167" spans="2:4" x14ac:dyDescent="0.25">
      <c r="B167" t="s">
        <v>160</v>
      </c>
      <c r="C167">
        <f>0.9</f>
        <v>0.9</v>
      </c>
      <c r="D167" t="s">
        <v>378</v>
      </c>
    </row>
    <row r="168" spans="2:4" x14ac:dyDescent="0.25">
      <c r="B168" t="s">
        <v>161</v>
      </c>
      <c r="C168">
        <v>0.3</v>
      </c>
      <c r="D168" t="s">
        <v>328</v>
      </c>
    </row>
    <row r="169" spans="2:4" x14ac:dyDescent="0.25">
      <c r="B169" t="s">
        <v>377</v>
      </c>
      <c r="C169">
        <v>0.3</v>
      </c>
      <c r="D169" t="s">
        <v>328</v>
      </c>
    </row>
    <row r="170" spans="2:4" x14ac:dyDescent="0.25">
      <c r="B170" t="s">
        <v>170</v>
      </c>
      <c r="C170">
        <v>0.3</v>
      </c>
      <c r="D170" t="s">
        <v>328</v>
      </c>
    </row>
    <row r="171" spans="2:4" x14ac:dyDescent="0.25">
      <c r="B171" t="s">
        <v>172</v>
      </c>
      <c r="C171">
        <v>0.3</v>
      </c>
      <c r="D171" t="s">
        <v>328</v>
      </c>
    </row>
  </sheetData>
  <sortState xmlns:xlrd2="http://schemas.microsoft.com/office/spreadsheetml/2017/richdata2" ref="A1:B9455">
    <sortCondition ref="A1:A9455"/>
  </sortState>
  <conditionalFormatting sqref="E5">
    <cfRule type="cellIs" dxfId="402" priority="508" operator="greaterThanOrEqual">
      <formula>99.95</formula>
    </cfRule>
    <cfRule type="cellIs" dxfId="401" priority="509" operator="greaterThanOrEqual">
      <formula>9.995</formula>
    </cfRule>
    <cfRule type="cellIs" dxfId="400" priority="510" operator="greaterThanOrEqual">
      <formula>0.9995</formula>
    </cfRule>
    <cfRule type="cellIs" dxfId="399" priority="511" operator="greaterThanOrEqual">
      <formula>0.09995</formula>
    </cfRule>
    <cfRule type="cellIs" dxfId="398" priority="512" operator="greaterThanOrEqual">
      <formula>0.009995</formula>
    </cfRule>
    <cfRule type="cellIs" dxfId="397" priority="513" operator="equal">
      <formula>0</formula>
    </cfRule>
    <cfRule type="cellIs" dxfId="396" priority="514" operator="greaterThanOrEqual">
      <formula>99.95</formula>
    </cfRule>
    <cfRule type="cellIs" dxfId="395" priority="515" operator="greaterThanOrEqual">
      <formula>9.995</formula>
    </cfRule>
    <cfRule type="cellIs" dxfId="394" priority="516" operator="greaterThanOrEqual">
      <formula>0.9995</formula>
    </cfRule>
    <cfRule type="cellIs" dxfId="393" priority="517" operator="greaterThanOrEqual">
      <formula>0.09995</formula>
    </cfRule>
    <cfRule type="cellIs" dxfId="392" priority="518" operator="greaterThanOrEqual">
      <formula>0.009995</formula>
    </cfRule>
    <cfRule type="cellIs" dxfId="391" priority="519" operator="greaterThanOrEqual">
      <formula>0.0009995</formula>
    </cfRule>
    <cfRule type="cellIs" dxfId="390" priority="520" operator="lessThanOrEqual">
      <formula>99.95</formula>
    </cfRule>
  </conditionalFormatting>
  <conditionalFormatting sqref="E4">
    <cfRule type="cellIs" dxfId="389" priority="560" operator="greaterThanOrEqual">
      <formula>99.95</formula>
    </cfRule>
    <cfRule type="cellIs" dxfId="388" priority="561" operator="greaterThanOrEqual">
      <formula>9.995</formula>
    </cfRule>
    <cfRule type="cellIs" dxfId="387" priority="562" operator="greaterThanOrEqual">
      <formula>0.9995</formula>
    </cfRule>
    <cfRule type="cellIs" dxfId="386" priority="563" operator="greaterThanOrEqual">
      <formula>0.09995</formula>
    </cfRule>
    <cfRule type="cellIs" dxfId="385" priority="564" operator="greaterThanOrEqual">
      <formula>0.009995</formula>
    </cfRule>
    <cfRule type="cellIs" dxfId="384" priority="565" operator="equal">
      <formula>0</formula>
    </cfRule>
    <cfRule type="cellIs" dxfId="383" priority="566" operator="greaterThanOrEqual">
      <formula>99.95</formula>
    </cfRule>
    <cfRule type="cellIs" dxfId="382" priority="567" operator="greaterThanOrEqual">
      <formula>9.995</formula>
    </cfRule>
    <cfRule type="cellIs" dxfId="381" priority="568" operator="greaterThanOrEqual">
      <formula>0.9995</formula>
    </cfRule>
    <cfRule type="cellIs" dxfId="380" priority="569" operator="greaterThanOrEqual">
      <formula>0.09995</formula>
    </cfRule>
    <cfRule type="cellIs" dxfId="379" priority="570" operator="greaterThanOrEqual">
      <formula>0.009995</formula>
    </cfRule>
    <cfRule type="cellIs" dxfId="378" priority="571" operator="greaterThanOrEqual">
      <formula>0.0009995</formula>
    </cfRule>
    <cfRule type="cellIs" dxfId="377" priority="572" operator="lessThanOrEqual">
      <formula>99.95</formula>
    </cfRule>
  </conditionalFormatting>
  <conditionalFormatting sqref="E2">
    <cfRule type="cellIs" dxfId="376" priority="547" operator="greaterThanOrEqual">
      <formula>99.95</formula>
    </cfRule>
    <cfRule type="cellIs" dxfId="375" priority="548" operator="greaterThanOrEqual">
      <formula>9.995</formula>
    </cfRule>
    <cfRule type="cellIs" dxfId="374" priority="549" operator="greaterThanOrEqual">
      <formula>0.9995</formula>
    </cfRule>
    <cfRule type="cellIs" dxfId="373" priority="550" operator="greaterThanOrEqual">
      <formula>0.09995</formula>
    </cfRule>
    <cfRule type="cellIs" dxfId="372" priority="551" operator="greaterThanOrEqual">
      <formula>0.009995</formula>
    </cfRule>
    <cfRule type="cellIs" dxfId="371" priority="552" operator="equal">
      <formula>0</formula>
    </cfRule>
    <cfRule type="cellIs" dxfId="370" priority="553" operator="greaterThanOrEqual">
      <formula>99.95</formula>
    </cfRule>
    <cfRule type="cellIs" dxfId="369" priority="554" operator="greaterThanOrEqual">
      <formula>9.995</formula>
    </cfRule>
    <cfRule type="cellIs" dxfId="368" priority="555" operator="greaterThanOrEqual">
      <formula>0.9995</formula>
    </cfRule>
    <cfRule type="cellIs" dxfId="367" priority="556" operator="greaterThanOrEqual">
      <formula>0.09995</formula>
    </cfRule>
    <cfRule type="cellIs" dxfId="366" priority="557" operator="greaterThanOrEqual">
      <formula>0.009995</formula>
    </cfRule>
    <cfRule type="cellIs" dxfId="365" priority="558" operator="greaterThanOrEqual">
      <formula>0.0009995</formula>
    </cfRule>
    <cfRule type="cellIs" dxfId="364" priority="559" operator="lessThanOrEqual">
      <formula>99.95</formula>
    </cfRule>
  </conditionalFormatting>
  <conditionalFormatting sqref="E13">
    <cfRule type="cellIs" dxfId="363" priority="534" operator="greaterThanOrEqual">
      <formula>99.95</formula>
    </cfRule>
    <cfRule type="cellIs" dxfId="362" priority="535" operator="greaterThanOrEqual">
      <formula>9.995</formula>
    </cfRule>
    <cfRule type="cellIs" dxfId="361" priority="536" operator="greaterThanOrEqual">
      <formula>0.9995</formula>
    </cfRule>
    <cfRule type="cellIs" dxfId="360" priority="537" operator="greaterThanOrEqual">
      <formula>0.09995</formula>
    </cfRule>
    <cfRule type="cellIs" dxfId="359" priority="538" operator="greaterThanOrEqual">
      <formula>0.009995</formula>
    </cfRule>
    <cfRule type="cellIs" dxfId="358" priority="539" operator="equal">
      <formula>0</formula>
    </cfRule>
    <cfRule type="cellIs" dxfId="357" priority="540" operator="greaterThanOrEqual">
      <formula>99.95</formula>
    </cfRule>
    <cfRule type="cellIs" dxfId="356" priority="541" operator="greaterThanOrEqual">
      <formula>9.995</formula>
    </cfRule>
    <cfRule type="cellIs" dxfId="355" priority="542" operator="greaterThanOrEqual">
      <formula>0.9995</formula>
    </cfRule>
    <cfRule type="cellIs" dxfId="354" priority="543" operator="greaterThanOrEqual">
      <formula>0.09995</formula>
    </cfRule>
    <cfRule type="cellIs" dxfId="353" priority="544" operator="greaterThanOrEqual">
      <formula>0.009995</formula>
    </cfRule>
    <cfRule type="cellIs" dxfId="352" priority="545" operator="greaterThanOrEqual">
      <formula>0.0009995</formula>
    </cfRule>
    <cfRule type="cellIs" dxfId="351" priority="546" operator="lessThanOrEqual">
      <formula>99.95</formula>
    </cfRule>
  </conditionalFormatting>
  <conditionalFormatting sqref="E7">
    <cfRule type="cellIs" dxfId="350" priority="521" operator="greaterThanOrEqual">
      <formula>99.95</formula>
    </cfRule>
    <cfRule type="cellIs" dxfId="349" priority="522" operator="greaterThanOrEqual">
      <formula>9.995</formula>
    </cfRule>
    <cfRule type="cellIs" dxfId="348" priority="523" operator="greaterThanOrEqual">
      <formula>0.9995</formula>
    </cfRule>
    <cfRule type="cellIs" dxfId="347" priority="524" operator="greaterThanOrEqual">
      <formula>0.09995</formula>
    </cfRule>
    <cfRule type="cellIs" dxfId="346" priority="525" operator="greaterThanOrEqual">
      <formula>0.009995</formula>
    </cfRule>
    <cfRule type="cellIs" dxfId="345" priority="526" operator="equal">
      <formula>0</formula>
    </cfRule>
    <cfRule type="cellIs" dxfId="344" priority="527" operator="greaterThanOrEqual">
      <formula>99.95</formula>
    </cfRule>
    <cfRule type="cellIs" dxfId="343" priority="528" operator="greaterThanOrEqual">
      <formula>9.995</formula>
    </cfRule>
    <cfRule type="cellIs" dxfId="342" priority="529" operator="greaterThanOrEqual">
      <formula>0.9995</formula>
    </cfRule>
    <cfRule type="cellIs" dxfId="341" priority="530" operator="greaterThanOrEqual">
      <formula>0.09995</formula>
    </cfRule>
    <cfRule type="cellIs" dxfId="340" priority="531" operator="greaterThanOrEqual">
      <formula>0.009995</formula>
    </cfRule>
    <cfRule type="cellIs" dxfId="339" priority="532" operator="greaterThanOrEqual">
      <formula>0.0009995</formula>
    </cfRule>
    <cfRule type="cellIs" dxfId="338" priority="533" operator="lessThanOrEqual">
      <formula>99.95</formula>
    </cfRule>
  </conditionalFormatting>
  <conditionalFormatting sqref="E28">
    <cfRule type="cellIs" dxfId="337" priority="495" operator="greaterThanOrEqual">
      <formula>99.95</formula>
    </cfRule>
    <cfRule type="cellIs" dxfId="336" priority="496" operator="greaterThanOrEqual">
      <formula>9.995</formula>
    </cfRule>
    <cfRule type="cellIs" dxfId="335" priority="497" operator="greaterThanOrEqual">
      <formula>0.9995</formula>
    </cfRule>
    <cfRule type="cellIs" dxfId="334" priority="498" operator="greaterThanOrEqual">
      <formula>0.09995</formula>
    </cfRule>
    <cfRule type="cellIs" dxfId="333" priority="499" operator="greaterThanOrEqual">
      <formula>0.009995</formula>
    </cfRule>
    <cfRule type="cellIs" dxfId="332" priority="500" operator="equal">
      <formula>0</formula>
    </cfRule>
    <cfRule type="cellIs" dxfId="331" priority="501" operator="greaterThanOrEqual">
      <formula>99.95</formula>
    </cfRule>
    <cfRule type="cellIs" dxfId="330" priority="502" operator="greaterThanOrEqual">
      <formula>9.995</formula>
    </cfRule>
    <cfRule type="cellIs" dxfId="329" priority="503" operator="greaterThanOrEqual">
      <formula>0.9995</formula>
    </cfRule>
    <cfRule type="cellIs" dxfId="328" priority="504" operator="greaterThanOrEqual">
      <formula>0.09995</formula>
    </cfRule>
    <cfRule type="cellIs" dxfId="327" priority="505" operator="greaterThanOrEqual">
      <formula>0.009995</formula>
    </cfRule>
    <cfRule type="cellIs" dxfId="326" priority="506" operator="greaterThanOrEqual">
      <formula>0.0009995</formula>
    </cfRule>
    <cfRule type="cellIs" dxfId="325" priority="507" operator="lessThanOrEqual">
      <formula>99.95</formula>
    </cfRule>
  </conditionalFormatting>
  <conditionalFormatting sqref="J28">
    <cfRule type="cellIs" dxfId="324" priority="339" operator="greaterThanOrEqual">
      <formula>99.95</formula>
    </cfRule>
    <cfRule type="cellIs" dxfId="323" priority="340" operator="greaterThanOrEqual">
      <formula>9.995</formula>
    </cfRule>
    <cfRule type="cellIs" dxfId="322" priority="341" operator="greaterThanOrEqual">
      <formula>0.9995</formula>
    </cfRule>
    <cfRule type="cellIs" dxfId="321" priority="342" operator="greaterThanOrEqual">
      <formula>0.09995</formula>
    </cfRule>
    <cfRule type="cellIs" dxfId="320" priority="343" operator="greaterThanOrEqual">
      <formula>0.009995</formula>
    </cfRule>
    <cfRule type="cellIs" dxfId="319" priority="344" operator="equal">
      <formula>0</formula>
    </cfRule>
    <cfRule type="cellIs" dxfId="318" priority="345" operator="greaterThanOrEqual">
      <formula>99.95</formula>
    </cfRule>
    <cfRule type="cellIs" dxfId="317" priority="346" operator="greaterThanOrEqual">
      <formula>9.995</formula>
    </cfRule>
    <cfRule type="cellIs" dxfId="316" priority="347" operator="greaterThanOrEqual">
      <formula>0.9995</formula>
    </cfRule>
    <cfRule type="cellIs" dxfId="315" priority="348" operator="greaterThanOrEqual">
      <formula>0.09995</formula>
    </cfRule>
    <cfRule type="cellIs" dxfId="314" priority="349" operator="greaterThanOrEqual">
      <formula>0.009995</formula>
    </cfRule>
    <cfRule type="cellIs" dxfId="313" priority="350" operator="greaterThanOrEqual">
      <formula>0.0009995</formula>
    </cfRule>
    <cfRule type="cellIs" dxfId="312" priority="351" operator="lessThanOrEqual">
      <formula>99.95</formula>
    </cfRule>
  </conditionalFormatting>
  <conditionalFormatting sqref="J2">
    <cfRule type="cellIs" dxfId="311" priority="469" operator="greaterThanOrEqual">
      <formula>99.95</formula>
    </cfRule>
    <cfRule type="cellIs" dxfId="310" priority="470" operator="greaterThanOrEqual">
      <formula>9.995</formula>
    </cfRule>
    <cfRule type="cellIs" dxfId="309" priority="471" operator="greaterThanOrEqual">
      <formula>0.9995</formula>
    </cfRule>
    <cfRule type="cellIs" dxfId="308" priority="472" operator="greaterThanOrEqual">
      <formula>0.09995</formula>
    </cfRule>
    <cfRule type="cellIs" dxfId="307" priority="473" operator="greaterThanOrEqual">
      <formula>0.009995</formula>
    </cfRule>
    <cfRule type="cellIs" dxfId="306" priority="474" operator="equal">
      <formula>0</formula>
    </cfRule>
    <cfRule type="cellIs" dxfId="305" priority="475" operator="greaterThanOrEqual">
      <formula>99.95</formula>
    </cfRule>
    <cfRule type="cellIs" dxfId="304" priority="476" operator="greaterThanOrEqual">
      <formula>9.995</formula>
    </cfRule>
    <cfRule type="cellIs" dxfId="303" priority="477" operator="greaterThanOrEqual">
      <formula>0.9995</formula>
    </cfRule>
    <cfRule type="cellIs" dxfId="302" priority="478" operator="greaterThanOrEqual">
      <formula>0.09995</formula>
    </cfRule>
    <cfRule type="cellIs" dxfId="301" priority="479" operator="greaterThanOrEqual">
      <formula>0.009995</formula>
    </cfRule>
    <cfRule type="cellIs" dxfId="300" priority="480" operator="greaterThanOrEqual">
      <formula>0.0009995</formula>
    </cfRule>
    <cfRule type="cellIs" dxfId="299" priority="481" operator="lessThanOrEqual">
      <formula>99.95</formula>
    </cfRule>
  </conditionalFormatting>
  <conditionalFormatting sqref="J13">
    <cfRule type="cellIs" dxfId="298" priority="456" operator="greaterThanOrEqual">
      <formula>99.95</formula>
    </cfRule>
    <cfRule type="cellIs" dxfId="297" priority="457" operator="greaterThanOrEqual">
      <formula>9.995</formula>
    </cfRule>
    <cfRule type="cellIs" dxfId="296" priority="458" operator="greaterThanOrEqual">
      <formula>0.9995</formula>
    </cfRule>
    <cfRule type="cellIs" dxfId="295" priority="459" operator="greaterThanOrEqual">
      <formula>0.09995</formula>
    </cfRule>
    <cfRule type="cellIs" dxfId="294" priority="460" operator="greaterThanOrEqual">
      <formula>0.009995</formula>
    </cfRule>
    <cfRule type="cellIs" dxfId="293" priority="461" operator="equal">
      <formula>0</formula>
    </cfRule>
    <cfRule type="cellIs" dxfId="292" priority="462" operator="greaterThanOrEqual">
      <formula>99.95</formula>
    </cfRule>
    <cfRule type="cellIs" dxfId="291" priority="463" operator="greaterThanOrEqual">
      <formula>9.995</formula>
    </cfRule>
    <cfRule type="cellIs" dxfId="290" priority="464" operator="greaterThanOrEqual">
      <formula>0.9995</formula>
    </cfRule>
    <cfRule type="cellIs" dxfId="289" priority="465" operator="greaterThanOrEqual">
      <formula>0.09995</formula>
    </cfRule>
    <cfRule type="cellIs" dxfId="288" priority="466" operator="greaterThanOrEqual">
      <formula>0.009995</formula>
    </cfRule>
    <cfRule type="cellIs" dxfId="287" priority="467" operator="greaterThanOrEqual">
      <formula>0.0009995</formula>
    </cfRule>
    <cfRule type="cellIs" dxfId="286" priority="468" operator="lessThanOrEqual">
      <formula>99.95</formula>
    </cfRule>
  </conditionalFormatting>
  <conditionalFormatting sqref="J7">
    <cfRule type="cellIs" dxfId="285" priority="443" operator="greaterThanOrEqual">
      <formula>99.95</formula>
    </cfRule>
    <cfRule type="cellIs" dxfId="284" priority="444" operator="greaterThanOrEqual">
      <formula>9.995</formula>
    </cfRule>
    <cfRule type="cellIs" dxfId="283" priority="445" operator="greaterThanOrEqual">
      <formula>0.9995</formula>
    </cfRule>
    <cfRule type="cellIs" dxfId="282" priority="446" operator="greaterThanOrEqual">
      <formula>0.09995</formula>
    </cfRule>
    <cfRule type="cellIs" dxfId="281" priority="447" operator="greaterThanOrEqual">
      <formula>0.009995</formula>
    </cfRule>
    <cfRule type="cellIs" dxfId="280" priority="448" operator="equal">
      <formula>0</formula>
    </cfRule>
    <cfRule type="cellIs" dxfId="279" priority="449" operator="greaterThanOrEqual">
      <formula>99.95</formula>
    </cfRule>
    <cfRule type="cellIs" dxfId="278" priority="450" operator="greaterThanOrEqual">
      <formula>9.995</formula>
    </cfRule>
    <cfRule type="cellIs" dxfId="277" priority="451" operator="greaterThanOrEqual">
      <formula>0.9995</formula>
    </cfRule>
    <cfRule type="cellIs" dxfId="276" priority="452" operator="greaterThanOrEqual">
      <formula>0.09995</formula>
    </cfRule>
    <cfRule type="cellIs" dxfId="275" priority="453" operator="greaterThanOrEqual">
      <formula>0.009995</formula>
    </cfRule>
    <cfRule type="cellIs" dxfId="274" priority="454" operator="greaterThanOrEqual">
      <formula>0.0009995</formula>
    </cfRule>
    <cfRule type="cellIs" dxfId="273" priority="455" operator="lessThanOrEqual">
      <formula>99.95</formula>
    </cfRule>
  </conditionalFormatting>
  <conditionalFormatting sqref="E6">
    <cfRule type="cellIs" dxfId="272" priority="430" operator="greaterThanOrEqual">
      <formula>99.95</formula>
    </cfRule>
    <cfRule type="cellIs" dxfId="271" priority="431" operator="greaterThanOrEqual">
      <formula>9.995</formula>
    </cfRule>
    <cfRule type="cellIs" dxfId="270" priority="432" operator="greaterThanOrEqual">
      <formula>0.9995</formula>
    </cfRule>
    <cfRule type="cellIs" dxfId="269" priority="433" operator="greaterThanOrEqual">
      <formula>0.09995</formula>
    </cfRule>
    <cfRule type="cellIs" dxfId="268" priority="434" operator="greaterThanOrEqual">
      <formula>0.009995</formula>
    </cfRule>
    <cfRule type="cellIs" dxfId="267" priority="435" operator="equal">
      <formula>0</formula>
    </cfRule>
    <cfRule type="cellIs" dxfId="266" priority="436" operator="greaterThanOrEqual">
      <formula>99.95</formula>
    </cfRule>
    <cfRule type="cellIs" dxfId="265" priority="437" operator="greaterThanOrEqual">
      <formula>9.995</formula>
    </cfRule>
    <cfRule type="cellIs" dxfId="264" priority="438" operator="greaterThanOrEqual">
      <formula>0.9995</formula>
    </cfRule>
    <cfRule type="cellIs" dxfId="263" priority="439" operator="greaterThanOrEqual">
      <formula>0.09995</formula>
    </cfRule>
    <cfRule type="cellIs" dxfId="262" priority="440" operator="greaterThanOrEqual">
      <formula>0.009995</formula>
    </cfRule>
    <cfRule type="cellIs" dxfId="261" priority="441" operator="greaterThanOrEqual">
      <formula>0.0009995</formula>
    </cfRule>
    <cfRule type="cellIs" dxfId="260" priority="442" operator="lessThanOrEqual">
      <formula>99.95</formula>
    </cfRule>
  </conditionalFormatting>
  <conditionalFormatting sqref="J6">
    <cfRule type="cellIs" dxfId="259" priority="417" operator="greaterThanOrEqual">
      <formula>99.95</formula>
    </cfRule>
    <cfRule type="cellIs" dxfId="258" priority="418" operator="greaterThanOrEqual">
      <formula>9.995</formula>
    </cfRule>
    <cfRule type="cellIs" dxfId="257" priority="419" operator="greaterThanOrEqual">
      <formula>0.9995</formula>
    </cfRule>
    <cfRule type="cellIs" dxfId="256" priority="420" operator="greaterThanOrEqual">
      <formula>0.09995</formula>
    </cfRule>
    <cfRule type="cellIs" dxfId="255" priority="421" operator="greaterThanOrEqual">
      <formula>0.009995</formula>
    </cfRule>
    <cfRule type="cellIs" dxfId="254" priority="422" operator="equal">
      <formula>0</formula>
    </cfRule>
    <cfRule type="cellIs" dxfId="253" priority="423" operator="greaterThanOrEqual">
      <formula>99.95</formula>
    </cfRule>
    <cfRule type="cellIs" dxfId="252" priority="424" operator="greaterThanOrEqual">
      <formula>9.995</formula>
    </cfRule>
    <cfRule type="cellIs" dxfId="251" priority="425" operator="greaterThanOrEqual">
      <formula>0.9995</formula>
    </cfRule>
    <cfRule type="cellIs" dxfId="250" priority="426" operator="greaterThanOrEqual">
      <formula>0.09995</formula>
    </cfRule>
    <cfRule type="cellIs" dxfId="249" priority="427" operator="greaterThanOrEqual">
      <formula>0.009995</formula>
    </cfRule>
    <cfRule type="cellIs" dxfId="248" priority="428" operator="greaterThanOrEqual">
      <formula>0.0009995</formula>
    </cfRule>
    <cfRule type="cellIs" dxfId="247" priority="429" operator="lessThanOrEqual">
      <formula>99.95</formula>
    </cfRule>
  </conditionalFormatting>
  <conditionalFormatting sqref="C5">
    <cfRule type="cellIs" dxfId="246" priority="404" operator="greaterThanOrEqual">
      <formula>99.95</formula>
    </cfRule>
    <cfRule type="cellIs" dxfId="245" priority="405" operator="greaterThanOrEqual">
      <formula>9.995</formula>
    </cfRule>
    <cfRule type="cellIs" dxfId="244" priority="406" operator="greaterThanOrEqual">
      <formula>0.9995</formula>
    </cfRule>
    <cfRule type="cellIs" dxfId="243" priority="407" operator="greaterThanOrEqual">
      <formula>0.09995</formula>
    </cfRule>
    <cfRule type="cellIs" dxfId="242" priority="408" operator="greaterThanOrEqual">
      <formula>0.009995</formula>
    </cfRule>
    <cfRule type="cellIs" dxfId="241" priority="409" operator="equal">
      <formula>0</formula>
    </cfRule>
    <cfRule type="cellIs" dxfId="240" priority="410" operator="greaterThanOrEqual">
      <formula>99.95</formula>
    </cfRule>
    <cfRule type="cellIs" dxfId="239" priority="411" operator="greaterThanOrEqual">
      <formula>9.995</formula>
    </cfRule>
    <cfRule type="cellIs" dxfId="238" priority="412" operator="greaterThanOrEqual">
      <formula>0.9995</formula>
    </cfRule>
    <cfRule type="cellIs" dxfId="237" priority="413" operator="greaterThanOrEqual">
      <formula>0.09995</formula>
    </cfRule>
    <cfRule type="cellIs" dxfId="236" priority="414" operator="greaterThanOrEqual">
      <formula>0.009995</formula>
    </cfRule>
    <cfRule type="cellIs" dxfId="235" priority="415" operator="greaterThanOrEqual">
      <formula>0.0009995</formula>
    </cfRule>
    <cfRule type="cellIs" dxfId="234" priority="416" operator="lessThanOrEqual">
      <formula>99.95</formula>
    </cfRule>
  </conditionalFormatting>
  <conditionalFormatting sqref="J5">
    <cfRule type="cellIs" dxfId="233" priority="391" operator="greaterThanOrEqual">
      <formula>99.95</formula>
    </cfRule>
    <cfRule type="cellIs" dxfId="232" priority="392" operator="greaterThanOrEqual">
      <formula>9.995</formula>
    </cfRule>
    <cfRule type="cellIs" dxfId="231" priority="393" operator="greaterThanOrEqual">
      <formula>0.9995</formula>
    </cfRule>
    <cfRule type="cellIs" dxfId="230" priority="394" operator="greaterThanOrEqual">
      <formula>0.09995</formula>
    </cfRule>
    <cfRule type="cellIs" dxfId="229" priority="395" operator="greaterThanOrEqual">
      <formula>0.009995</formula>
    </cfRule>
    <cfRule type="cellIs" dxfId="228" priority="396" operator="equal">
      <formula>0</formula>
    </cfRule>
    <cfRule type="cellIs" dxfId="227" priority="397" operator="greaterThanOrEqual">
      <formula>99.95</formula>
    </cfRule>
    <cfRule type="cellIs" dxfId="226" priority="398" operator="greaterThanOrEqual">
      <formula>9.995</formula>
    </cfRule>
    <cfRule type="cellIs" dxfId="225" priority="399" operator="greaterThanOrEqual">
      <formula>0.9995</formula>
    </cfRule>
    <cfRule type="cellIs" dxfId="224" priority="400" operator="greaterThanOrEqual">
      <formula>0.09995</formula>
    </cfRule>
    <cfRule type="cellIs" dxfId="223" priority="401" operator="greaterThanOrEqual">
      <formula>0.009995</formula>
    </cfRule>
    <cfRule type="cellIs" dxfId="222" priority="402" operator="greaterThanOrEqual">
      <formula>0.0009995</formula>
    </cfRule>
    <cfRule type="cellIs" dxfId="221" priority="403" operator="lessThanOrEqual">
      <formula>99.95</formula>
    </cfRule>
  </conditionalFormatting>
  <conditionalFormatting sqref="C56">
    <cfRule type="cellIs" dxfId="220" priority="378" operator="greaterThanOrEqual">
      <formula>99.95</formula>
    </cfRule>
    <cfRule type="cellIs" dxfId="219" priority="379" operator="greaterThanOrEqual">
      <formula>9.995</formula>
    </cfRule>
    <cfRule type="cellIs" dxfId="218" priority="380" operator="greaterThanOrEqual">
      <formula>0.9995</formula>
    </cfRule>
    <cfRule type="cellIs" dxfId="217" priority="381" operator="greaterThanOrEqual">
      <formula>0.09995</formula>
    </cfRule>
    <cfRule type="cellIs" dxfId="216" priority="382" operator="greaterThanOrEqual">
      <formula>0.009995</formula>
    </cfRule>
    <cfRule type="cellIs" dxfId="215" priority="383" operator="equal">
      <formula>0</formula>
    </cfRule>
    <cfRule type="cellIs" dxfId="214" priority="384" operator="greaterThanOrEqual">
      <formula>99.95</formula>
    </cfRule>
    <cfRule type="cellIs" dxfId="213" priority="385" operator="greaterThanOrEqual">
      <formula>9.995</formula>
    </cfRule>
    <cfRule type="cellIs" dxfId="212" priority="386" operator="greaterThanOrEqual">
      <formula>0.9995</formula>
    </cfRule>
    <cfRule type="cellIs" dxfId="211" priority="387" operator="greaterThanOrEqual">
      <formula>0.09995</formula>
    </cfRule>
    <cfRule type="cellIs" dxfId="210" priority="388" operator="greaterThanOrEqual">
      <formula>0.009995</formula>
    </cfRule>
    <cfRule type="cellIs" dxfId="209" priority="389" operator="greaterThanOrEqual">
      <formula>0.0009995</formula>
    </cfRule>
    <cfRule type="cellIs" dxfId="208" priority="390" operator="lessThanOrEqual">
      <formula>99.95</formula>
    </cfRule>
  </conditionalFormatting>
  <conditionalFormatting sqref="E56">
    <cfRule type="cellIs" dxfId="207" priority="365" operator="greaterThanOrEqual">
      <formula>99.95</formula>
    </cfRule>
    <cfRule type="cellIs" dxfId="206" priority="366" operator="greaterThanOrEqual">
      <formula>9.995</formula>
    </cfRule>
    <cfRule type="cellIs" dxfId="205" priority="367" operator="greaterThanOrEqual">
      <formula>0.9995</formula>
    </cfRule>
    <cfRule type="cellIs" dxfId="204" priority="368" operator="greaterThanOrEqual">
      <formula>0.09995</formula>
    </cfRule>
    <cfRule type="cellIs" dxfId="203" priority="369" operator="greaterThanOrEqual">
      <formula>0.009995</formula>
    </cfRule>
    <cfRule type="cellIs" dxfId="202" priority="370" operator="equal">
      <formula>0</formula>
    </cfRule>
    <cfRule type="cellIs" dxfId="201" priority="371" operator="greaterThanOrEqual">
      <formula>99.95</formula>
    </cfRule>
    <cfRule type="cellIs" dxfId="200" priority="372" operator="greaterThanOrEqual">
      <formula>9.995</formula>
    </cfRule>
    <cfRule type="cellIs" dxfId="199" priority="373" operator="greaterThanOrEqual">
      <formula>0.9995</formula>
    </cfRule>
    <cfRule type="cellIs" dxfId="198" priority="374" operator="greaterThanOrEqual">
      <formula>0.09995</formula>
    </cfRule>
    <cfRule type="cellIs" dxfId="197" priority="375" operator="greaterThanOrEqual">
      <formula>0.009995</formula>
    </cfRule>
    <cfRule type="cellIs" dxfId="196" priority="376" operator="greaterThanOrEqual">
      <formula>0.0009995</formula>
    </cfRule>
    <cfRule type="cellIs" dxfId="195" priority="377" operator="lessThanOrEqual">
      <formula>99.95</formula>
    </cfRule>
  </conditionalFormatting>
  <conditionalFormatting sqref="J56">
    <cfRule type="cellIs" dxfId="194" priority="352" operator="greaterThanOrEqual">
      <formula>99.95</formula>
    </cfRule>
    <cfRule type="cellIs" dxfId="193" priority="353" operator="greaterThanOrEqual">
      <formula>9.995</formula>
    </cfRule>
    <cfRule type="cellIs" dxfId="192" priority="354" operator="greaterThanOrEqual">
      <formula>0.9995</formula>
    </cfRule>
    <cfRule type="cellIs" dxfId="191" priority="355" operator="greaterThanOrEqual">
      <formula>0.09995</formula>
    </cfRule>
    <cfRule type="cellIs" dxfId="190" priority="356" operator="greaterThanOrEqual">
      <formula>0.009995</formula>
    </cfRule>
    <cfRule type="cellIs" dxfId="189" priority="357" operator="equal">
      <formula>0</formula>
    </cfRule>
    <cfRule type="cellIs" dxfId="188" priority="358" operator="greaterThanOrEqual">
      <formula>99.95</formula>
    </cfRule>
    <cfRule type="cellIs" dxfId="187" priority="359" operator="greaterThanOrEqual">
      <formula>9.995</formula>
    </cfRule>
    <cfRule type="cellIs" dxfId="186" priority="360" operator="greaterThanOrEqual">
      <formula>0.9995</formula>
    </cfRule>
    <cfRule type="cellIs" dxfId="185" priority="361" operator="greaterThanOrEqual">
      <formula>0.09995</formula>
    </cfRule>
    <cfRule type="cellIs" dxfId="184" priority="362" operator="greaterThanOrEqual">
      <formula>0.009995</formula>
    </cfRule>
    <cfRule type="cellIs" dxfId="183" priority="363" operator="greaterThanOrEqual">
      <formula>0.0009995</formula>
    </cfRule>
    <cfRule type="cellIs" dxfId="182" priority="364" operator="lessThanOrEqual">
      <formula>99.95</formula>
    </cfRule>
  </conditionalFormatting>
  <conditionalFormatting sqref="J36">
    <cfRule type="cellIs" dxfId="181" priority="118" operator="greaterThanOrEqual">
      <formula>99.95</formula>
    </cfRule>
    <cfRule type="cellIs" dxfId="180" priority="119" operator="greaterThanOrEqual">
      <formula>9.995</formula>
    </cfRule>
    <cfRule type="cellIs" dxfId="179" priority="120" operator="greaterThanOrEqual">
      <formula>0.9995</formula>
    </cfRule>
    <cfRule type="cellIs" dxfId="178" priority="121" operator="greaterThanOrEqual">
      <formula>0.09995</formula>
    </cfRule>
    <cfRule type="cellIs" dxfId="177" priority="122" operator="greaterThanOrEqual">
      <formula>0.009995</formula>
    </cfRule>
    <cfRule type="cellIs" dxfId="176" priority="123" operator="equal">
      <formula>0</formula>
    </cfRule>
    <cfRule type="cellIs" dxfId="175" priority="124" operator="greaterThanOrEqual">
      <formula>99.95</formula>
    </cfRule>
    <cfRule type="cellIs" dxfId="174" priority="125" operator="greaterThanOrEqual">
      <formula>9.995</formula>
    </cfRule>
    <cfRule type="cellIs" dxfId="173" priority="126" operator="greaterThanOrEqual">
      <formula>0.9995</formula>
    </cfRule>
    <cfRule type="cellIs" dxfId="172" priority="127" operator="greaterThanOrEqual">
      <formula>0.09995</formula>
    </cfRule>
    <cfRule type="cellIs" dxfId="171" priority="128" operator="greaterThanOrEqual">
      <formula>0.009995</formula>
    </cfRule>
    <cfRule type="cellIs" dxfId="170" priority="129" operator="greaterThanOrEqual">
      <formula>0.0009995</formula>
    </cfRule>
    <cfRule type="cellIs" dxfId="169" priority="130" operator="lessThanOrEqual">
      <formula>99.95</formula>
    </cfRule>
  </conditionalFormatting>
  <conditionalFormatting sqref="C87">
    <cfRule type="cellIs" dxfId="168" priority="183" operator="greaterThanOrEqual">
      <formula>99.95</formula>
    </cfRule>
    <cfRule type="cellIs" dxfId="167" priority="184" operator="greaterThanOrEqual">
      <formula>9.995</formula>
    </cfRule>
    <cfRule type="cellIs" dxfId="166" priority="185" operator="greaterThanOrEqual">
      <formula>0.9995</formula>
    </cfRule>
    <cfRule type="cellIs" dxfId="165" priority="186" operator="greaterThanOrEqual">
      <formula>0.09995</formula>
    </cfRule>
    <cfRule type="cellIs" dxfId="164" priority="187" operator="greaterThanOrEqual">
      <formula>0.009995</formula>
    </cfRule>
    <cfRule type="cellIs" dxfId="163" priority="188" operator="equal">
      <formula>0</formula>
    </cfRule>
    <cfRule type="cellIs" dxfId="162" priority="189" operator="greaterThanOrEqual">
      <formula>99.95</formula>
    </cfRule>
    <cfRule type="cellIs" dxfId="161" priority="190" operator="greaterThanOrEqual">
      <formula>9.995</formula>
    </cfRule>
    <cfRule type="cellIs" dxfId="160" priority="191" operator="greaterThanOrEqual">
      <formula>0.9995</formula>
    </cfRule>
    <cfRule type="cellIs" dxfId="159" priority="192" operator="greaterThanOrEqual">
      <formula>0.09995</formula>
    </cfRule>
    <cfRule type="cellIs" dxfId="158" priority="193" operator="greaterThanOrEqual">
      <formula>0.009995</formula>
    </cfRule>
    <cfRule type="cellIs" dxfId="157" priority="194" operator="greaterThanOrEqual">
      <formula>0.0009995</formula>
    </cfRule>
    <cfRule type="cellIs" dxfId="156" priority="195" operator="lessThanOrEqual">
      <formula>99.95</formula>
    </cfRule>
  </conditionalFormatting>
  <conditionalFormatting sqref="J17">
    <cfRule type="cellIs" dxfId="155" priority="92" operator="greaterThanOrEqual">
      <formula>99.95</formula>
    </cfRule>
    <cfRule type="cellIs" dxfId="154" priority="93" operator="greaterThanOrEqual">
      <formula>9.995</formula>
    </cfRule>
    <cfRule type="cellIs" dxfId="153" priority="94" operator="greaterThanOrEqual">
      <formula>0.9995</formula>
    </cfRule>
    <cfRule type="cellIs" dxfId="152" priority="95" operator="greaterThanOrEqual">
      <formula>0.09995</formula>
    </cfRule>
    <cfRule type="cellIs" dxfId="151" priority="96" operator="greaterThanOrEqual">
      <formula>0.009995</formula>
    </cfRule>
    <cfRule type="cellIs" dxfId="150" priority="97" operator="equal">
      <formula>0</formula>
    </cfRule>
    <cfRule type="cellIs" dxfId="149" priority="98" operator="greaterThanOrEqual">
      <formula>99.95</formula>
    </cfRule>
    <cfRule type="cellIs" dxfId="148" priority="99" operator="greaterThanOrEqual">
      <formula>9.995</formula>
    </cfRule>
    <cfRule type="cellIs" dxfId="147" priority="100" operator="greaterThanOrEqual">
      <formula>0.9995</formula>
    </cfRule>
    <cfRule type="cellIs" dxfId="146" priority="101" operator="greaterThanOrEqual">
      <formula>0.09995</formula>
    </cfRule>
    <cfRule type="cellIs" dxfId="145" priority="102" operator="greaterThanOrEqual">
      <formula>0.009995</formula>
    </cfRule>
    <cfRule type="cellIs" dxfId="144" priority="103" operator="greaterThanOrEqual">
      <formula>0.0009995</formula>
    </cfRule>
    <cfRule type="cellIs" dxfId="143" priority="104" operator="lessThanOrEqual">
      <formula>99.95</formula>
    </cfRule>
  </conditionalFormatting>
  <conditionalFormatting sqref="E87">
    <cfRule type="cellIs" dxfId="142" priority="170" operator="greaterThanOrEqual">
      <formula>99.95</formula>
    </cfRule>
    <cfRule type="cellIs" dxfId="141" priority="171" operator="greaterThanOrEqual">
      <formula>9.995</formula>
    </cfRule>
    <cfRule type="cellIs" dxfId="140" priority="172" operator="greaterThanOrEqual">
      <formula>0.9995</formula>
    </cfRule>
    <cfRule type="cellIs" dxfId="139" priority="173" operator="greaterThanOrEqual">
      <formula>0.09995</formula>
    </cfRule>
    <cfRule type="cellIs" dxfId="138" priority="174" operator="greaterThanOrEqual">
      <formula>0.009995</formula>
    </cfRule>
    <cfRule type="cellIs" dxfId="137" priority="175" operator="equal">
      <formula>0</formula>
    </cfRule>
    <cfRule type="cellIs" dxfId="136" priority="176" operator="greaterThanOrEqual">
      <formula>99.95</formula>
    </cfRule>
    <cfRule type="cellIs" dxfId="135" priority="177" operator="greaterThanOrEqual">
      <formula>9.995</formula>
    </cfRule>
    <cfRule type="cellIs" dxfId="134" priority="178" operator="greaterThanOrEqual">
      <formula>0.9995</formula>
    </cfRule>
    <cfRule type="cellIs" dxfId="133" priority="179" operator="greaterThanOrEqual">
      <formula>0.09995</formula>
    </cfRule>
    <cfRule type="cellIs" dxfId="132" priority="180" operator="greaterThanOrEqual">
      <formula>0.009995</formula>
    </cfRule>
    <cfRule type="cellIs" dxfId="131" priority="181" operator="greaterThanOrEqual">
      <formula>0.0009995</formula>
    </cfRule>
    <cfRule type="cellIs" dxfId="130" priority="182" operator="lessThanOrEqual">
      <formula>99.95</formula>
    </cfRule>
  </conditionalFormatting>
  <conditionalFormatting sqref="J87">
    <cfRule type="cellIs" dxfId="129" priority="157" operator="greaterThanOrEqual">
      <formula>99.95</formula>
    </cfRule>
    <cfRule type="cellIs" dxfId="128" priority="158" operator="greaterThanOrEqual">
      <formula>9.995</formula>
    </cfRule>
    <cfRule type="cellIs" dxfId="127" priority="159" operator="greaterThanOrEqual">
      <formula>0.9995</formula>
    </cfRule>
    <cfRule type="cellIs" dxfId="126" priority="160" operator="greaterThanOrEqual">
      <formula>0.09995</formula>
    </cfRule>
    <cfRule type="cellIs" dxfId="125" priority="161" operator="greaterThanOrEqual">
      <formula>0.009995</formula>
    </cfRule>
    <cfRule type="cellIs" dxfId="124" priority="162" operator="equal">
      <formula>0</formula>
    </cfRule>
    <cfRule type="cellIs" dxfId="123" priority="163" operator="greaterThanOrEqual">
      <formula>99.95</formula>
    </cfRule>
    <cfRule type="cellIs" dxfId="122" priority="164" operator="greaterThanOrEqual">
      <formula>9.995</formula>
    </cfRule>
    <cfRule type="cellIs" dxfId="121" priority="165" operator="greaterThanOrEqual">
      <formula>0.9995</formula>
    </cfRule>
    <cfRule type="cellIs" dxfId="120" priority="166" operator="greaterThanOrEqual">
      <formula>0.09995</formula>
    </cfRule>
    <cfRule type="cellIs" dxfId="119" priority="167" operator="greaterThanOrEqual">
      <formula>0.009995</formula>
    </cfRule>
    <cfRule type="cellIs" dxfId="118" priority="168" operator="greaterThanOrEqual">
      <formula>0.0009995</formula>
    </cfRule>
    <cfRule type="cellIs" dxfId="117" priority="169" operator="lessThanOrEqual">
      <formula>99.95</formula>
    </cfRule>
  </conditionalFormatting>
  <conditionalFormatting sqref="C36">
    <cfRule type="cellIs" dxfId="116" priority="144" operator="greaterThanOrEqual">
      <formula>99.95</formula>
    </cfRule>
    <cfRule type="cellIs" dxfId="115" priority="145" operator="greaterThanOrEqual">
      <formula>9.995</formula>
    </cfRule>
    <cfRule type="cellIs" dxfId="114" priority="146" operator="greaterThanOrEqual">
      <formula>0.9995</formula>
    </cfRule>
    <cfRule type="cellIs" dxfId="113" priority="147" operator="greaterThanOrEqual">
      <formula>0.09995</formula>
    </cfRule>
    <cfRule type="cellIs" dxfId="112" priority="148" operator="greaterThanOrEqual">
      <formula>0.009995</formula>
    </cfRule>
    <cfRule type="cellIs" dxfId="111" priority="149" operator="equal">
      <formula>0</formula>
    </cfRule>
    <cfRule type="cellIs" dxfId="110" priority="150" operator="greaterThanOrEqual">
      <formula>99.95</formula>
    </cfRule>
    <cfRule type="cellIs" dxfId="109" priority="151" operator="greaterThanOrEqual">
      <formula>9.995</formula>
    </cfRule>
    <cfRule type="cellIs" dxfId="108" priority="152" operator="greaterThanOrEqual">
      <formula>0.9995</formula>
    </cfRule>
    <cfRule type="cellIs" dxfId="107" priority="153" operator="greaterThanOrEqual">
      <formula>0.09995</formula>
    </cfRule>
    <cfRule type="cellIs" dxfId="106" priority="154" operator="greaterThanOrEqual">
      <formula>0.009995</formula>
    </cfRule>
    <cfRule type="cellIs" dxfId="105" priority="155" operator="greaterThanOrEqual">
      <formula>0.0009995</formula>
    </cfRule>
    <cfRule type="cellIs" dxfId="104" priority="156" operator="lessThanOrEqual">
      <formula>99.95</formula>
    </cfRule>
  </conditionalFormatting>
  <conditionalFormatting sqref="E36">
    <cfRule type="cellIs" dxfId="103" priority="131" operator="greaterThanOrEqual">
      <formula>99.95</formula>
    </cfRule>
    <cfRule type="cellIs" dxfId="102" priority="132" operator="greaterThanOrEqual">
      <formula>9.995</formula>
    </cfRule>
    <cfRule type="cellIs" dxfId="101" priority="133" operator="greaterThanOrEqual">
      <formula>0.9995</formula>
    </cfRule>
    <cfRule type="cellIs" dxfId="100" priority="134" operator="greaterThanOrEqual">
      <formula>0.09995</formula>
    </cfRule>
    <cfRule type="cellIs" dxfId="99" priority="135" operator="greaterThanOrEqual">
      <formula>0.009995</formula>
    </cfRule>
    <cfRule type="cellIs" dxfId="98" priority="136" operator="equal">
      <formula>0</formula>
    </cfRule>
    <cfRule type="cellIs" dxfId="97" priority="137" operator="greaterThanOrEqual">
      <formula>99.95</formula>
    </cfRule>
    <cfRule type="cellIs" dxfId="96" priority="138" operator="greaterThanOrEqual">
      <formula>9.995</formula>
    </cfRule>
    <cfRule type="cellIs" dxfId="95" priority="139" operator="greaterThanOrEqual">
      <formula>0.9995</formula>
    </cfRule>
    <cfRule type="cellIs" dxfId="94" priority="140" operator="greaterThanOrEqual">
      <formula>0.09995</formula>
    </cfRule>
    <cfRule type="cellIs" dxfId="93" priority="141" operator="greaterThanOrEqual">
      <formula>0.009995</formula>
    </cfRule>
    <cfRule type="cellIs" dxfId="92" priority="142" operator="greaterThanOrEqual">
      <formula>0.0009995</formula>
    </cfRule>
    <cfRule type="cellIs" dxfId="91" priority="143" operator="lessThanOrEqual">
      <formula>99.95</formula>
    </cfRule>
  </conditionalFormatting>
  <conditionalFormatting sqref="E17">
    <cfRule type="cellIs" dxfId="90" priority="105" operator="greaterThanOrEqual">
      <formula>99.95</formula>
    </cfRule>
    <cfRule type="cellIs" dxfId="89" priority="106" operator="greaterThanOrEqual">
      <formula>9.995</formula>
    </cfRule>
    <cfRule type="cellIs" dxfId="88" priority="107" operator="greaterThanOrEqual">
      <formula>0.9995</formula>
    </cfRule>
    <cfRule type="cellIs" dxfId="87" priority="108" operator="greaterThanOrEqual">
      <formula>0.09995</formula>
    </cfRule>
    <cfRule type="cellIs" dxfId="86" priority="109" operator="greaterThanOrEqual">
      <formula>0.009995</formula>
    </cfRule>
    <cfRule type="cellIs" dxfId="85" priority="110" operator="equal">
      <formula>0</formula>
    </cfRule>
    <cfRule type="cellIs" dxfId="84" priority="111" operator="greaterThanOrEqual">
      <formula>99.95</formula>
    </cfRule>
    <cfRule type="cellIs" dxfId="83" priority="112" operator="greaterThanOrEqual">
      <formula>9.995</formula>
    </cfRule>
    <cfRule type="cellIs" dxfId="82" priority="113" operator="greaterThanOrEqual">
      <formula>0.9995</formula>
    </cfRule>
    <cfRule type="cellIs" dxfId="81" priority="114" operator="greaterThanOrEqual">
      <formula>0.09995</formula>
    </cfRule>
    <cfRule type="cellIs" dxfId="80" priority="115" operator="greaterThanOrEqual">
      <formula>0.009995</formula>
    </cfRule>
    <cfRule type="cellIs" dxfId="79" priority="116" operator="greaterThanOrEqual">
      <formula>0.0009995</formula>
    </cfRule>
    <cfRule type="cellIs" dxfId="78" priority="117" operator="lessThanOrEqual">
      <formula>99.95</formula>
    </cfRule>
  </conditionalFormatting>
  <hyperlinks>
    <hyperlink ref="D24" r:id="rId1" display="https://sasri.org.za/storage/Information_Sheets/IS_15.1-Cane-quality-components.pdf" xr:uid="{00000000-0004-0000-0100-000000000000}"/>
    <hyperlink ref="D50" r:id="rId2" display="https://sasri.org.za/storage/Information_Sheets/IS_15.1-Cane-quality-components.pdf" xr:uid="{00000000-0004-0000-0100-000001000000}"/>
    <hyperlink ref="D51" r:id="rId3" display="https://sasri.org.za/storage/Information_Sheets/IS_15.1-Cane-quality-components.pdf" xr:uid="{00000000-0004-0000-0100-000002000000}"/>
    <hyperlink ref="D76" r:id="rId4" display="https://sasri.org.za/storage/Information_Sheets/IS_15.1-Cane-quality-components.pdf" xr:uid="{00000000-0004-0000-0100-000003000000}"/>
    <hyperlink ref="D83" r:id="rId5" display="https://sasri.org.za/storage/Information_Sheets/IS_15.1-Cane-quality-components.pdf" xr:uid="{00000000-0004-0000-0100-000004000000}"/>
    <hyperlink ref="D97" r:id="rId6" display="https://sasri.org.za/storage/Information_Sheets/IS_15.1-Cane-quality-components.pdf" xr:uid="{00000000-0004-0000-0100-000005000000}"/>
    <hyperlink ref="D122" r:id="rId7" display="https://sasri.org.za/storage/Information_Sheets/IS_15.1-Cane-quality-components.pdf" xr:uid="{00000000-0004-0000-0100-000006000000}"/>
    <hyperlink ref="D125" r:id="rId8" display="https://sasri.org.za/storage/Information_Sheets/IS_15.1-Cane-quality-components.pdf" xr:uid="{00000000-0004-0000-0100-000007000000}"/>
    <hyperlink ref="I6" r:id="rId9" location="/food-details/530944/nutrients" display="https://ndb.nal.usda.gov/fdc-app.html - /food-details/530944/nutrients" xr:uid="{C4C1E21F-FF1A-4114-8B7C-245B7C2DC629}"/>
    <hyperlink ref="I8" r:id="rId10" location="/food-details/169702/nutrients" display="https://ndb.nal.usda.gov/fdc-app.html - /food-details/169702/nutrients" xr:uid="{B1F8F616-D00B-43FE-BE81-6B0621887AD5}"/>
    <hyperlink ref="I9" r:id="rId11" location="/food-details/169716/nutrients" display="https://ndb.nal.usda.gov/fdc-app.html - /food-details/169716/nutrients" xr:uid="{D2EA9058-7138-445E-92A4-84C1FF66142A}"/>
    <hyperlink ref="I10" r:id="rId12" location="/food-details/170286/nutrients" display="https://ndb.nal.usda.gov/fdc-app.html - /food-details/170286/nutrients" xr:uid="{252EF04D-4385-465E-8D63-21718D78E794}"/>
    <hyperlink ref="I11" r:id="rId13" location="/food-details/960317/nutrients" display="https://ndb.nal.usda.gov/fdc-app.html - /food-details/960317/nutrients" xr:uid="{D1FBABF0-DCE6-4BB8-AB7A-598FA62F2024}"/>
    <hyperlink ref="I12" r:id="rId14" location="/food-details/1022379/nutrients" display="https://ndb.nal.usda.gov/fdc-app.html - /food-details/1022379/nutrients" xr:uid="{6E9ECDA5-49D3-43D6-BCB9-A2E65997B4EE}"/>
    <hyperlink ref="I13" r:id="rId15" location="/food-details/169718/nutrients" display="https://ndb.nal.usda.gov/fdc-app.html - /food-details/169718/nutrients" xr:uid="{339B430B-EAAC-4193-A18C-CB323DD477F2}"/>
    <hyperlink ref="I17" r:id="rId16" location="/food-details/579304/nutrients" display="https://ndb.nal.usda.gov/fdc-app.html - /food-details/579304/nutrients" xr:uid="{8FD57784-A38F-4B9F-9F5B-76FA3CDE26E4}"/>
    <hyperlink ref="I18" r:id="rId17" location="/food-details/600987/nutrients" xr:uid="{35962B2B-A414-485C-BFF8-0BF4E1ED579D}"/>
    <hyperlink ref="I19" r:id="rId18" location="/food-details/372909/nutrients" xr:uid="{76AA0A93-C67D-43F4-8164-EAF2B175298D}"/>
    <hyperlink ref="I20" r:id="rId19" location="/food-details/489217/nutrients" display="https://ndb.nal.usda.gov/fdc-app.html - /food-details/489217/nutrients" xr:uid="{875AFD82-11B0-4622-89B5-3B73F0CC14C6}"/>
    <hyperlink ref="I21" r:id="rId20" location="/food-details/489217/nutrients" display="https://ndb.nal.usda.gov/fdc-app.html - /food-details/489217/nutrients" xr:uid="{BEAAE0D2-0BD0-4B1F-A16D-5B199212BD7F}"/>
    <hyperlink ref="I22" r:id="rId21" location="/food-details/170071/nutrients" display="https://ndb.nal.usda.gov/fdc-app.html - /food-details/170071/nutrients" xr:uid="{B8309FE0-2F82-466A-ADF8-0FBE92CA4148}"/>
    <hyperlink ref="I27" r:id="rId22" location="/food-details/747430/nutrients" xr:uid="{EB7A2826-546C-4E16-9818-CB1463114106}"/>
    <hyperlink ref="I33" r:id="rId23" location="/food-details/172420/nutrients" display="https://ndb.nal.usda.gov/fdc-app.html - /food-details/172420/nutrients" xr:uid="{CF152508-9366-4D14-BE8A-6B5A22E93272}"/>
    <hyperlink ref="I39" r:id="rId24" location="/food-details/170162/nutrients" display="https://ndb.nal.usda.gov/fdc-app.html - /food-details/170162/nutrients" xr:uid="{E680A7DE-54FD-40E5-8CA2-C45FDFAE932E}"/>
    <hyperlink ref="I38" r:id="rId25" location="/food-details/784370/nutrients" display="https://ndb.nal.usda.gov/fdc-app.html - /food-details/784370/nutrients" xr:uid="{C1FBFEA8-11B2-4FC6-BBF3-22EB64D6CE53}"/>
    <hyperlink ref="I40" r:id="rId26" location="/food-details/784377/nutrients" display="https://ndb.nal.usda.gov/fdc-app.html - /food-details/784377/nutrients" xr:uid="{A5098140-E592-4A56-927E-00AEDAB5669B}"/>
    <hyperlink ref="I41" r:id="rId27" location="/food-details/478414/nutrients" display="https://ndb.nal.usda.gov/fdc-app.html - /food-details/478414/nutrients" xr:uid="{D44A0695-2555-4DBB-9142-3A2B4775EF69}"/>
    <hyperlink ref="H95" r:id="rId28" display="https://www.ncbi.nlm.nih.gov/pubmed/?term=Papaefstathiou%20E%5BAuthor%5D&amp;cauthor=true&amp;cauthor_uid=30510716" xr:uid="{78165B37-D524-46AB-AB60-A71E91429614}"/>
    <hyperlink ref="I78" r:id="rId29" location="/food-details/168448/nutrients" xr:uid="{BE7189C0-6422-4272-9EAD-183448F0FBD4}"/>
    <hyperlink ref="I121" r:id="rId30" location="/food-details/1102665/nutrients" xr:uid="{2CD6C285-8FE7-4262-B2DF-24CC7760E7BC}"/>
    <hyperlink ref="I75" r:id="rId31" location="/food-details/399893/nutrients" display="https://fdc.nal.usda.gov/fdc-app.html - /food-details/399893/nutrients" xr:uid="{416DD5F0-E614-4CEF-96C1-D8083AF24D8E}"/>
    <hyperlink ref="I147" r:id="rId32" location="/food-details/169231/nutrients" xr:uid="{E41C7024-B015-4AA1-A9CB-4EB33D57E4D4}"/>
    <hyperlink ref="D145" r:id="rId33" xr:uid="{E8891870-65B8-47FE-A02E-17A127E80F0E}"/>
  </hyperlinks>
  <pageMargins left="0.7" right="0.7" top="0.75" bottom="0.75" header="0.3" footer="0.3"/>
  <pageSetup orientation="portrait" r:id="rId34"/>
  <legacy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5D0C3-415D-4F6A-BAA9-0CE6ED7887C1}">
  <dimension ref="C1:L149"/>
  <sheetViews>
    <sheetView workbookViewId="0">
      <selection activeCell="H11" sqref="H11"/>
    </sheetView>
  </sheetViews>
  <sheetFormatPr defaultColWidth="9.140625" defaultRowHeight="15" x14ac:dyDescent="0.25"/>
  <cols>
    <col min="1" max="2" width="9.140625" style="8"/>
    <col min="3" max="3" width="7.42578125" style="8" customWidth="1"/>
    <col min="4" max="4" width="7.42578125" style="23" customWidth="1"/>
    <col min="5" max="5" width="7.42578125" style="8" customWidth="1"/>
    <col min="6" max="6" width="7.42578125" style="24" customWidth="1"/>
    <col min="7" max="7" width="7.42578125" style="8" customWidth="1"/>
    <col min="8" max="8" width="7.42578125" style="24" customWidth="1"/>
    <col min="9" max="9" width="7.42578125" style="8" customWidth="1"/>
    <col min="10" max="16384" width="9.140625" style="8"/>
  </cols>
  <sheetData>
    <row r="1" spans="3:9" ht="15.75" x14ac:dyDescent="0.25">
      <c r="C1" s="14" t="s">
        <v>178</v>
      </c>
      <c r="D1" s="15" t="s">
        <v>179</v>
      </c>
      <c r="E1" s="14" t="s">
        <v>359</v>
      </c>
      <c r="F1" s="16" t="s">
        <v>332</v>
      </c>
      <c r="G1" s="14" t="s">
        <v>359</v>
      </c>
      <c r="H1" s="16" t="s">
        <v>360</v>
      </c>
      <c r="I1" s="14" t="s">
        <v>359</v>
      </c>
    </row>
    <row r="2" spans="3:9" x14ac:dyDescent="0.25">
      <c r="C2" s="13" t="s">
        <v>52</v>
      </c>
      <c r="D2" s="17">
        <v>0.85</v>
      </c>
      <c r="E2" s="13" t="s">
        <v>193</v>
      </c>
      <c r="F2" s="18">
        <v>0.115</v>
      </c>
      <c r="G2" s="13" t="s">
        <v>218</v>
      </c>
      <c r="H2" s="19"/>
      <c r="I2" s="13"/>
    </row>
    <row r="3" spans="3:9" ht="17.25" x14ac:dyDescent="0.3">
      <c r="C3" s="13" t="s">
        <v>42</v>
      </c>
      <c r="D3" s="17">
        <v>0.86</v>
      </c>
      <c r="E3" s="13" t="s">
        <v>193</v>
      </c>
      <c r="F3" s="19"/>
      <c r="G3" s="13"/>
      <c r="H3" s="20">
        <v>6.6699999999999995E-2</v>
      </c>
      <c r="I3" s="13"/>
    </row>
    <row r="4" spans="3:9" x14ac:dyDescent="0.25">
      <c r="C4" s="13" t="s">
        <v>21</v>
      </c>
      <c r="D4" s="17">
        <v>0.85</v>
      </c>
      <c r="E4" s="13" t="s">
        <v>193</v>
      </c>
      <c r="F4" s="18">
        <v>0.108</v>
      </c>
      <c r="G4" s="13" t="s">
        <v>218</v>
      </c>
      <c r="H4" s="19"/>
      <c r="I4" s="13"/>
    </row>
    <row r="5" spans="3:9" x14ac:dyDescent="0.25">
      <c r="C5" s="13" t="s">
        <v>29</v>
      </c>
      <c r="D5" s="17">
        <v>0.86</v>
      </c>
      <c r="E5" s="13" t="s">
        <v>193</v>
      </c>
      <c r="F5" s="18">
        <v>9.6000000000000002E-2</v>
      </c>
      <c r="G5" s="13" t="s">
        <v>218</v>
      </c>
      <c r="H5" s="19"/>
      <c r="I5" s="13"/>
    </row>
    <row r="6" spans="3:9" x14ac:dyDescent="0.25">
      <c r="C6" s="13" t="s">
        <v>77</v>
      </c>
      <c r="D6" s="17">
        <v>0.85</v>
      </c>
      <c r="E6" s="13" t="s">
        <v>351</v>
      </c>
      <c r="F6" s="19"/>
      <c r="G6" s="13"/>
      <c r="H6" s="19">
        <v>6.9800000000000001E-2</v>
      </c>
      <c r="I6" s="13" t="s">
        <v>333</v>
      </c>
    </row>
    <row r="7" spans="3:9" x14ac:dyDescent="0.25">
      <c r="C7" s="13" t="s">
        <v>71</v>
      </c>
      <c r="D7" s="17">
        <v>0.85</v>
      </c>
      <c r="E7" s="13" t="s">
        <v>193</v>
      </c>
      <c r="F7" s="18">
        <v>0.10199999999999999</v>
      </c>
      <c r="G7" s="13" t="s">
        <v>218</v>
      </c>
      <c r="H7" s="19"/>
      <c r="I7" s="13"/>
    </row>
    <row r="8" spans="3:9" x14ac:dyDescent="0.25">
      <c r="C8" s="13" t="s">
        <v>31</v>
      </c>
      <c r="D8" s="17">
        <v>0.83099999999999996</v>
      </c>
      <c r="E8" s="13" t="s">
        <v>338</v>
      </c>
      <c r="F8" s="19"/>
      <c r="G8" s="13"/>
      <c r="H8" s="19">
        <v>0.11020000000000001</v>
      </c>
      <c r="I8" s="13" t="s">
        <v>333</v>
      </c>
    </row>
    <row r="9" spans="3:9" ht="17.25" x14ac:dyDescent="0.3">
      <c r="C9" s="13" t="s">
        <v>78</v>
      </c>
      <c r="D9" s="17">
        <v>0.89</v>
      </c>
      <c r="E9" s="13" t="s">
        <v>338</v>
      </c>
      <c r="F9" s="20"/>
      <c r="G9" s="13"/>
      <c r="H9" s="20">
        <v>0.1062</v>
      </c>
      <c r="I9" s="13" t="s">
        <v>333</v>
      </c>
    </row>
    <row r="10" spans="3:9" ht="17.25" x14ac:dyDescent="0.3">
      <c r="C10" s="13" t="s">
        <v>136</v>
      </c>
      <c r="D10" s="17">
        <v>0.90249999999999997</v>
      </c>
      <c r="E10" s="13" t="s">
        <v>333</v>
      </c>
      <c r="F10" s="20"/>
      <c r="G10" s="13"/>
      <c r="H10" s="20">
        <v>0.13250000000000001</v>
      </c>
      <c r="I10" s="13" t="s">
        <v>333</v>
      </c>
    </row>
    <row r="11" spans="3:9" ht="17.25" x14ac:dyDescent="0.3">
      <c r="C11" s="13" t="s">
        <v>158</v>
      </c>
      <c r="D11" s="17">
        <v>0.85</v>
      </c>
      <c r="E11" s="13" t="s">
        <v>351</v>
      </c>
      <c r="F11" s="19"/>
      <c r="G11" s="13"/>
      <c r="H11" s="20">
        <v>0.1333</v>
      </c>
      <c r="I11" s="13" t="s">
        <v>333</v>
      </c>
    </row>
    <row r="12" spans="3:9" ht="17.25" x14ac:dyDescent="0.3">
      <c r="C12" s="13" t="s">
        <v>153</v>
      </c>
      <c r="D12" s="17">
        <v>0.85</v>
      </c>
      <c r="E12" s="13" t="s">
        <v>351</v>
      </c>
      <c r="F12" s="19"/>
      <c r="G12" s="13"/>
      <c r="H12" s="20">
        <v>6.7000000000000004E-2</v>
      </c>
      <c r="I12" s="13" t="s">
        <v>333</v>
      </c>
    </row>
    <row r="13" spans="3:9" ht="17.25" x14ac:dyDescent="0.3">
      <c r="C13" s="13" t="s">
        <v>98</v>
      </c>
      <c r="D13" s="17">
        <v>0.85</v>
      </c>
      <c r="E13" s="13" t="s">
        <v>351</v>
      </c>
      <c r="F13" s="18">
        <v>0.105</v>
      </c>
      <c r="G13" s="13" t="s">
        <v>218</v>
      </c>
      <c r="H13" s="20">
        <v>0.1305</v>
      </c>
      <c r="I13" s="13" t="s">
        <v>333</v>
      </c>
    </row>
    <row r="14" spans="3:9" x14ac:dyDescent="0.25">
      <c r="C14" s="21" t="s">
        <v>116</v>
      </c>
      <c r="D14" s="17">
        <v>0.91</v>
      </c>
      <c r="E14" s="13" t="s">
        <v>345</v>
      </c>
      <c r="F14" s="19"/>
      <c r="G14" s="13"/>
      <c r="H14" s="19"/>
      <c r="I14" s="13"/>
    </row>
    <row r="15" spans="3:9" x14ac:dyDescent="0.25">
      <c r="C15" s="13" t="s">
        <v>138</v>
      </c>
      <c r="D15" s="17">
        <v>0.85</v>
      </c>
      <c r="E15" s="13" t="s">
        <v>351</v>
      </c>
      <c r="F15" s="19">
        <v>0.115</v>
      </c>
      <c r="G15" s="13" t="s">
        <v>351</v>
      </c>
      <c r="H15" s="19"/>
      <c r="I15" s="13"/>
    </row>
    <row r="16" spans="3:9" x14ac:dyDescent="0.25">
      <c r="C16" s="21" t="s">
        <v>117</v>
      </c>
      <c r="D16" s="17">
        <v>0.85</v>
      </c>
      <c r="E16" s="13" t="s">
        <v>351</v>
      </c>
      <c r="F16" s="19">
        <v>0.115</v>
      </c>
      <c r="G16" s="13" t="s">
        <v>351</v>
      </c>
      <c r="H16" s="19"/>
      <c r="I16" s="13"/>
    </row>
    <row r="17" spans="3:12" x14ac:dyDescent="0.25">
      <c r="C17" s="13" t="s">
        <v>40</v>
      </c>
      <c r="D17" s="17">
        <v>0.24</v>
      </c>
      <c r="E17" s="13" t="s">
        <v>193</v>
      </c>
      <c r="F17" s="19"/>
      <c r="G17" s="13"/>
      <c r="H17" s="19">
        <v>2.0299999999999999E-2</v>
      </c>
      <c r="I17" s="13" t="s">
        <v>333</v>
      </c>
    </row>
    <row r="18" spans="3:12" x14ac:dyDescent="0.25">
      <c r="C18" s="13" t="s">
        <v>112</v>
      </c>
      <c r="D18" s="17">
        <v>0.24</v>
      </c>
      <c r="E18" s="13" t="s">
        <v>190</v>
      </c>
      <c r="F18" s="19"/>
      <c r="G18" s="13"/>
      <c r="H18" s="19">
        <v>1.6899999999999998E-2</v>
      </c>
      <c r="I18" s="13" t="s">
        <v>333</v>
      </c>
    </row>
    <row r="19" spans="3:12" x14ac:dyDescent="0.25">
      <c r="C19" s="13" t="s">
        <v>99</v>
      </c>
      <c r="D19" s="17">
        <v>0.36</v>
      </c>
      <c r="E19" s="13" t="s">
        <v>340</v>
      </c>
      <c r="F19" s="19"/>
      <c r="G19" s="13"/>
      <c r="H19" s="19">
        <v>3.8800000000000001E-2</v>
      </c>
      <c r="I19" s="13" t="s">
        <v>333</v>
      </c>
      <c r="L19" s="8" t="s">
        <v>339</v>
      </c>
    </row>
    <row r="20" spans="3:12" x14ac:dyDescent="0.25">
      <c r="C20" s="13" t="s">
        <v>152</v>
      </c>
      <c r="D20" s="17">
        <v>0.93</v>
      </c>
      <c r="E20" s="13" t="s">
        <v>341</v>
      </c>
      <c r="F20" s="19"/>
      <c r="G20" s="13"/>
      <c r="H20" s="19">
        <v>1.49E-2</v>
      </c>
      <c r="I20" s="13" t="s">
        <v>333</v>
      </c>
    </row>
    <row r="21" spans="3:12" x14ac:dyDescent="0.25">
      <c r="C21" s="13" t="s">
        <v>103</v>
      </c>
      <c r="D21" s="17">
        <v>0.93</v>
      </c>
      <c r="E21" s="13" t="s">
        <v>341</v>
      </c>
      <c r="F21" s="19"/>
      <c r="G21" s="13"/>
      <c r="H21" s="19">
        <v>1.5299999999999999E-2</v>
      </c>
      <c r="I21" s="13" t="s">
        <v>333</v>
      </c>
    </row>
    <row r="22" spans="3:12" x14ac:dyDescent="0.25">
      <c r="C22" s="13" t="s">
        <v>104</v>
      </c>
      <c r="D22" s="17">
        <v>0.24</v>
      </c>
      <c r="E22" s="13" t="s">
        <v>190</v>
      </c>
      <c r="F22" s="19"/>
      <c r="G22" s="13"/>
      <c r="H22" s="19">
        <v>1.49E-2</v>
      </c>
      <c r="I22" s="13" t="s">
        <v>333</v>
      </c>
    </row>
    <row r="23" spans="3:12" x14ac:dyDescent="0.25">
      <c r="C23" s="13" t="s">
        <v>151</v>
      </c>
      <c r="D23" s="17">
        <v>0.24</v>
      </c>
      <c r="E23" s="13" t="s">
        <v>190</v>
      </c>
      <c r="F23" s="19"/>
      <c r="G23" s="13"/>
      <c r="H23" s="19">
        <v>2.0299999999999999E-2</v>
      </c>
      <c r="I23" s="13" t="s">
        <v>190</v>
      </c>
    </row>
    <row r="24" spans="3:12" x14ac:dyDescent="0.25">
      <c r="C24" s="13" t="s">
        <v>47</v>
      </c>
      <c r="D24" s="17">
        <v>0.3</v>
      </c>
      <c r="E24" s="13" t="s">
        <v>342</v>
      </c>
      <c r="F24" s="19"/>
      <c r="G24" s="13"/>
      <c r="H24" s="19">
        <v>0.01</v>
      </c>
      <c r="I24" s="13" t="s">
        <v>328</v>
      </c>
    </row>
    <row r="25" spans="3:12" x14ac:dyDescent="0.25">
      <c r="C25" s="13" t="s">
        <v>46</v>
      </c>
      <c r="D25" s="17">
        <v>0.22</v>
      </c>
      <c r="E25" s="13" t="s">
        <v>193</v>
      </c>
      <c r="F25" s="19"/>
      <c r="G25" s="13"/>
      <c r="H25" s="19">
        <v>0.01</v>
      </c>
      <c r="I25" s="13" t="s">
        <v>328</v>
      </c>
    </row>
    <row r="26" spans="3:12" x14ac:dyDescent="0.25">
      <c r="C26" s="13" t="s">
        <v>149</v>
      </c>
      <c r="D26" s="17">
        <v>0.24</v>
      </c>
      <c r="E26" s="13" t="s">
        <v>197</v>
      </c>
      <c r="F26" s="19"/>
      <c r="G26" s="13"/>
      <c r="H26" s="19">
        <v>0.01</v>
      </c>
      <c r="I26" s="13" t="s">
        <v>328</v>
      </c>
    </row>
    <row r="27" spans="3:12" x14ac:dyDescent="0.25">
      <c r="C27" s="13" t="s">
        <v>53</v>
      </c>
      <c r="D27" s="17">
        <v>0.90700000000000003</v>
      </c>
      <c r="E27" s="13" t="s">
        <v>345</v>
      </c>
      <c r="F27" s="19"/>
      <c r="G27" s="13"/>
      <c r="H27" s="19">
        <v>0.255</v>
      </c>
      <c r="I27" s="13" t="s">
        <v>333</v>
      </c>
    </row>
    <row r="28" spans="3:12" x14ac:dyDescent="0.25">
      <c r="C28" s="13" t="s">
        <v>55</v>
      </c>
      <c r="D28" s="17">
        <v>0.86399999999999999</v>
      </c>
      <c r="E28" s="13" t="s">
        <v>193</v>
      </c>
      <c r="F28" s="18">
        <v>0.311</v>
      </c>
      <c r="G28" s="13" t="s">
        <v>218</v>
      </c>
      <c r="H28" s="19"/>
      <c r="I28" s="13"/>
    </row>
    <row r="29" spans="3:12" ht="17.25" x14ac:dyDescent="0.3">
      <c r="C29" s="13" t="s">
        <v>95</v>
      </c>
      <c r="D29" s="17">
        <v>0.85199999999999998</v>
      </c>
      <c r="E29" s="13" t="s">
        <v>193</v>
      </c>
      <c r="F29" s="19"/>
      <c r="G29" s="13"/>
      <c r="H29" s="20">
        <v>0.2184408703878902</v>
      </c>
      <c r="I29" s="13" t="s">
        <v>333</v>
      </c>
    </row>
    <row r="30" spans="3:12" x14ac:dyDescent="0.25">
      <c r="C30" s="13" t="s">
        <v>89</v>
      </c>
      <c r="D30" s="17">
        <v>0.85199999999999998</v>
      </c>
      <c r="E30" s="13" t="s">
        <v>198</v>
      </c>
      <c r="F30" s="19"/>
      <c r="G30" s="13"/>
      <c r="H30" s="19">
        <v>0.255</v>
      </c>
      <c r="I30" s="13" t="s">
        <v>236</v>
      </c>
    </row>
    <row r="31" spans="3:12" x14ac:dyDescent="0.25">
      <c r="C31" s="13" t="s">
        <v>129</v>
      </c>
      <c r="D31" s="17">
        <v>0.85199999999999998</v>
      </c>
      <c r="E31" s="13" t="s">
        <v>198</v>
      </c>
      <c r="F31" s="19"/>
      <c r="G31" s="13"/>
      <c r="H31" s="19">
        <v>0.2184408703878902</v>
      </c>
      <c r="I31" s="13" t="s">
        <v>238</v>
      </c>
    </row>
    <row r="32" spans="3:12" x14ac:dyDescent="0.25">
      <c r="C32" s="13" t="s">
        <v>143</v>
      </c>
      <c r="D32" s="17">
        <v>0.85199999999999998</v>
      </c>
      <c r="E32" s="13" t="s">
        <v>198</v>
      </c>
      <c r="F32" s="19"/>
      <c r="G32" s="13"/>
      <c r="H32" s="19">
        <v>0.2184408703878902</v>
      </c>
      <c r="I32" s="13" t="s">
        <v>238</v>
      </c>
    </row>
    <row r="33" spans="3:9" ht="17.25" x14ac:dyDescent="0.3">
      <c r="C33" s="13" t="s">
        <v>94</v>
      </c>
      <c r="D33" s="17">
        <v>0.85199999999999998</v>
      </c>
      <c r="E33" s="13" t="s">
        <v>198</v>
      </c>
      <c r="F33" s="19"/>
      <c r="G33" s="13"/>
      <c r="H33" s="20">
        <v>0.24629999999999999</v>
      </c>
      <c r="I33" s="13" t="s">
        <v>333</v>
      </c>
    </row>
    <row r="34" spans="3:9" x14ac:dyDescent="0.25">
      <c r="C34" s="13" t="s">
        <v>164</v>
      </c>
      <c r="D34" s="17">
        <v>0.85199999999999998</v>
      </c>
      <c r="E34" s="13" t="s">
        <v>198</v>
      </c>
      <c r="F34" s="19"/>
      <c r="G34" s="13"/>
      <c r="H34" s="19">
        <v>0.2184408703878902</v>
      </c>
      <c r="I34" s="13" t="s">
        <v>238</v>
      </c>
    </row>
    <row r="35" spans="3:9" x14ac:dyDescent="0.25">
      <c r="C35" s="13" t="s">
        <v>85</v>
      </c>
      <c r="D35" s="17">
        <v>0.9</v>
      </c>
      <c r="E35" s="13" t="s">
        <v>352</v>
      </c>
      <c r="F35" s="19"/>
      <c r="G35" s="13"/>
      <c r="H35" s="19">
        <v>0.28000000000000003</v>
      </c>
      <c r="I35" s="13" t="s">
        <v>330</v>
      </c>
    </row>
    <row r="36" spans="3:9" ht="17.25" x14ac:dyDescent="0.3">
      <c r="C36" s="21" t="s">
        <v>120</v>
      </c>
      <c r="D36" s="17">
        <v>0.91</v>
      </c>
      <c r="E36" s="13" t="s">
        <v>343</v>
      </c>
      <c r="F36" s="19"/>
      <c r="G36" s="13"/>
      <c r="H36" s="20">
        <v>0.36170000000000002</v>
      </c>
      <c r="I36" s="13" t="s">
        <v>333</v>
      </c>
    </row>
    <row r="37" spans="3:9" x14ac:dyDescent="0.25">
      <c r="C37" s="13" t="s">
        <v>41</v>
      </c>
      <c r="D37" s="17">
        <v>0.85199999999999998</v>
      </c>
      <c r="E37" s="13" t="s">
        <v>198</v>
      </c>
      <c r="F37" s="19"/>
      <c r="G37" s="13"/>
      <c r="H37" s="19">
        <v>0.2184408703878902</v>
      </c>
      <c r="I37" s="13" t="s">
        <v>238</v>
      </c>
    </row>
    <row r="38" spans="3:9" ht="17.25" x14ac:dyDescent="0.3">
      <c r="C38" s="13" t="s">
        <v>175</v>
      </c>
      <c r="D38" s="17">
        <v>0.95</v>
      </c>
      <c r="E38" s="13" t="s">
        <v>353</v>
      </c>
      <c r="F38" s="19"/>
      <c r="G38" s="13"/>
      <c r="H38" s="20">
        <v>0.14319999999999999</v>
      </c>
      <c r="I38" s="13" t="s">
        <v>333</v>
      </c>
    </row>
    <row r="39" spans="3:9" x14ac:dyDescent="0.25">
      <c r="C39" s="13" t="s">
        <v>106</v>
      </c>
      <c r="D39" s="17">
        <v>0.95</v>
      </c>
      <c r="E39" s="13" t="s">
        <v>353</v>
      </c>
      <c r="F39" s="19"/>
      <c r="G39" s="13"/>
      <c r="H39" s="19">
        <v>0.1822</v>
      </c>
      <c r="I39" s="13" t="s">
        <v>333</v>
      </c>
    </row>
    <row r="40" spans="3:9" x14ac:dyDescent="0.25">
      <c r="C40" s="13" t="s">
        <v>61</v>
      </c>
      <c r="D40" s="17">
        <v>0.95</v>
      </c>
      <c r="E40" s="13" t="s">
        <v>353</v>
      </c>
      <c r="F40" s="19"/>
      <c r="G40" s="13"/>
      <c r="H40" s="19">
        <v>5.0596438172043012E-2</v>
      </c>
      <c r="I40" s="13" t="s">
        <v>333</v>
      </c>
    </row>
    <row r="41" spans="3:9" x14ac:dyDescent="0.25">
      <c r="C41" s="13" t="s">
        <v>17</v>
      </c>
      <c r="D41" s="17">
        <v>0.95</v>
      </c>
      <c r="E41" s="13" t="s">
        <v>333</v>
      </c>
      <c r="F41" s="19"/>
      <c r="G41" s="13"/>
      <c r="H41" s="19">
        <v>0.2</v>
      </c>
      <c r="I41" s="13" t="s">
        <v>333</v>
      </c>
    </row>
    <row r="42" spans="3:9" ht="17.25" x14ac:dyDescent="0.3">
      <c r="C42" s="13" t="s">
        <v>50</v>
      </c>
      <c r="D42" s="17">
        <v>0.95</v>
      </c>
      <c r="E42" s="13" t="s">
        <v>344</v>
      </c>
      <c r="F42" s="19"/>
      <c r="G42" s="13"/>
      <c r="H42" s="20">
        <v>0.15229999999999999</v>
      </c>
      <c r="I42" s="13" t="s">
        <v>333</v>
      </c>
    </row>
    <row r="43" spans="3:9" x14ac:dyDescent="0.25">
      <c r="C43" s="13" t="s">
        <v>38</v>
      </c>
      <c r="D43" s="17">
        <v>0.95</v>
      </c>
      <c r="E43" s="13" t="s">
        <v>353</v>
      </c>
      <c r="F43" s="19"/>
      <c r="G43" s="13"/>
      <c r="H43" s="19">
        <v>0.2</v>
      </c>
      <c r="I43" s="13" t="s">
        <v>333</v>
      </c>
    </row>
    <row r="44" spans="3:9" x14ac:dyDescent="0.25">
      <c r="C44" s="13" t="s">
        <v>155</v>
      </c>
      <c r="D44" s="17">
        <v>0.95</v>
      </c>
      <c r="E44" s="13" t="s">
        <v>353</v>
      </c>
      <c r="F44" s="19"/>
      <c r="G44" s="13"/>
      <c r="H44" s="19">
        <v>0.2</v>
      </c>
      <c r="I44" s="13" t="s">
        <v>243</v>
      </c>
    </row>
    <row r="45" spans="3:9" x14ac:dyDescent="0.25">
      <c r="C45" s="13" t="s">
        <v>127</v>
      </c>
      <c r="D45" s="17">
        <v>0.95</v>
      </c>
      <c r="E45" s="13" t="s">
        <v>344</v>
      </c>
      <c r="F45" s="19"/>
      <c r="G45" s="13"/>
      <c r="H45" s="19">
        <v>0.16669999999999999</v>
      </c>
      <c r="I45" s="13" t="s">
        <v>333</v>
      </c>
    </row>
    <row r="46" spans="3:9" x14ac:dyDescent="0.25">
      <c r="C46" s="13" t="s">
        <v>145</v>
      </c>
      <c r="D46" s="17">
        <v>0.95</v>
      </c>
      <c r="E46" s="13" t="s">
        <v>353</v>
      </c>
      <c r="F46" s="19"/>
      <c r="G46" s="13"/>
      <c r="H46" s="19">
        <v>0.2</v>
      </c>
      <c r="I46" s="13" t="s">
        <v>243</v>
      </c>
    </row>
    <row r="47" spans="3:9" x14ac:dyDescent="0.25">
      <c r="C47" s="13" t="s">
        <v>32</v>
      </c>
      <c r="D47" s="17">
        <v>0.95</v>
      </c>
      <c r="E47" s="13" t="s">
        <v>353</v>
      </c>
      <c r="F47" s="19"/>
      <c r="G47" s="13"/>
      <c r="H47" s="19">
        <v>0.2</v>
      </c>
      <c r="I47" s="13" t="s">
        <v>243</v>
      </c>
    </row>
    <row r="48" spans="3:9" x14ac:dyDescent="0.25">
      <c r="C48" s="13" t="s">
        <v>79</v>
      </c>
      <c r="D48" s="17">
        <v>0.95</v>
      </c>
      <c r="E48" s="13" t="s">
        <v>353</v>
      </c>
      <c r="F48" s="19"/>
      <c r="G48" s="13"/>
      <c r="H48" s="19">
        <v>0.3649</v>
      </c>
      <c r="I48" s="13" t="s">
        <v>244</v>
      </c>
    </row>
    <row r="49" spans="3:9" x14ac:dyDescent="0.25">
      <c r="C49" s="13" t="s">
        <v>93</v>
      </c>
      <c r="D49" s="17">
        <v>0.95</v>
      </c>
      <c r="E49" s="13" t="s">
        <v>353</v>
      </c>
      <c r="F49" s="19"/>
      <c r="G49" s="13"/>
      <c r="H49" s="19">
        <v>0.2</v>
      </c>
      <c r="I49" s="13" t="s">
        <v>243</v>
      </c>
    </row>
    <row r="50" spans="3:9" x14ac:dyDescent="0.25">
      <c r="C50" s="13" t="s">
        <v>101</v>
      </c>
      <c r="D50" s="17">
        <v>0.54</v>
      </c>
      <c r="E50" s="13" t="s">
        <v>346</v>
      </c>
      <c r="F50" s="19"/>
      <c r="G50" s="13"/>
      <c r="H50" s="19">
        <v>3.3000000000000002E-2</v>
      </c>
      <c r="I50" s="13" t="s">
        <v>333</v>
      </c>
    </row>
    <row r="51" spans="3:9" x14ac:dyDescent="0.25">
      <c r="C51" s="13" t="s">
        <v>109</v>
      </c>
      <c r="D51" s="17">
        <v>0.47</v>
      </c>
      <c r="E51" s="13" t="s">
        <v>347</v>
      </c>
      <c r="F51" s="19">
        <v>4.6808510638297871E-2</v>
      </c>
      <c r="G51" s="13"/>
      <c r="H51" s="19">
        <v>2.1999999999999999E-2</v>
      </c>
      <c r="I51" s="13" t="s">
        <v>245</v>
      </c>
    </row>
    <row r="52" spans="3:9" x14ac:dyDescent="0.25">
      <c r="C52" s="13" t="s">
        <v>33</v>
      </c>
      <c r="D52" s="17">
        <v>0.4</v>
      </c>
      <c r="E52" s="13" t="s">
        <v>348</v>
      </c>
      <c r="F52" s="19"/>
      <c r="G52" s="13"/>
      <c r="H52" s="19">
        <v>1.03E-2</v>
      </c>
      <c r="I52" s="13" t="s">
        <v>333</v>
      </c>
    </row>
    <row r="53" spans="3:9" x14ac:dyDescent="0.25">
      <c r="C53" s="13" t="s">
        <v>154</v>
      </c>
      <c r="D53" s="17">
        <v>0.85</v>
      </c>
      <c r="E53" s="13" t="s">
        <v>352</v>
      </c>
      <c r="F53" s="19"/>
      <c r="G53" s="13"/>
      <c r="H53" s="19">
        <v>0.2</v>
      </c>
      <c r="I53" s="13" t="s">
        <v>243</v>
      </c>
    </row>
    <row r="54" spans="3:9" x14ac:dyDescent="0.25">
      <c r="C54" s="13" t="s">
        <v>107</v>
      </c>
      <c r="D54" s="17">
        <v>0.92</v>
      </c>
      <c r="E54" s="13" t="s">
        <v>354</v>
      </c>
      <c r="F54" s="19"/>
      <c r="G54" s="13"/>
      <c r="H54" s="19">
        <v>0.186</v>
      </c>
      <c r="I54" s="13" t="s">
        <v>354</v>
      </c>
    </row>
    <row r="55" spans="3:9" x14ac:dyDescent="0.25">
      <c r="C55" s="13" t="s">
        <v>48</v>
      </c>
      <c r="D55" s="17">
        <v>0.92</v>
      </c>
      <c r="E55" s="13" t="s">
        <v>193</v>
      </c>
      <c r="F55" s="19"/>
      <c r="G55" s="13"/>
      <c r="H55" s="19">
        <v>0.193</v>
      </c>
      <c r="I55" s="13" t="s">
        <v>333</v>
      </c>
    </row>
    <row r="56" spans="3:9" x14ac:dyDescent="0.25">
      <c r="C56" s="13" t="s">
        <v>96</v>
      </c>
      <c r="D56" s="17">
        <v>0.92</v>
      </c>
      <c r="E56" s="13" t="s">
        <v>193</v>
      </c>
      <c r="F56" s="19"/>
      <c r="G56" s="13"/>
      <c r="H56" s="19">
        <v>0.186</v>
      </c>
      <c r="I56" s="13" t="s">
        <v>334</v>
      </c>
    </row>
    <row r="57" spans="3:9" x14ac:dyDescent="0.25">
      <c r="C57" s="21" t="s">
        <v>126</v>
      </c>
      <c r="D57" s="17">
        <v>0.95</v>
      </c>
      <c r="E57" s="13" t="s">
        <v>353</v>
      </c>
      <c r="F57" s="19"/>
      <c r="G57" s="13"/>
      <c r="H57" s="19">
        <v>0.193</v>
      </c>
      <c r="I57" s="13" t="s">
        <v>308</v>
      </c>
    </row>
    <row r="58" spans="3:9" x14ac:dyDescent="0.25">
      <c r="C58" s="13" t="s">
        <v>174</v>
      </c>
      <c r="D58" s="17">
        <v>0.92</v>
      </c>
      <c r="E58" s="13" t="s">
        <v>354</v>
      </c>
      <c r="F58" s="19"/>
      <c r="G58" s="13"/>
      <c r="H58" s="19">
        <v>0.193</v>
      </c>
      <c r="I58" s="13" t="s">
        <v>308</v>
      </c>
    </row>
    <row r="59" spans="3:9" x14ac:dyDescent="0.25">
      <c r="C59" s="21" t="s">
        <v>123</v>
      </c>
      <c r="D59" s="17">
        <v>0.92</v>
      </c>
      <c r="E59" s="13" t="s">
        <v>354</v>
      </c>
      <c r="F59" s="19"/>
      <c r="G59" s="13"/>
      <c r="H59" s="19">
        <v>0.193</v>
      </c>
      <c r="I59" s="13" t="s">
        <v>308</v>
      </c>
    </row>
    <row r="60" spans="3:9" x14ac:dyDescent="0.25">
      <c r="C60" s="13" t="s">
        <v>44</v>
      </c>
      <c r="D60" s="17">
        <v>0.92</v>
      </c>
      <c r="E60" s="13" t="s">
        <v>354</v>
      </c>
      <c r="F60" s="19"/>
      <c r="G60" s="13"/>
      <c r="H60" s="19">
        <v>0.2</v>
      </c>
      <c r="I60" s="13" t="s">
        <v>333</v>
      </c>
    </row>
    <row r="61" spans="3:9" x14ac:dyDescent="0.25">
      <c r="C61" s="13" t="s">
        <v>133</v>
      </c>
      <c r="D61" s="17">
        <v>0.92</v>
      </c>
      <c r="E61" s="13" t="s">
        <v>354</v>
      </c>
      <c r="F61" s="19"/>
      <c r="G61" s="13"/>
      <c r="H61" s="19">
        <v>0.193</v>
      </c>
      <c r="I61" s="13" t="s">
        <v>308</v>
      </c>
    </row>
    <row r="62" spans="3:9" x14ac:dyDescent="0.25">
      <c r="C62" s="13" t="s">
        <v>141</v>
      </c>
      <c r="D62" s="17">
        <v>0.92</v>
      </c>
      <c r="E62" s="13" t="s">
        <v>354</v>
      </c>
      <c r="F62" s="19"/>
      <c r="G62" s="13"/>
      <c r="H62" s="19">
        <v>0.193</v>
      </c>
      <c r="I62" s="13" t="s">
        <v>308</v>
      </c>
    </row>
    <row r="63" spans="3:9" x14ac:dyDescent="0.25">
      <c r="C63" s="13" t="s">
        <v>165</v>
      </c>
      <c r="D63" s="17">
        <v>0.92</v>
      </c>
      <c r="E63" s="13" t="s">
        <v>354</v>
      </c>
      <c r="F63" s="19"/>
      <c r="G63" s="13"/>
      <c r="H63" s="19">
        <v>0.193</v>
      </c>
      <c r="I63" s="13" t="s">
        <v>308</v>
      </c>
    </row>
    <row r="64" spans="3:9" x14ac:dyDescent="0.25">
      <c r="C64" s="13" t="s">
        <v>168</v>
      </c>
      <c r="D64" s="17">
        <v>0.92</v>
      </c>
      <c r="E64" s="13" t="s">
        <v>354</v>
      </c>
      <c r="F64" s="19"/>
      <c r="G64" s="13"/>
      <c r="H64" s="19">
        <v>0.193</v>
      </c>
      <c r="I64" s="13" t="s">
        <v>308</v>
      </c>
    </row>
    <row r="65" spans="3:9" x14ac:dyDescent="0.25">
      <c r="C65" s="13" t="s">
        <v>173</v>
      </c>
      <c r="D65" s="17">
        <v>0.52600000000000002</v>
      </c>
      <c r="E65" s="13" t="s">
        <v>309</v>
      </c>
      <c r="F65" s="19"/>
      <c r="G65" s="13"/>
      <c r="H65" s="19">
        <v>0.1681</v>
      </c>
      <c r="I65" s="13" t="s">
        <v>309</v>
      </c>
    </row>
    <row r="66" spans="3:9" x14ac:dyDescent="0.25">
      <c r="C66" s="13" t="s">
        <v>43</v>
      </c>
      <c r="D66" s="17">
        <v>0.92</v>
      </c>
      <c r="E66" s="13" t="s">
        <v>354</v>
      </c>
      <c r="F66" s="19"/>
      <c r="G66" s="13"/>
      <c r="H66" s="19">
        <v>0.22</v>
      </c>
      <c r="I66" s="13" t="s">
        <v>334</v>
      </c>
    </row>
    <row r="67" spans="3:9" x14ac:dyDescent="0.25">
      <c r="C67" s="13" t="s">
        <v>28</v>
      </c>
      <c r="D67" s="17">
        <v>0.92</v>
      </c>
      <c r="E67" s="13" t="s">
        <v>354</v>
      </c>
      <c r="F67" s="19"/>
      <c r="G67" s="13"/>
      <c r="H67" s="19">
        <v>0.20699999999999999</v>
      </c>
      <c r="I67" s="13" t="s">
        <v>334</v>
      </c>
    </row>
    <row r="68" spans="3:9" x14ac:dyDescent="0.25">
      <c r="C68" s="13" t="s">
        <v>162</v>
      </c>
      <c r="D68" s="17">
        <v>0.92</v>
      </c>
      <c r="E68" s="13" t="s">
        <v>354</v>
      </c>
      <c r="F68" s="19"/>
      <c r="G68" s="13"/>
      <c r="H68" s="19">
        <v>0.22500000000000001</v>
      </c>
      <c r="I68" s="13" t="s">
        <v>350</v>
      </c>
    </row>
    <row r="69" spans="3:9" x14ac:dyDescent="0.25">
      <c r="C69" s="13" t="s">
        <v>140</v>
      </c>
      <c r="D69" s="17">
        <v>0.92</v>
      </c>
      <c r="E69" s="13" t="s">
        <v>354</v>
      </c>
      <c r="F69" s="19"/>
      <c r="G69" s="13"/>
      <c r="H69" s="19">
        <v>0.186</v>
      </c>
      <c r="I69" s="13" t="s">
        <v>354</v>
      </c>
    </row>
    <row r="70" spans="3:9" x14ac:dyDescent="0.25">
      <c r="C70" s="13" t="s">
        <v>56</v>
      </c>
      <c r="D70" s="17">
        <v>0.08</v>
      </c>
      <c r="E70" s="13" t="s">
        <v>361</v>
      </c>
      <c r="F70" s="19"/>
      <c r="G70" s="13"/>
      <c r="H70" s="19">
        <v>1.2800000000000001E-2</v>
      </c>
      <c r="I70" s="13" t="s">
        <v>333</v>
      </c>
    </row>
    <row r="71" spans="3:9" x14ac:dyDescent="0.25">
      <c r="C71" s="13" t="s">
        <v>86</v>
      </c>
      <c r="D71" s="17">
        <v>0.22</v>
      </c>
      <c r="E71" s="13" t="s">
        <v>361</v>
      </c>
      <c r="F71" s="19"/>
      <c r="G71" s="13"/>
      <c r="H71" s="19">
        <v>3.3000000000000002E-2</v>
      </c>
      <c r="I71" s="13" t="s">
        <v>333</v>
      </c>
    </row>
    <row r="72" spans="3:9" x14ac:dyDescent="0.25">
      <c r="C72" s="21" t="s">
        <v>114</v>
      </c>
      <c r="D72" s="17">
        <v>0.08</v>
      </c>
      <c r="E72" s="13" t="s">
        <v>361</v>
      </c>
      <c r="F72" s="19"/>
      <c r="G72" s="13"/>
      <c r="H72" s="19">
        <v>1.18E-2</v>
      </c>
      <c r="I72" s="13" t="s">
        <v>333</v>
      </c>
    </row>
    <row r="73" spans="3:9" x14ac:dyDescent="0.25">
      <c r="C73" s="13" t="s">
        <v>70</v>
      </c>
      <c r="D73" s="17">
        <v>0.04</v>
      </c>
      <c r="E73" s="13" t="s">
        <v>361</v>
      </c>
      <c r="F73" s="19"/>
      <c r="G73" s="13"/>
      <c r="H73" s="19">
        <v>8.9999999999999993E-3</v>
      </c>
      <c r="I73" s="13" t="s">
        <v>333</v>
      </c>
    </row>
    <row r="74" spans="3:9" x14ac:dyDescent="0.25">
      <c r="C74" s="13" t="s">
        <v>80</v>
      </c>
      <c r="D74" s="17">
        <v>0.08</v>
      </c>
      <c r="E74" s="13" t="s">
        <v>361</v>
      </c>
      <c r="F74" s="19"/>
      <c r="G74" s="13"/>
      <c r="H74" s="19">
        <v>2.86E-2</v>
      </c>
      <c r="I74" s="13" t="s">
        <v>333</v>
      </c>
    </row>
    <row r="75" spans="3:9" x14ac:dyDescent="0.25">
      <c r="C75" s="13" t="s">
        <v>171</v>
      </c>
      <c r="D75" s="17">
        <v>0.08</v>
      </c>
      <c r="E75" s="13" t="s">
        <v>331</v>
      </c>
      <c r="F75" s="19"/>
      <c r="G75" s="13"/>
      <c r="H75" s="19">
        <v>7.0000000000000007E-2</v>
      </c>
      <c r="I75" s="13" t="s">
        <v>333</v>
      </c>
    </row>
    <row r="76" spans="3:9" x14ac:dyDescent="0.25">
      <c r="C76" s="13" t="s">
        <v>83</v>
      </c>
      <c r="D76" s="17">
        <v>0.06</v>
      </c>
      <c r="E76" s="13" t="s">
        <v>333</v>
      </c>
      <c r="F76" s="19"/>
      <c r="G76" s="13"/>
      <c r="H76" s="19">
        <v>8.8000000000000005E-3</v>
      </c>
      <c r="I76" s="13" t="s">
        <v>333</v>
      </c>
    </row>
    <row r="77" spans="3:9" x14ac:dyDescent="0.25">
      <c r="C77" s="13" t="s">
        <v>58</v>
      </c>
      <c r="D77" s="17">
        <v>0.09</v>
      </c>
      <c r="E77" s="13" t="s">
        <v>361</v>
      </c>
      <c r="F77" s="19"/>
      <c r="G77" s="13"/>
      <c r="H77" s="19">
        <v>1.9199999999999998E-2</v>
      </c>
      <c r="I77" s="13" t="s">
        <v>333</v>
      </c>
    </row>
    <row r="78" spans="3:9" x14ac:dyDescent="0.25">
      <c r="C78" s="13" t="s">
        <v>75</v>
      </c>
      <c r="D78" s="17">
        <v>8.4000000000000005E-2</v>
      </c>
      <c r="E78" s="13" t="s">
        <v>333</v>
      </c>
      <c r="F78" s="19"/>
      <c r="G78" s="13"/>
      <c r="H78" s="19">
        <v>0.01</v>
      </c>
      <c r="I78" s="13" t="s">
        <v>333</v>
      </c>
    </row>
    <row r="79" spans="3:9" x14ac:dyDescent="0.25">
      <c r="C79" s="13" t="s">
        <v>63</v>
      </c>
      <c r="D79" s="17">
        <v>0.04</v>
      </c>
      <c r="E79" s="13" t="s">
        <v>361</v>
      </c>
      <c r="F79" s="19"/>
      <c r="G79" s="13"/>
      <c r="H79" s="19">
        <v>5.8999999999999999E-3</v>
      </c>
      <c r="I79" s="13" t="s">
        <v>333</v>
      </c>
    </row>
    <row r="80" spans="3:9" x14ac:dyDescent="0.25">
      <c r="C80" s="13" t="s">
        <v>65</v>
      </c>
      <c r="D80" s="17">
        <v>0.08</v>
      </c>
      <c r="E80" s="13" t="s">
        <v>361</v>
      </c>
      <c r="F80" s="19"/>
      <c r="G80" s="13"/>
      <c r="H80" s="19">
        <v>9.7999999999999997E-3</v>
      </c>
      <c r="I80" s="13" t="s">
        <v>333</v>
      </c>
    </row>
    <row r="81" spans="3:9" x14ac:dyDescent="0.25">
      <c r="C81" s="13" t="s">
        <v>62</v>
      </c>
      <c r="D81" s="17">
        <v>0.18</v>
      </c>
      <c r="E81" s="13" t="s">
        <v>361</v>
      </c>
      <c r="F81" s="19"/>
      <c r="G81" s="13"/>
      <c r="H81" s="19">
        <v>0.10390000000000001</v>
      </c>
      <c r="I81" s="13" t="s">
        <v>333</v>
      </c>
    </row>
    <row r="82" spans="3:9" x14ac:dyDescent="0.25">
      <c r="C82" s="13" t="s">
        <v>73</v>
      </c>
      <c r="D82" s="17">
        <v>0.2</v>
      </c>
      <c r="E82" s="13" t="s">
        <v>361</v>
      </c>
      <c r="F82" s="19"/>
      <c r="G82" s="13"/>
      <c r="H82" s="19">
        <v>2.1000000000000001E-2</v>
      </c>
      <c r="I82" s="13" t="s">
        <v>352</v>
      </c>
    </row>
    <row r="83" spans="3:9" x14ac:dyDescent="0.25">
      <c r="C83" s="13" t="s">
        <v>34</v>
      </c>
      <c r="D83" s="17">
        <v>0.1</v>
      </c>
      <c r="E83" s="13" t="s">
        <v>352</v>
      </c>
      <c r="F83" s="19"/>
      <c r="G83" s="13"/>
      <c r="H83" s="19">
        <v>1.0999999999999999E-2</v>
      </c>
      <c r="I83" s="13" t="s">
        <v>333</v>
      </c>
    </row>
    <row r="84" spans="3:9" x14ac:dyDescent="0.25">
      <c r="C84" s="13" t="s">
        <v>66</v>
      </c>
      <c r="D84" s="17">
        <v>0.41</v>
      </c>
      <c r="E84" s="13" t="s">
        <v>361</v>
      </c>
      <c r="F84" s="19"/>
      <c r="G84" s="13"/>
      <c r="H84" s="19">
        <v>6.3600000000000004E-2</v>
      </c>
      <c r="I84" s="13" t="s">
        <v>333</v>
      </c>
    </row>
    <row r="85" spans="3:9" x14ac:dyDescent="0.25">
      <c r="C85" s="13" t="s">
        <v>68</v>
      </c>
      <c r="D85" s="17">
        <v>0.09</v>
      </c>
      <c r="E85" s="13" t="s">
        <v>361</v>
      </c>
      <c r="F85" s="19"/>
      <c r="G85" s="13"/>
      <c r="H85" s="19">
        <v>1.4999999999999999E-2</v>
      </c>
      <c r="I85" s="13" t="s">
        <v>333</v>
      </c>
    </row>
    <row r="86" spans="3:9" x14ac:dyDescent="0.25">
      <c r="C86" s="13" t="s">
        <v>54</v>
      </c>
      <c r="D86" s="17">
        <v>0.33</v>
      </c>
      <c r="E86" s="13" t="s">
        <v>333</v>
      </c>
      <c r="F86" s="19"/>
      <c r="G86" s="13"/>
      <c r="H86" s="19">
        <v>0.129</v>
      </c>
      <c r="I86" s="13" t="s">
        <v>333</v>
      </c>
    </row>
    <row r="87" spans="3:9" x14ac:dyDescent="0.25">
      <c r="C87" s="13" t="s">
        <v>74</v>
      </c>
      <c r="D87" s="17">
        <v>0.18</v>
      </c>
      <c r="E87" s="13" t="s">
        <v>361</v>
      </c>
      <c r="F87" s="19"/>
      <c r="G87" s="13"/>
      <c r="H87" s="19">
        <v>5.4199999999999998E-2</v>
      </c>
      <c r="I87" s="13" t="s">
        <v>333</v>
      </c>
    </row>
    <row r="88" spans="3:9" x14ac:dyDescent="0.25">
      <c r="C88" s="13" t="s">
        <v>84</v>
      </c>
      <c r="D88" s="17">
        <v>0.18</v>
      </c>
      <c r="E88" s="13" t="s">
        <v>238</v>
      </c>
      <c r="F88" s="19"/>
      <c r="G88" s="13"/>
      <c r="H88" s="19">
        <v>5.4199999999999998E-2</v>
      </c>
      <c r="I88" s="13" t="s">
        <v>238</v>
      </c>
    </row>
    <row r="89" spans="3:9" x14ac:dyDescent="0.25">
      <c r="C89" s="21" t="s">
        <v>124</v>
      </c>
      <c r="D89" s="17">
        <v>0.1</v>
      </c>
      <c r="E89" s="13" t="s">
        <v>310</v>
      </c>
      <c r="F89" s="19"/>
      <c r="G89" s="13"/>
      <c r="H89" s="19">
        <v>1.83E-2</v>
      </c>
      <c r="I89" s="13" t="s">
        <v>333</v>
      </c>
    </row>
    <row r="90" spans="3:9" x14ac:dyDescent="0.25">
      <c r="C90" s="13" t="s">
        <v>57</v>
      </c>
      <c r="D90" s="17">
        <v>0.12</v>
      </c>
      <c r="E90" s="13" t="s">
        <v>361</v>
      </c>
      <c r="F90" s="19"/>
      <c r="G90" s="13"/>
      <c r="H90" s="19">
        <v>9.2999999999999992E-3</v>
      </c>
      <c r="I90" s="13" t="s">
        <v>333</v>
      </c>
    </row>
    <row r="91" spans="3:9" x14ac:dyDescent="0.25">
      <c r="C91" s="13" t="s">
        <v>72</v>
      </c>
      <c r="D91" s="17">
        <v>0.1</v>
      </c>
      <c r="E91" s="13" t="s">
        <v>333</v>
      </c>
      <c r="F91" s="19"/>
      <c r="G91" s="13"/>
      <c r="H91" s="19">
        <v>1.9300000000000001E-2</v>
      </c>
      <c r="I91" s="13" t="s">
        <v>333</v>
      </c>
    </row>
    <row r="92" spans="3:9" x14ac:dyDescent="0.25">
      <c r="C92" s="13" t="s">
        <v>102</v>
      </c>
      <c r="D92" s="17">
        <v>0.67</v>
      </c>
      <c r="E92" s="13" t="s">
        <v>334</v>
      </c>
      <c r="F92" s="19"/>
      <c r="G92" s="13"/>
      <c r="H92" s="19">
        <v>6.2E-2</v>
      </c>
      <c r="I92" s="13" t="s">
        <v>334</v>
      </c>
    </row>
    <row r="93" spans="3:9" x14ac:dyDescent="0.25">
      <c r="C93" s="13" t="s">
        <v>132</v>
      </c>
      <c r="D93" s="17">
        <v>0.08</v>
      </c>
      <c r="E93" s="13" t="s">
        <v>361</v>
      </c>
      <c r="F93" s="19"/>
      <c r="G93" s="13"/>
      <c r="H93" s="19">
        <v>0.03</v>
      </c>
      <c r="I93" s="13" t="s">
        <v>333</v>
      </c>
    </row>
    <row r="94" spans="3:9" x14ac:dyDescent="0.25">
      <c r="C94" s="13" t="s">
        <v>150</v>
      </c>
      <c r="D94" s="17">
        <v>0.24</v>
      </c>
      <c r="E94" s="13" t="s">
        <v>190</v>
      </c>
      <c r="F94" s="19"/>
      <c r="G94" s="13"/>
      <c r="H94" s="19">
        <v>1.4E-2</v>
      </c>
      <c r="I94" s="13" t="s">
        <v>333</v>
      </c>
    </row>
    <row r="95" spans="3:9" x14ac:dyDescent="0.25">
      <c r="C95" s="13" t="s">
        <v>88</v>
      </c>
      <c r="D95" s="17">
        <v>0.98</v>
      </c>
      <c r="E95" s="13" t="s">
        <v>361</v>
      </c>
      <c r="F95" s="19"/>
      <c r="G95" s="13"/>
      <c r="H95" s="19">
        <v>4.4999999999999998E-2</v>
      </c>
      <c r="I95" s="13" t="s">
        <v>324</v>
      </c>
    </row>
    <row r="96" spans="3:9" x14ac:dyDescent="0.25">
      <c r="C96" s="13" t="s">
        <v>49</v>
      </c>
      <c r="D96" s="17">
        <v>0.08</v>
      </c>
      <c r="E96" s="13" t="s">
        <v>355</v>
      </c>
      <c r="F96" s="19"/>
      <c r="G96" s="13"/>
      <c r="H96" s="19">
        <v>9.7999999999999997E-3</v>
      </c>
      <c r="I96" s="13" t="s">
        <v>355</v>
      </c>
    </row>
    <row r="97" spans="3:9" x14ac:dyDescent="0.25">
      <c r="C97" s="13" t="s">
        <v>87</v>
      </c>
      <c r="D97" s="17">
        <v>0.25</v>
      </c>
      <c r="E97" s="13" t="s">
        <v>333</v>
      </c>
      <c r="F97" s="19"/>
      <c r="G97" s="13"/>
      <c r="H97" s="19">
        <v>1.09E-2</v>
      </c>
      <c r="I97" s="13" t="s">
        <v>333</v>
      </c>
    </row>
    <row r="98" spans="3:9" x14ac:dyDescent="0.25">
      <c r="C98" s="13" t="s">
        <v>144</v>
      </c>
      <c r="D98" s="17">
        <v>0.35</v>
      </c>
      <c r="E98" s="13" t="s">
        <v>361</v>
      </c>
      <c r="F98" s="19"/>
      <c r="G98" s="13"/>
      <c r="H98" s="19">
        <v>1.2500000000000001E-2</v>
      </c>
      <c r="I98" s="13" t="s">
        <v>333</v>
      </c>
    </row>
    <row r="99" spans="3:9" x14ac:dyDescent="0.25">
      <c r="C99" s="13" t="s">
        <v>35</v>
      </c>
      <c r="D99" s="17">
        <v>0.13</v>
      </c>
      <c r="E99" s="13" t="s">
        <v>361</v>
      </c>
      <c r="F99" s="19"/>
      <c r="G99" s="13"/>
      <c r="H99" s="19">
        <v>6.4999999999999997E-3</v>
      </c>
      <c r="I99" s="13" t="s">
        <v>333</v>
      </c>
    </row>
    <row r="100" spans="3:9" x14ac:dyDescent="0.25">
      <c r="C100" s="13" t="s">
        <v>81</v>
      </c>
      <c r="D100" s="17">
        <v>0.12</v>
      </c>
      <c r="E100" s="13" t="s">
        <v>361</v>
      </c>
      <c r="F100" s="19"/>
      <c r="G100" s="13"/>
      <c r="H100" s="19">
        <v>8.0999999999999996E-3</v>
      </c>
      <c r="I100" s="13" t="s">
        <v>333</v>
      </c>
    </row>
    <row r="101" spans="3:9" x14ac:dyDescent="0.25">
      <c r="C101" s="13" t="s">
        <v>69</v>
      </c>
      <c r="D101" s="17">
        <v>0.11</v>
      </c>
      <c r="E101" s="13" t="s">
        <v>361</v>
      </c>
      <c r="F101" s="19"/>
      <c r="G101" s="13"/>
      <c r="H101" s="19">
        <v>1.0999999999999999E-2</v>
      </c>
      <c r="I101" s="13" t="s">
        <v>333</v>
      </c>
    </row>
    <row r="102" spans="3:9" x14ac:dyDescent="0.25">
      <c r="C102" s="13" t="s">
        <v>92</v>
      </c>
      <c r="D102" s="17">
        <v>0.09</v>
      </c>
      <c r="E102" s="13" t="s">
        <v>361</v>
      </c>
      <c r="F102" s="19"/>
      <c r="G102" s="13"/>
      <c r="H102" s="19">
        <v>6.3E-3</v>
      </c>
      <c r="I102" s="13" t="s">
        <v>333</v>
      </c>
    </row>
    <row r="103" spans="3:9" x14ac:dyDescent="0.25">
      <c r="C103" s="13" t="s">
        <v>24</v>
      </c>
      <c r="D103" s="17">
        <v>0.13</v>
      </c>
      <c r="E103" s="13" t="s">
        <v>356</v>
      </c>
      <c r="F103" s="19"/>
      <c r="G103" s="13"/>
      <c r="H103" s="19">
        <v>6.4999999999999997E-3</v>
      </c>
      <c r="I103" s="13" t="s">
        <v>356</v>
      </c>
    </row>
    <row r="104" spans="3:9" x14ac:dyDescent="0.25">
      <c r="C104" s="13" t="s">
        <v>19</v>
      </c>
      <c r="D104" s="17">
        <v>0.14000000000000001</v>
      </c>
      <c r="E104" s="13" t="s">
        <v>333</v>
      </c>
      <c r="F104" s="19"/>
      <c r="G104" s="13"/>
      <c r="H104" s="19">
        <v>2.5999999999999999E-2</v>
      </c>
      <c r="I104" s="13" t="s">
        <v>333</v>
      </c>
    </row>
    <row r="105" spans="3:9" x14ac:dyDescent="0.25">
      <c r="C105" s="13" t="s">
        <v>37</v>
      </c>
      <c r="D105" s="17">
        <v>0.16</v>
      </c>
      <c r="E105" s="13" t="s">
        <v>361</v>
      </c>
      <c r="F105" s="19"/>
      <c r="G105" s="13"/>
      <c r="H105" s="19">
        <v>3.5999999999999999E-3</v>
      </c>
      <c r="I105" s="13" t="s">
        <v>333</v>
      </c>
    </row>
    <row r="106" spans="3:9" x14ac:dyDescent="0.25">
      <c r="C106" s="13" t="s">
        <v>76</v>
      </c>
      <c r="D106" s="17">
        <v>0.22</v>
      </c>
      <c r="E106" s="13" t="s">
        <v>357</v>
      </c>
      <c r="F106" s="19"/>
      <c r="G106" s="13"/>
      <c r="H106" s="19">
        <v>4.0000000000000001E-3</v>
      </c>
      <c r="I106" s="13" t="s">
        <v>333</v>
      </c>
    </row>
    <row r="107" spans="3:9" x14ac:dyDescent="0.25">
      <c r="C107" s="13" t="s">
        <v>20</v>
      </c>
      <c r="D107" s="17">
        <v>0.14000000000000001</v>
      </c>
      <c r="E107" s="13" t="s">
        <v>361</v>
      </c>
      <c r="F107" s="19"/>
      <c r="G107" s="13"/>
      <c r="H107" s="19">
        <v>1.4E-2</v>
      </c>
      <c r="I107" s="13" t="s">
        <v>333</v>
      </c>
    </row>
    <row r="108" spans="3:9" x14ac:dyDescent="0.25">
      <c r="C108" s="13" t="s">
        <v>60</v>
      </c>
      <c r="D108" s="17">
        <v>0.19</v>
      </c>
      <c r="E108" s="13" t="s">
        <v>361</v>
      </c>
      <c r="F108" s="19"/>
      <c r="G108" s="13"/>
      <c r="H108" s="19">
        <v>0.01</v>
      </c>
      <c r="I108" s="13" t="s">
        <v>333</v>
      </c>
    </row>
    <row r="109" spans="3:9" x14ac:dyDescent="0.25">
      <c r="C109" s="13" t="s">
        <v>59</v>
      </c>
      <c r="D109" s="17">
        <v>0.19</v>
      </c>
      <c r="E109" s="13" t="s">
        <v>361</v>
      </c>
      <c r="F109" s="19"/>
      <c r="G109" s="13"/>
      <c r="H109" s="19">
        <v>0.01</v>
      </c>
      <c r="I109" s="13" t="s">
        <v>284</v>
      </c>
    </row>
    <row r="110" spans="3:9" x14ac:dyDescent="0.25">
      <c r="C110" s="13" t="s">
        <v>36</v>
      </c>
      <c r="D110" s="17">
        <v>0.12</v>
      </c>
      <c r="E110" s="13" t="s">
        <v>361</v>
      </c>
      <c r="F110" s="19"/>
      <c r="G110" s="13"/>
      <c r="H110" s="19">
        <v>9.1000000000000004E-3</v>
      </c>
      <c r="I110" s="13" t="s">
        <v>333</v>
      </c>
    </row>
    <row r="111" spans="3:9" x14ac:dyDescent="0.25">
      <c r="C111" s="13" t="s">
        <v>39</v>
      </c>
      <c r="D111" s="17">
        <v>0.15</v>
      </c>
      <c r="E111" s="13" t="s">
        <v>361</v>
      </c>
      <c r="F111" s="19"/>
      <c r="G111" s="13"/>
      <c r="H111" s="19">
        <v>7.0000000000000001E-3</v>
      </c>
      <c r="I111" s="13" t="s">
        <v>333</v>
      </c>
    </row>
    <row r="112" spans="3:9" x14ac:dyDescent="0.25">
      <c r="C112" s="13" t="s">
        <v>26</v>
      </c>
      <c r="D112" s="17">
        <v>0.12</v>
      </c>
      <c r="E112" s="13" t="s">
        <v>287</v>
      </c>
      <c r="F112" s="19"/>
      <c r="G112" s="13"/>
      <c r="H112" s="19">
        <v>9.1000000000000004E-3</v>
      </c>
      <c r="I112" s="13" t="s">
        <v>287</v>
      </c>
    </row>
    <row r="113" spans="3:9" x14ac:dyDescent="0.25">
      <c r="C113" s="13" t="s">
        <v>176</v>
      </c>
      <c r="D113" s="17">
        <v>0.15</v>
      </c>
      <c r="E113" s="13" t="s">
        <v>358</v>
      </c>
      <c r="F113" s="19"/>
      <c r="G113" s="13"/>
      <c r="H113" s="19">
        <v>2.5999999999999999E-2</v>
      </c>
      <c r="I113" s="13" t="s">
        <v>288</v>
      </c>
    </row>
    <row r="114" spans="3:9" x14ac:dyDescent="0.25">
      <c r="C114" s="13" t="s">
        <v>97</v>
      </c>
      <c r="D114" s="17">
        <v>0.08</v>
      </c>
      <c r="E114" s="13" t="s">
        <v>361</v>
      </c>
      <c r="F114" s="19"/>
      <c r="G114" s="13"/>
      <c r="H114" s="19">
        <v>6.7000000000000002E-3</v>
      </c>
      <c r="I114" s="13" t="s">
        <v>333</v>
      </c>
    </row>
    <row r="115" spans="3:9" x14ac:dyDescent="0.25">
      <c r="C115" s="13" t="s">
        <v>135</v>
      </c>
      <c r="D115" s="17">
        <v>0.13</v>
      </c>
      <c r="E115" s="13" t="s">
        <v>361</v>
      </c>
      <c r="F115" s="19"/>
      <c r="G115" s="13"/>
      <c r="H115" s="19">
        <v>1.2E-2</v>
      </c>
      <c r="I115" s="13" t="s">
        <v>333</v>
      </c>
    </row>
    <row r="116" spans="3:9" x14ac:dyDescent="0.25">
      <c r="C116" s="13" t="s">
        <v>137</v>
      </c>
      <c r="D116" s="17">
        <v>0.15</v>
      </c>
      <c r="E116" s="13" t="s">
        <v>362</v>
      </c>
      <c r="F116" s="19"/>
      <c r="G116" s="13"/>
      <c r="H116" s="19">
        <v>8.8000000000000005E-3</v>
      </c>
      <c r="I116" s="13" t="s">
        <v>333</v>
      </c>
    </row>
    <row r="117" spans="3:9" x14ac:dyDescent="0.25">
      <c r="C117" s="13" t="s">
        <v>130</v>
      </c>
      <c r="D117" s="17">
        <v>0.15</v>
      </c>
      <c r="E117" s="13" t="s">
        <v>362</v>
      </c>
      <c r="F117" s="19"/>
      <c r="G117" s="13"/>
      <c r="H117" s="19">
        <v>1.4E-2</v>
      </c>
      <c r="I117" s="13" t="s">
        <v>333</v>
      </c>
    </row>
    <row r="118" spans="3:9" x14ac:dyDescent="0.25">
      <c r="C118" s="13" t="s">
        <v>128</v>
      </c>
      <c r="D118" s="17">
        <v>0.15</v>
      </c>
      <c r="E118" s="13" t="s">
        <v>361</v>
      </c>
      <c r="F118" s="19"/>
      <c r="G118" s="13"/>
      <c r="H118" s="19">
        <v>7.1000000000000004E-3</v>
      </c>
      <c r="I118" s="13" t="s">
        <v>333</v>
      </c>
    </row>
    <row r="119" spans="3:9" x14ac:dyDescent="0.25">
      <c r="C119" s="13" t="s">
        <v>142</v>
      </c>
      <c r="D119" s="17">
        <v>0.15</v>
      </c>
      <c r="E119" s="13" t="s">
        <v>362</v>
      </c>
      <c r="F119" s="19"/>
      <c r="G119" s="13"/>
      <c r="H119" s="19">
        <v>4.5999999999999999E-3</v>
      </c>
      <c r="I119" s="13" t="s">
        <v>333</v>
      </c>
    </row>
    <row r="120" spans="3:9" x14ac:dyDescent="0.25">
      <c r="C120" s="13" t="s">
        <v>22</v>
      </c>
      <c r="D120" s="17">
        <v>0.15</v>
      </c>
      <c r="E120" s="13" t="s">
        <v>362</v>
      </c>
      <c r="F120" s="19"/>
      <c r="G120" s="13"/>
      <c r="H120" s="19">
        <v>7.1000000000000004E-3</v>
      </c>
      <c r="I120" s="13" t="s">
        <v>294</v>
      </c>
    </row>
    <row r="121" spans="3:9" x14ac:dyDescent="0.25">
      <c r="C121" s="13" t="s">
        <v>27</v>
      </c>
      <c r="D121" s="17">
        <v>0.19</v>
      </c>
      <c r="E121" s="13" t="s">
        <v>361</v>
      </c>
      <c r="F121" s="19"/>
      <c r="G121" s="13"/>
      <c r="H121" s="19">
        <v>7.1999999999999998E-3</v>
      </c>
      <c r="I121" s="13" t="s">
        <v>333</v>
      </c>
    </row>
    <row r="122" spans="3:9" x14ac:dyDescent="0.25">
      <c r="C122" s="13" t="s">
        <v>51</v>
      </c>
      <c r="D122" s="17">
        <v>0.09</v>
      </c>
      <c r="E122" s="13" t="s">
        <v>333</v>
      </c>
      <c r="F122" s="19"/>
      <c r="G122" s="13"/>
      <c r="H122" s="19">
        <v>6.1000000000000004E-3</v>
      </c>
      <c r="I122" s="13" t="s">
        <v>333</v>
      </c>
    </row>
    <row r="123" spans="3:9" x14ac:dyDescent="0.25">
      <c r="C123" s="13" t="s">
        <v>30</v>
      </c>
      <c r="D123" s="17">
        <v>0.1</v>
      </c>
      <c r="E123" s="13" t="s">
        <v>361</v>
      </c>
      <c r="F123" s="19"/>
      <c r="G123" s="13"/>
      <c r="H123" s="19">
        <v>5.3400000000000001E-3</v>
      </c>
      <c r="I123" s="13" t="s">
        <v>333</v>
      </c>
    </row>
    <row r="124" spans="3:9" x14ac:dyDescent="0.25">
      <c r="C124" s="13" t="s">
        <v>23</v>
      </c>
      <c r="D124" s="17">
        <v>0.21</v>
      </c>
      <c r="E124" s="13" t="s">
        <v>333</v>
      </c>
      <c r="F124" s="19"/>
      <c r="G124" s="13"/>
      <c r="H124" s="19">
        <v>7.4999999999999997E-3</v>
      </c>
      <c r="I124" s="13" t="s">
        <v>333</v>
      </c>
    </row>
    <row r="125" spans="3:9" x14ac:dyDescent="0.25">
      <c r="C125" s="13" t="s">
        <v>113</v>
      </c>
      <c r="D125" s="17">
        <v>0.16500000000000001</v>
      </c>
      <c r="E125" s="13" t="s">
        <v>333</v>
      </c>
      <c r="F125" s="19"/>
      <c r="G125" s="13"/>
      <c r="H125" s="19">
        <v>8.2000000000000007E-3</v>
      </c>
      <c r="I125" s="13" t="s">
        <v>333</v>
      </c>
    </row>
    <row r="126" spans="3:9" x14ac:dyDescent="0.25">
      <c r="C126" s="21" t="s">
        <v>115</v>
      </c>
      <c r="D126" s="17">
        <v>0.27</v>
      </c>
      <c r="E126" s="13" t="s">
        <v>333</v>
      </c>
      <c r="F126" s="19"/>
      <c r="G126" s="13"/>
      <c r="H126" s="19">
        <v>0.02</v>
      </c>
      <c r="I126" s="13" t="s">
        <v>333</v>
      </c>
    </row>
    <row r="127" spans="3:9" x14ac:dyDescent="0.25">
      <c r="C127" s="13" t="s">
        <v>110</v>
      </c>
      <c r="D127" s="17">
        <v>0.16</v>
      </c>
      <c r="E127" s="13" t="s">
        <v>361</v>
      </c>
      <c r="F127" s="19"/>
      <c r="G127" s="13"/>
      <c r="H127" s="19">
        <v>5.4000000000000003E-3</v>
      </c>
      <c r="I127" s="13" t="s">
        <v>333</v>
      </c>
    </row>
    <row r="128" spans="3:9" x14ac:dyDescent="0.25">
      <c r="C128" s="13" t="s">
        <v>64</v>
      </c>
      <c r="D128" s="17">
        <v>0.67</v>
      </c>
      <c r="E128" s="13" t="s">
        <v>361</v>
      </c>
      <c r="F128" s="19"/>
      <c r="G128" s="13"/>
      <c r="H128" s="19">
        <v>0.3</v>
      </c>
      <c r="I128" s="13" t="s">
        <v>333</v>
      </c>
    </row>
    <row r="129" spans="3:9" x14ac:dyDescent="0.25">
      <c r="C129" s="13" t="s">
        <v>134</v>
      </c>
      <c r="D129" s="17">
        <v>0.19700000000000001</v>
      </c>
      <c r="E129" s="13" t="s">
        <v>333</v>
      </c>
      <c r="F129" s="19"/>
      <c r="G129" s="13"/>
      <c r="H129" s="19">
        <v>5.7999999999999996E-3</v>
      </c>
      <c r="I129" s="13" t="s">
        <v>333</v>
      </c>
    </row>
    <row r="130" spans="3:9" x14ac:dyDescent="0.25">
      <c r="C130" s="13" t="s">
        <v>159</v>
      </c>
      <c r="D130" s="17">
        <v>0.85</v>
      </c>
      <c r="E130" s="13" t="s">
        <v>349</v>
      </c>
      <c r="F130" s="19"/>
      <c r="G130" s="13"/>
      <c r="H130" s="19">
        <v>1.2999999999999999E-3</v>
      </c>
      <c r="I130" s="13" t="s">
        <v>333</v>
      </c>
    </row>
    <row r="131" spans="3:9" x14ac:dyDescent="0.25">
      <c r="C131" s="13" t="s">
        <v>131</v>
      </c>
      <c r="D131" s="17">
        <v>0.16</v>
      </c>
      <c r="E131" s="13" t="s">
        <v>333</v>
      </c>
      <c r="F131" s="19"/>
      <c r="G131" s="13"/>
      <c r="H131" s="19">
        <v>1.4E-2</v>
      </c>
      <c r="I131" s="13" t="s">
        <v>333</v>
      </c>
    </row>
    <row r="132" spans="3:9" x14ac:dyDescent="0.25">
      <c r="C132" s="21" t="s">
        <v>122</v>
      </c>
      <c r="D132" s="17">
        <v>0.12</v>
      </c>
      <c r="E132" s="13" t="s">
        <v>333</v>
      </c>
      <c r="F132" s="19"/>
      <c r="G132" s="13"/>
      <c r="H132" s="19">
        <v>4.7000000000000002E-3</v>
      </c>
      <c r="I132" s="13" t="s">
        <v>333</v>
      </c>
    </row>
    <row r="133" spans="3:9" x14ac:dyDescent="0.25">
      <c r="C133" s="13" t="s">
        <v>91</v>
      </c>
      <c r="D133" s="17">
        <v>0.16500000000000001</v>
      </c>
      <c r="E133" s="13" t="s">
        <v>316</v>
      </c>
      <c r="F133" s="19"/>
      <c r="G133" s="13"/>
      <c r="H133" s="19">
        <v>8.2000000000000007E-3</v>
      </c>
      <c r="I133" s="13" t="s">
        <v>316</v>
      </c>
    </row>
    <row r="134" spans="3:9" x14ac:dyDescent="0.25">
      <c r="C134" s="13" t="s">
        <v>25</v>
      </c>
      <c r="D134" s="17">
        <v>0.22</v>
      </c>
      <c r="E134" s="13" t="s">
        <v>317</v>
      </c>
      <c r="F134" s="19"/>
      <c r="G134" s="13"/>
      <c r="H134" s="19">
        <v>2.5999999999999999E-2</v>
      </c>
      <c r="I134" s="13" t="s">
        <v>317</v>
      </c>
    </row>
    <row r="135" spans="3:9" x14ac:dyDescent="0.25">
      <c r="C135" s="13" t="s">
        <v>108</v>
      </c>
      <c r="D135" s="17">
        <v>0.5</v>
      </c>
      <c r="E135" s="13" t="s">
        <v>337</v>
      </c>
      <c r="F135" s="19"/>
      <c r="G135" s="13"/>
      <c r="H135" s="19">
        <v>0</v>
      </c>
      <c r="I135" s="13" t="s">
        <v>333</v>
      </c>
    </row>
    <row r="136" spans="3:9" x14ac:dyDescent="0.25">
      <c r="C136" s="13" t="s">
        <v>100</v>
      </c>
      <c r="D136" s="17">
        <v>0.6</v>
      </c>
      <c r="E136" s="13" t="s">
        <v>336</v>
      </c>
      <c r="F136" s="19"/>
      <c r="G136" s="13"/>
      <c r="H136" s="19">
        <v>0.2</v>
      </c>
      <c r="I136" s="13" t="s">
        <v>333</v>
      </c>
    </row>
    <row r="137" spans="3:9" x14ac:dyDescent="0.25">
      <c r="C137" s="21" t="s">
        <v>125</v>
      </c>
      <c r="D137" s="17">
        <v>0.4</v>
      </c>
      <c r="E137" s="13" t="s">
        <v>352</v>
      </c>
      <c r="F137" s="19"/>
      <c r="G137" s="13"/>
      <c r="H137" s="19">
        <v>0.01</v>
      </c>
      <c r="I137" s="13" t="s">
        <v>333</v>
      </c>
    </row>
    <row r="138" spans="3:9" x14ac:dyDescent="0.25">
      <c r="C138" s="21" t="s">
        <v>363</v>
      </c>
      <c r="D138" s="17">
        <v>0.4</v>
      </c>
      <c r="E138" s="13" t="s">
        <v>352</v>
      </c>
      <c r="F138" s="19"/>
      <c r="G138" s="13"/>
      <c r="H138" s="19">
        <v>0.01</v>
      </c>
      <c r="I138" s="13" t="s">
        <v>333</v>
      </c>
    </row>
    <row r="139" spans="3:9" x14ac:dyDescent="0.25">
      <c r="C139" s="13" t="s">
        <v>67</v>
      </c>
      <c r="D139" s="17">
        <v>0.4</v>
      </c>
      <c r="E139" s="13" t="s">
        <v>352</v>
      </c>
      <c r="F139" s="19"/>
      <c r="G139" s="13"/>
      <c r="H139" s="19">
        <v>0.01</v>
      </c>
      <c r="I139" s="13" t="s">
        <v>333</v>
      </c>
    </row>
    <row r="140" spans="3:9" x14ac:dyDescent="0.25">
      <c r="C140" s="13" t="s">
        <v>156</v>
      </c>
      <c r="D140" s="17">
        <v>0.875</v>
      </c>
      <c r="E140" s="13" t="s">
        <v>335</v>
      </c>
      <c r="F140" s="19"/>
      <c r="G140" s="13"/>
      <c r="H140" s="19">
        <v>0.01</v>
      </c>
      <c r="I140" s="13" t="s">
        <v>333</v>
      </c>
    </row>
    <row r="141" spans="3:9" x14ac:dyDescent="0.25">
      <c r="C141" s="13" t="s">
        <v>90</v>
      </c>
      <c r="D141" s="17">
        <v>0.875</v>
      </c>
      <c r="E141" s="13" t="s">
        <v>335</v>
      </c>
      <c r="F141" s="19"/>
      <c r="G141" s="13"/>
      <c r="H141" s="19">
        <v>0.01</v>
      </c>
      <c r="I141" s="13" t="s">
        <v>333</v>
      </c>
    </row>
    <row r="142" spans="3:9" x14ac:dyDescent="0.25">
      <c r="C142" s="13" t="s">
        <v>169</v>
      </c>
      <c r="D142" s="17">
        <v>0.82</v>
      </c>
      <c r="E142" s="13" t="s">
        <v>320</v>
      </c>
      <c r="F142" s="19"/>
      <c r="G142" s="13"/>
      <c r="H142" s="19">
        <v>0.01</v>
      </c>
      <c r="I142" s="13" t="s">
        <v>333</v>
      </c>
    </row>
    <row r="143" spans="3:9" x14ac:dyDescent="0.25">
      <c r="C143" s="13" t="s">
        <v>166</v>
      </c>
      <c r="D143" s="17">
        <v>0.82</v>
      </c>
      <c r="E143" s="13" t="s">
        <v>320</v>
      </c>
      <c r="F143" s="19"/>
      <c r="G143" s="13"/>
      <c r="H143" s="19">
        <v>0.01</v>
      </c>
      <c r="I143" s="13" t="s">
        <v>333</v>
      </c>
    </row>
    <row r="144" spans="3:9" x14ac:dyDescent="0.25">
      <c r="C144" s="13" t="s">
        <v>167</v>
      </c>
      <c r="D144" s="17">
        <v>0.82</v>
      </c>
      <c r="E144" s="13" t="s">
        <v>320</v>
      </c>
      <c r="F144" s="19"/>
      <c r="G144" s="13"/>
      <c r="H144" s="19">
        <v>0.01</v>
      </c>
      <c r="I144" s="13" t="s">
        <v>333</v>
      </c>
    </row>
    <row r="145" spans="3:9" x14ac:dyDescent="0.25">
      <c r="C145" s="13" t="s">
        <v>157</v>
      </c>
      <c r="D145" s="17">
        <v>0.82</v>
      </c>
      <c r="E145" s="22" t="s">
        <v>335</v>
      </c>
      <c r="F145" s="19"/>
      <c r="G145" s="13"/>
      <c r="H145" s="19">
        <v>0.01</v>
      </c>
      <c r="I145" s="13" t="s">
        <v>333</v>
      </c>
    </row>
    <row r="146" spans="3:9" x14ac:dyDescent="0.25">
      <c r="C146" s="13" t="s">
        <v>18</v>
      </c>
      <c r="D146" s="17">
        <v>0.85</v>
      </c>
      <c r="E146" s="13" t="s">
        <v>335</v>
      </c>
      <c r="F146" s="19"/>
      <c r="G146" s="13"/>
      <c r="H146" s="19">
        <v>0.01</v>
      </c>
      <c r="I146" s="13" t="s">
        <v>333</v>
      </c>
    </row>
    <row r="147" spans="3:9" x14ac:dyDescent="0.25">
      <c r="C147" s="13" t="s">
        <v>146</v>
      </c>
      <c r="D147" s="17">
        <v>0.87</v>
      </c>
      <c r="E147" s="13" t="s">
        <v>335</v>
      </c>
      <c r="F147" s="19"/>
      <c r="G147" s="13"/>
      <c r="H147" s="19">
        <v>0.01</v>
      </c>
      <c r="I147" s="13" t="s">
        <v>333</v>
      </c>
    </row>
    <row r="148" spans="3:9" x14ac:dyDescent="0.25">
      <c r="C148" s="13" t="s">
        <v>45</v>
      </c>
      <c r="D148" s="17">
        <v>0.875</v>
      </c>
      <c r="E148" s="13" t="s">
        <v>321</v>
      </c>
      <c r="F148" s="19"/>
      <c r="G148" s="13"/>
      <c r="H148" s="19">
        <v>0.01</v>
      </c>
      <c r="I148" s="13" t="s">
        <v>321</v>
      </c>
    </row>
    <row r="149" spans="3:9" x14ac:dyDescent="0.25">
      <c r="C149" s="13" t="s">
        <v>163</v>
      </c>
      <c r="D149" s="17">
        <v>0.85</v>
      </c>
      <c r="E149" s="13" t="s">
        <v>322</v>
      </c>
      <c r="F149" s="19"/>
      <c r="G149" s="13"/>
      <c r="H149" s="19">
        <v>0.01</v>
      </c>
      <c r="I149" s="13" t="s">
        <v>322</v>
      </c>
    </row>
  </sheetData>
  <conditionalFormatting sqref="F5">
    <cfRule type="cellIs" dxfId="77" priority="14" operator="greaterThanOrEqual">
      <formula>99.95</formula>
    </cfRule>
    <cfRule type="cellIs" dxfId="76" priority="15" operator="greaterThanOrEqual">
      <formula>9.995</formula>
    </cfRule>
    <cfRule type="cellIs" dxfId="75" priority="16" operator="greaterThanOrEqual">
      <formula>0.9995</formula>
    </cfRule>
    <cfRule type="cellIs" dxfId="74" priority="17" operator="greaterThanOrEqual">
      <formula>0.09995</formula>
    </cfRule>
    <cfRule type="cellIs" dxfId="73" priority="18" operator="greaterThanOrEqual">
      <formula>0.009995</formula>
    </cfRule>
    <cfRule type="cellIs" dxfId="72" priority="19" operator="equal">
      <formula>0</formula>
    </cfRule>
    <cfRule type="cellIs" dxfId="71" priority="20" operator="greaterThanOrEqual">
      <formula>99.95</formula>
    </cfRule>
    <cfRule type="cellIs" dxfId="70" priority="21" operator="greaterThanOrEqual">
      <formula>9.995</formula>
    </cfRule>
    <cfRule type="cellIs" dxfId="69" priority="22" operator="greaterThanOrEqual">
      <formula>0.9995</formula>
    </cfRule>
    <cfRule type="cellIs" dxfId="68" priority="23" operator="greaterThanOrEqual">
      <formula>0.09995</formula>
    </cfRule>
    <cfRule type="cellIs" dxfId="67" priority="24" operator="greaterThanOrEqual">
      <formula>0.009995</formula>
    </cfRule>
    <cfRule type="cellIs" dxfId="66" priority="25" operator="greaterThanOrEqual">
      <formula>0.0009995</formula>
    </cfRule>
    <cfRule type="cellIs" dxfId="65" priority="26" operator="lessThanOrEqual">
      <formula>99.95</formula>
    </cfRule>
  </conditionalFormatting>
  <conditionalFormatting sqref="F4">
    <cfRule type="cellIs" dxfId="64" priority="66" operator="greaterThanOrEqual">
      <formula>99.95</formula>
    </cfRule>
    <cfRule type="cellIs" dxfId="63" priority="67" operator="greaterThanOrEqual">
      <formula>9.995</formula>
    </cfRule>
    <cfRule type="cellIs" dxfId="62" priority="68" operator="greaterThanOrEqual">
      <formula>0.9995</formula>
    </cfRule>
    <cfRule type="cellIs" dxfId="61" priority="69" operator="greaterThanOrEqual">
      <formula>0.09995</formula>
    </cfRule>
    <cfRule type="cellIs" dxfId="60" priority="70" operator="greaterThanOrEqual">
      <formula>0.009995</formula>
    </cfRule>
    <cfRule type="cellIs" dxfId="59" priority="71" operator="equal">
      <formula>0</formula>
    </cfRule>
    <cfRule type="cellIs" dxfId="58" priority="72" operator="greaterThanOrEqual">
      <formula>99.95</formula>
    </cfRule>
    <cfRule type="cellIs" dxfId="57" priority="73" operator="greaterThanOrEqual">
      <formula>9.995</formula>
    </cfRule>
    <cfRule type="cellIs" dxfId="56" priority="74" operator="greaterThanOrEqual">
      <formula>0.9995</formula>
    </cfRule>
    <cfRule type="cellIs" dxfId="55" priority="75" operator="greaterThanOrEqual">
      <formula>0.09995</formula>
    </cfRule>
    <cfRule type="cellIs" dxfId="54" priority="76" operator="greaterThanOrEqual">
      <formula>0.009995</formula>
    </cfRule>
    <cfRule type="cellIs" dxfId="53" priority="77" operator="greaterThanOrEqual">
      <formula>0.0009995</formula>
    </cfRule>
    <cfRule type="cellIs" dxfId="52" priority="78" operator="lessThanOrEqual">
      <formula>99.95</formula>
    </cfRule>
  </conditionalFormatting>
  <conditionalFormatting sqref="F2">
    <cfRule type="cellIs" dxfId="51" priority="53" operator="greaterThanOrEqual">
      <formula>99.95</formula>
    </cfRule>
    <cfRule type="cellIs" dxfId="50" priority="54" operator="greaterThanOrEqual">
      <formula>9.995</formula>
    </cfRule>
    <cfRule type="cellIs" dxfId="49" priority="55" operator="greaterThanOrEqual">
      <formula>0.9995</formula>
    </cfRule>
    <cfRule type="cellIs" dxfId="48" priority="56" operator="greaterThanOrEqual">
      <formula>0.09995</formula>
    </cfRule>
    <cfRule type="cellIs" dxfId="47" priority="57" operator="greaterThanOrEqual">
      <formula>0.009995</formula>
    </cfRule>
    <cfRule type="cellIs" dxfId="46" priority="58" operator="equal">
      <formula>0</formula>
    </cfRule>
    <cfRule type="cellIs" dxfId="45" priority="59" operator="greaterThanOrEqual">
      <formula>99.95</formula>
    </cfRule>
    <cfRule type="cellIs" dxfId="44" priority="60" operator="greaterThanOrEqual">
      <formula>9.995</formula>
    </cfRule>
    <cfRule type="cellIs" dxfId="43" priority="61" operator="greaterThanOrEqual">
      <formula>0.9995</formula>
    </cfRule>
    <cfRule type="cellIs" dxfId="42" priority="62" operator="greaterThanOrEqual">
      <formula>0.09995</formula>
    </cfRule>
    <cfRule type="cellIs" dxfId="41" priority="63" operator="greaterThanOrEqual">
      <formula>0.009995</formula>
    </cfRule>
    <cfRule type="cellIs" dxfId="40" priority="64" operator="greaterThanOrEqual">
      <formula>0.0009995</formula>
    </cfRule>
    <cfRule type="cellIs" dxfId="39" priority="65" operator="lessThanOrEqual">
      <formula>99.95</formula>
    </cfRule>
  </conditionalFormatting>
  <conditionalFormatting sqref="F13">
    <cfRule type="cellIs" dxfId="38" priority="40" operator="greaterThanOrEqual">
      <formula>99.95</formula>
    </cfRule>
    <cfRule type="cellIs" dxfId="37" priority="41" operator="greaterThanOrEqual">
      <formula>9.995</formula>
    </cfRule>
    <cfRule type="cellIs" dxfId="36" priority="42" operator="greaterThanOrEqual">
      <formula>0.9995</formula>
    </cfRule>
    <cfRule type="cellIs" dxfId="35" priority="43" operator="greaterThanOrEqual">
      <formula>0.09995</formula>
    </cfRule>
    <cfRule type="cellIs" dxfId="34" priority="44" operator="greaterThanOrEqual">
      <formula>0.009995</formula>
    </cfRule>
    <cfRule type="cellIs" dxfId="33" priority="45" operator="equal">
      <formula>0</formula>
    </cfRule>
    <cfRule type="cellIs" dxfId="32" priority="46" operator="greaterThanOrEqual">
      <formula>99.95</formula>
    </cfRule>
    <cfRule type="cellIs" dxfId="31" priority="47" operator="greaterThanOrEqual">
      <formula>9.995</formula>
    </cfRule>
    <cfRule type="cellIs" dxfId="30" priority="48" operator="greaterThanOrEqual">
      <formula>0.9995</formula>
    </cfRule>
    <cfRule type="cellIs" dxfId="29" priority="49" operator="greaterThanOrEqual">
      <formula>0.09995</formula>
    </cfRule>
    <cfRule type="cellIs" dxfId="28" priority="50" operator="greaterThanOrEqual">
      <formula>0.009995</formula>
    </cfRule>
    <cfRule type="cellIs" dxfId="27" priority="51" operator="greaterThanOrEqual">
      <formula>0.0009995</formula>
    </cfRule>
    <cfRule type="cellIs" dxfId="26" priority="52" operator="lessThanOrEqual">
      <formula>99.95</formula>
    </cfRule>
  </conditionalFormatting>
  <conditionalFormatting sqref="F7">
    <cfRule type="cellIs" dxfId="25" priority="27" operator="greaterThanOrEqual">
      <formula>99.95</formula>
    </cfRule>
    <cfRule type="cellIs" dxfId="24" priority="28" operator="greaterThanOrEqual">
      <formula>9.995</formula>
    </cfRule>
    <cfRule type="cellIs" dxfId="23" priority="29" operator="greaterThanOrEqual">
      <formula>0.9995</formula>
    </cfRule>
    <cfRule type="cellIs" dxfId="22" priority="30" operator="greaterThanOrEqual">
      <formula>0.09995</formula>
    </cfRule>
    <cfRule type="cellIs" dxfId="21" priority="31" operator="greaterThanOrEqual">
      <formula>0.009995</formula>
    </cfRule>
    <cfRule type="cellIs" dxfId="20" priority="32" operator="equal">
      <formula>0</formula>
    </cfRule>
    <cfRule type="cellIs" dxfId="19" priority="33" operator="greaterThanOrEqual">
      <formula>99.95</formula>
    </cfRule>
    <cfRule type="cellIs" dxfId="18" priority="34" operator="greaterThanOrEqual">
      <formula>9.995</formula>
    </cfRule>
    <cfRule type="cellIs" dxfId="17" priority="35" operator="greaterThanOrEqual">
      <formula>0.9995</formula>
    </cfRule>
    <cfRule type="cellIs" dxfId="16" priority="36" operator="greaterThanOrEqual">
      <formula>0.09995</formula>
    </cfRule>
    <cfRule type="cellIs" dxfId="15" priority="37" operator="greaterThanOrEqual">
      <formula>0.009995</formula>
    </cfRule>
    <cfRule type="cellIs" dxfId="14" priority="38" operator="greaterThanOrEqual">
      <formula>0.0009995</formula>
    </cfRule>
    <cfRule type="cellIs" dxfId="13" priority="39" operator="lessThanOrEqual">
      <formula>99.95</formula>
    </cfRule>
  </conditionalFormatting>
  <conditionalFormatting sqref="F28">
    <cfRule type="cellIs" dxfId="12" priority="1" operator="greaterThanOrEqual">
      <formula>99.95</formula>
    </cfRule>
    <cfRule type="cellIs" dxfId="11" priority="2" operator="greaterThanOrEqual">
      <formula>9.995</formula>
    </cfRule>
    <cfRule type="cellIs" dxfId="10" priority="3" operator="greaterThanOrEqual">
      <formula>0.9995</formula>
    </cfRule>
    <cfRule type="cellIs" dxfId="9" priority="4" operator="greaterThanOrEqual">
      <formula>0.09995</formula>
    </cfRule>
    <cfRule type="cellIs" dxfId="8" priority="5" operator="greaterThanOrEqual">
      <formula>0.009995</formula>
    </cfRule>
    <cfRule type="cellIs" dxfId="7" priority="6" operator="equal">
      <formula>0</formula>
    </cfRule>
    <cfRule type="cellIs" dxfId="6" priority="7" operator="greaterThanOrEqual">
      <formula>99.95</formula>
    </cfRule>
    <cfRule type="cellIs" dxfId="5" priority="8" operator="greaterThanOrEqual">
      <formula>9.995</formula>
    </cfRule>
    <cfRule type="cellIs" dxfId="4" priority="9" operator="greaterThanOrEqual">
      <formula>0.9995</formula>
    </cfRule>
    <cfRule type="cellIs" dxfId="3" priority="10" operator="greaterThanOrEqual">
      <formula>0.09995</formula>
    </cfRule>
    <cfRule type="cellIs" dxfId="2" priority="11" operator="greaterThanOrEqual">
      <formula>0.009995</formula>
    </cfRule>
    <cfRule type="cellIs" dxfId="1" priority="12" operator="greaterThanOrEqual">
      <formula>0.0009995</formula>
    </cfRule>
    <cfRule type="cellIs" dxfId="0" priority="13" operator="lessThanOrEqual">
      <formula>99.95</formula>
    </cfRule>
  </conditionalFormatting>
  <hyperlinks>
    <hyperlink ref="E24" r:id="rId1" display="https://sasri.org.za/storage/Information_Sheets/IS_15.1-Cane-quality-components.pdf" xr:uid="{401C9EC8-4ABB-43AD-B8E0-87C9DA93C99F}"/>
    <hyperlink ref="E50" r:id="rId2" display="https://sasri.org.za/storage/Information_Sheets/IS_15.1-Cane-quality-components.pdf" xr:uid="{FD133DB6-FD1C-4CE7-8991-BA67E28FBCB0}"/>
    <hyperlink ref="E51" r:id="rId3" display="https://sasri.org.za/storage/Information_Sheets/IS_15.1-Cane-quality-components.pdf" xr:uid="{722FC104-C2D1-4259-9D8A-191E4E199A93}"/>
    <hyperlink ref="E83" r:id="rId4" display="https://sasri.org.za/storage/Information_Sheets/IS_15.1-Cane-quality-components.pdf" xr:uid="{B0D42D4B-8395-4AA2-AED7-539B9EAC91EA}"/>
    <hyperlink ref="I95" r:id="rId5" display="https://www.ncbi.nlm.nih.gov/pubmed/?term=Papaefstathiou%20E%5BAuthor%5D&amp;cauthor=true&amp;cauthor_uid=30510716" xr:uid="{3D473BE5-7108-4E84-92F2-333CEA7EA36B}"/>
    <hyperlink ref="E145" r:id="rId6" display="http://www.containerhandbuch.de/chb_e/scha/index.html?/chb_e/scha/scha_17_05.html" xr:uid="{37CB1F9E-8A35-4FBC-9AE4-7372B753024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9:G168"/>
  <sheetViews>
    <sheetView topLeftCell="A125" workbookViewId="0">
      <selection activeCell="A126" sqref="A126:C149"/>
    </sheetView>
  </sheetViews>
  <sheetFormatPr defaultColWidth="8.85546875" defaultRowHeight="15" x14ac:dyDescent="0.25"/>
  <sheetData>
    <row r="79" spans="3:3" x14ac:dyDescent="0.25">
      <c r="C79" s="10"/>
    </row>
    <row r="125" spans="1:3" x14ac:dyDescent="0.25">
      <c r="B125" t="s">
        <v>368</v>
      </c>
      <c r="C125" t="s">
        <v>369</v>
      </c>
    </row>
    <row r="126" spans="1:3" x14ac:dyDescent="0.25">
      <c r="A126" t="str">
        <f>FAO_crops!B2</f>
        <v>Wheat</v>
      </c>
      <c r="B126">
        <f>FAO_crops!C2</f>
        <v>0.85</v>
      </c>
      <c r="C126">
        <f>IFERROR(IF(FAO_crops!E2&gt;0,FAO_crops!E2,FAO_crops!G2/FAO_crops!C2),0)</f>
        <v>0.115</v>
      </c>
    </row>
    <row r="127" spans="1:3" x14ac:dyDescent="0.25">
      <c r="A127" t="str">
        <f>FAO_crops!B3</f>
        <v>Rice, paddy</v>
      </c>
      <c r="B127">
        <f>FAO_crops!C3</f>
        <v>0.86</v>
      </c>
      <c r="C127">
        <f>IFERROR(IF(FAO_crops!E3&gt;0,FAO_crops!E3,FAO_crops!G3/FAO_crops!C3),0)</f>
        <v>7.7558139534883719E-2</v>
      </c>
    </row>
    <row r="128" spans="1:3" x14ac:dyDescent="0.25">
      <c r="A128" t="str">
        <f>FAO_crops!B4</f>
        <v>Barley</v>
      </c>
      <c r="B128">
        <f>FAO_crops!C4</f>
        <v>0.85</v>
      </c>
      <c r="C128">
        <f>IFERROR(IF(FAO_crops!E4&gt;0,FAO_crops!E4,FAO_crops!G4/FAO_crops!C4),0)</f>
        <v>0.108</v>
      </c>
    </row>
    <row r="129" spans="1:3" x14ac:dyDescent="0.25">
      <c r="A129" t="str">
        <f>FAO_crops!B5</f>
        <v>Maize</v>
      </c>
      <c r="B129">
        <f>FAO_crops!C5</f>
        <v>0.875</v>
      </c>
      <c r="C129">
        <f>IFERROR(IF(FAO_crops!E5&gt;0,FAO_crops!E5,FAO_crops!G5/FAO_crops!C5),0)</f>
        <v>9.6000000000000002E-2</v>
      </c>
    </row>
    <row r="130" spans="1:3" x14ac:dyDescent="0.25">
      <c r="A130" t="str">
        <f>FAO_crops!B6</f>
        <v>Rye</v>
      </c>
      <c r="B130">
        <f>FAO_crops!C6</f>
        <v>0.85</v>
      </c>
      <c r="C130">
        <f>IFERROR(IF(FAO_crops!E6&gt;0,FAO_crops!E6,FAO_crops!G6/FAO_crops!C6),0)</f>
        <v>9.6000000000000002E-2</v>
      </c>
    </row>
    <row r="131" spans="1:3" x14ac:dyDescent="0.25">
      <c r="A131" t="str">
        <f>FAO_crops!B7</f>
        <v>Oats</v>
      </c>
      <c r="B131">
        <f>FAO_crops!C7</f>
        <v>0.85</v>
      </c>
      <c r="C131">
        <f>IFERROR(IF(FAO_crops!E7&gt;0,FAO_crops!E7,FAO_crops!G7/FAO_crops!C7),0)</f>
        <v>0.10199999999999999</v>
      </c>
    </row>
    <row r="132" spans="1:3" x14ac:dyDescent="0.25">
      <c r="A132" t="str">
        <f>FAO_crops!B8</f>
        <v>Millet</v>
      </c>
      <c r="B132">
        <f>FAO_crops!C8</f>
        <v>0.83099999999999996</v>
      </c>
      <c r="C132">
        <f>IFERROR(IF(FAO_crops!E8&gt;0,FAO_crops!E8,FAO_crops!G8/FAO_crops!C8),0)</f>
        <v>0.13261131167268353</v>
      </c>
    </row>
    <row r="133" spans="1:3" x14ac:dyDescent="0.25">
      <c r="A133" t="str">
        <f>FAO_crops!B9</f>
        <v>Sorghum</v>
      </c>
      <c r="B133">
        <f>FAO_crops!C9</f>
        <v>0.89</v>
      </c>
      <c r="C133">
        <f>IFERROR(IF(FAO_crops!E9&gt;0,FAO_crops!E9,FAO_crops!G9/FAO_crops!C9),0)</f>
        <v>0.11932584269662921</v>
      </c>
    </row>
    <row r="134" spans="1:3" x14ac:dyDescent="0.25">
      <c r="A134" t="str">
        <f>FAO_crops!B10</f>
        <v>Buckwheat</v>
      </c>
      <c r="B134">
        <f>FAO_crops!C10</f>
        <v>0.90249999999999997</v>
      </c>
      <c r="C134">
        <f>IFERROR(IF(FAO_crops!E10&gt;0,FAO_crops!E10,FAO_crops!G10/FAO_crops!C10),0)</f>
        <v>0.14681440443213298</v>
      </c>
    </row>
    <row r="135" spans="1:3" x14ac:dyDescent="0.25">
      <c r="A135" t="str">
        <f>FAO_crops!B11</f>
        <v>Quinoa</v>
      </c>
      <c r="B135">
        <f>FAO_crops!C11</f>
        <v>0.85</v>
      </c>
      <c r="C135">
        <f>IFERROR(IF(FAO_crops!E11&gt;0,FAO_crops!E11,FAO_crops!G11/FAO_crops!C11),0)</f>
        <v>0.15682352941176472</v>
      </c>
    </row>
    <row r="136" spans="1:3" x14ac:dyDescent="0.25">
      <c r="A136" t="str">
        <f>FAO_crops!B12</f>
        <v>Fonio</v>
      </c>
      <c r="B136">
        <f>FAO_crops!C12</f>
        <v>0.85</v>
      </c>
      <c r="C136">
        <f>IFERROR(IF(FAO_crops!E12&gt;0,FAO_crops!E12,FAO_crops!G12/FAO_crops!C12),0)</f>
        <v>7.8823529411764709E-2</v>
      </c>
    </row>
    <row r="137" spans="1:3" x14ac:dyDescent="0.25">
      <c r="A137" t="str">
        <f>FAO_crops!B13</f>
        <v>Triticale</v>
      </c>
      <c r="B137">
        <f>FAO_crops!C13</f>
        <v>0.85</v>
      </c>
      <c r="C137">
        <f>IFERROR(IF(FAO_crops!E13&gt;0,FAO_crops!E13,FAO_crops!G13/FAO_crops!C13),0)</f>
        <v>0.105</v>
      </c>
    </row>
    <row r="138" spans="1:3" x14ac:dyDescent="0.25">
      <c r="A138" t="str">
        <f>FAO_crops!B14</f>
        <v>Canary seed</v>
      </c>
      <c r="B138">
        <f>FAO_crops!C14</f>
        <v>0.91</v>
      </c>
      <c r="C138">
        <f>IFERROR(IF(FAO_crops!E14&gt;0,FAO_crops!E14,FAO_crops!G14/FAO_crops!C14),0)</f>
        <v>0</v>
      </c>
    </row>
    <row r="139" spans="1:3" x14ac:dyDescent="0.25">
      <c r="A139" t="str">
        <f>FAO_crops!B15</f>
        <v>Grain, mixed</v>
      </c>
      <c r="B139">
        <f>FAO_crops!C15</f>
        <v>0.85</v>
      </c>
      <c r="C139">
        <f>IFERROR(IF(FAO_crops!E15&gt;0,FAO_crops!E15,FAO_crops!G15/FAO_crops!C15),0)</f>
        <v>0.115</v>
      </c>
    </row>
    <row r="140" spans="1:3" x14ac:dyDescent="0.25">
      <c r="A140" t="str">
        <f>FAO_crops!B16</f>
        <v>Cereals, nes</v>
      </c>
      <c r="B140">
        <f>FAO_crops!C16</f>
        <v>0.85</v>
      </c>
      <c r="C140">
        <f>IFERROR(IF(FAO_crops!E16&gt;0,FAO_crops!E16,FAO_crops!G16/FAO_crops!C16),0)</f>
        <v>0.115</v>
      </c>
    </row>
    <row r="141" spans="1:3" x14ac:dyDescent="0.25">
      <c r="A141" t="str">
        <f>FAO_crops!B17</f>
        <v>Potatoes</v>
      </c>
      <c r="B141">
        <f>FAO_crops!C17</f>
        <v>0.24</v>
      </c>
      <c r="C141">
        <f>IFERROR(IF(FAO_crops!E17&gt;0,FAO_crops!E17,FAO_crops!G17/FAO_crops!C17),0)</f>
        <v>9.1999999999999998E-2</v>
      </c>
    </row>
    <row r="142" spans="1:3" x14ac:dyDescent="0.25">
      <c r="A142" t="str">
        <f>FAO_crops!B18</f>
        <v>Sweet potatoes</v>
      </c>
      <c r="B142">
        <f>FAO_crops!C18</f>
        <v>0.24</v>
      </c>
      <c r="C142">
        <f>IFERROR(IF(FAO_crops!E18&gt;0,FAO_crops!E18,FAO_crops!G18/FAO_crops!C18),0)</f>
        <v>7.0416666666666669E-2</v>
      </c>
    </row>
    <row r="143" spans="1:3" x14ac:dyDescent="0.25">
      <c r="A143" t="str">
        <f>FAO_crops!B19</f>
        <v>Cassava</v>
      </c>
      <c r="B143">
        <f>FAO_crops!C19</f>
        <v>0.36</v>
      </c>
      <c r="C143">
        <f>IFERROR(IF(FAO_crops!E19&gt;0,FAO_crops!E19,FAO_crops!G19/FAO_crops!C19),0)</f>
        <v>0.10777777777777779</v>
      </c>
    </row>
    <row r="144" spans="1:3" x14ac:dyDescent="0.25">
      <c r="A144" t="str">
        <f>FAO_crops!B20</f>
        <v>Yautia (cocoyam)</v>
      </c>
      <c r="B144">
        <f>FAO_crops!C20</f>
        <v>0.93</v>
      </c>
      <c r="C144">
        <f>IFERROR(IF(FAO_crops!E20&gt;0,FAO_crops!E20,FAO_crops!G20/FAO_crops!C20),0)</f>
        <v>1.6021505376344086E-2</v>
      </c>
    </row>
    <row r="145" spans="1:3" x14ac:dyDescent="0.25">
      <c r="A145" t="str">
        <f>FAO_crops!B21</f>
        <v>Taro (cocoyam)</v>
      </c>
      <c r="B145">
        <f>FAO_crops!C21</f>
        <v>0.93</v>
      </c>
      <c r="C145">
        <f>IFERROR(IF(FAO_crops!E21&gt;0,FAO_crops!E21,FAO_crops!G21/FAO_crops!C21),0)</f>
        <v>1.6451612903225804E-2</v>
      </c>
    </row>
    <row r="146" spans="1:3" x14ac:dyDescent="0.25">
      <c r="A146" t="str">
        <f>FAO_crops!B22</f>
        <v>Yams</v>
      </c>
      <c r="B146">
        <f>FAO_crops!C22</f>
        <v>0.24</v>
      </c>
      <c r="C146">
        <f>IFERROR(IF(FAO_crops!E22&gt;0,FAO_crops!E22,FAO_crops!G22/FAO_crops!C22),0)</f>
        <v>6.2083333333333338E-2</v>
      </c>
    </row>
    <row r="147" spans="1:3" x14ac:dyDescent="0.25">
      <c r="A147" t="str">
        <f>FAO_crops!B23</f>
        <v>Roots and tubers, nes</v>
      </c>
      <c r="B147">
        <f>FAO_crops!C23</f>
        <v>0.24</v>
      </c>
      <c r="C147">
        <f>IFERROR(IF(FAO_crops!E23&gt;0,FAO_crops!E23,FAO_crops!G23/FAO_crops!C23),0)</f>
        <v>8.458333333333333E-2</v>
      </c>
    </row>
    <row r="148" spans="1:3" x14ac:dyDescent="0.25">
      <c r="A148" t="str">
        <f>FAO_crops!B24</f>
        <v>Sugar cane</v>
      </c>
      <c r="B148">
        <f>FAO_crops!C24</f>
        <v>0.3</v>
      </c>
      <c r="C148">
        <f>IFERROR(IF(FAO_crops!E24&gt;0,FAO_crops!E24,FAO_crops!G24/FAO_crops!C24),0)</f>
        <v>3.3333333333333333E-2</v>
      </c>
    </row>
    <row r="149" spans="1:3" x14ac:dyDescent="0.25">
      <c r="A149" t="str">
        <f>FAO_crops!B25</f>
        <v>Sugar beet</v>
      </c>
      <c r="B149">
        <f>FAO_crops!C25</f>
        <v>0.22</v>
      </c>
      <c r="C149">
        <f>IFERROR(IF(FAO_crops!E25&gt;0,FAO_crops!E25,FAO_crops!G25/FAO_crops!C25),0)</f>
        <v>4.5454545454545456E-2</v>
      </c>
    </row>
    <row r="160" spans="1:3" x14ac:dyDescent="0.25">
      <c r="C160" s="10"/>
    </row>
    <row r="161" spans="4:7" x14ac:dyDescent="0.25">
      <c r="G161" s="10"/>
    </row>
    <row r="168" spans="4:7" x14ac:dyDescent="0.25">
      <c r="D16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FAO_crops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Merci</dc:creator>
  <cp:lastModifiedBy>ReMarkt</cp:lastModifiedBy>
  <dcterms:created xsi:type="dcterms:W3CDTF">2020-06-24T21:38:24Z</dcterms:created>
  <dcterms:modified xsi:type="dcterms:W3CDTF">2022-06-17T09:17:36Z</dcterms:modified>
</cp:coreProperties>
</file>