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05. Tagihan TIV\2021\"/>
    </mc:Choice>
  </mc:AlternateContent>
  <bookViews>
    <workbookView xWindow="0" yWindow="0" windowWidth="20490" windowHeight="7305" tabRatio="794"/>
  </bookViews>
  <sheets>
    <sheet name="LMS" sheetId="1" r:id="rId1"/>
    <sheet name="PS" sheetId="18" r:id="rId2"/>
    <sheet name="SWS" sheetId="8" r:id="rId3"/>
    <sheet name="MJS" sheetId="19" r:id="rId4"/>
    <sheet name="PBS" sheetId="20" r:id="rId5"/>
    <sheet name="SEJATI" sheetId="22" state="hidden" r:id="rId6"/>
    <sheet name="HARGA" sheetId="9" state="hidden" r:id="rId7"/>
    <sheet name="PRODUK" sheetId="21" state="hidden" r:id="rId8"/>
  </sheets>
  <definedNames>
    <definedName name="_xlnm._FilterDatabase" localSheetId="6" hidden="1">HARGA!$A$1:$I$319</definedName>
    <definedName name="_xlnm._FilterDatabase" localSheetId="0" hidden="1">LMS!$A$6:$K$51</definedName>
    <definedName name="_xlnm._FilterDatabase" localSheetId="3" hidden="1">MJS!$A$5:$H$7</definedName>
    <definedName name="_xlnm._FilterDatabase" localSheetId="4" hidden="1">PBS!$A$5:$H$5</definedName>
    <definedName name="_xlnm._FilterDatabase" localSheetId="1" hidden="1">PS!$A$5:$H$7</definedName>
    <definedName name="_xlnm._FilterDatabase" localSheetId="2" hidden="1">SWS!$A$1:$J$90</definedName>
    <definedName name="h">HARGA!$B:$Q</definedName>
    <definedName name="lms">HARGA!$B$2:$Q$81</definedName>
    <definedName name="mjs">HARGA!$B$258:$Q$286</definedName>
    <definedName name="mls">HARGA!$B$2:$Q$80</definedName>
    <definedName name="P">PRODUK!$A:$A</definedName>
    <definedName name="pbs">HARGA!$B$287:$Q$318</definedName>
    <definedName name="ps">HARGA!$B$215:$Q$257</definedName>
    <definedName name="sejati">HARGA!$B$81:$Q$124</definedName>
    <definedName name="sws">HARGA!$B$125:$Q$214</definedName>
  </definedNames>
  <calcPr calcId="152511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19" l="1"/>
  <c r="G172" i="8"/>
  <c r="G167" i="8"/>
  <c r="I176" i="8"/>
  <c r="H176" i="8"/>
  <c r="I175" i="8"/>
  <c r="H174" i="8"/>
  <c r="G54" i="18"/>
  <c r="H206" i="1"/>
  <c r="I206" i="1" s="1"/>
  <c r="G205" i="1"/>
  <c r="G189" i="1"/>
  <c r="G40" i="19"/>
  <c r="G38" i="19"/>
  <c r="H38" i="19"/>
  <c r="G39" i="19"/>
  <c r="H39" i="19"/>
  <c r="G41" i="19"/>
  <c r="H41" i="19"/>
  <c r="G42" i="19"/>
  <c r="H42" i="19"/>
  <c r="G43" i="19"/>
  <c r="H43" i="19"/>
  <c r="G44" i="19"/>
  <c r="H44" i="19"/>
  <c r="G45" i="19"/>
  <c r="H45" i="19"/>
  <c r="G148" i="8"/>
  <c r="G145" i="8"/>
  <c r="H145" i="8" s="1"/>
  <c r="G146" i="8"/>
  <c r="H146" i="8" s="1"/>
  <c r="G147" i="8"/>
  <c r="H147" i="8" s="1"/>
  <c r="G149" i="8"/>
  <c r="H149" i="8" s="1"/>
  <c r="G150" i="8"/>
  <c r="H150" i="8" s="1"/>
  <c r="G151" i="8"/>
  <c r="H151" i="8" s="1"/>
  <c r="G152" i="8"/>
  <c r="H152" i="8" s="1"/>
  <c r="I153" i="8" s="1"/>
  <c r="G153" i="8"/>
  <c r="H153" i="8" s="1"/>
  <c r="G154" i="8"/>
  <c r="H154" i="8" s="1"/>
  <c r="G155" i="8"/>
  <c r="H155" i="8" s="1"/>
  <c r="G156" i="8"/>
  <c r="H156" i="8" s="1"/>
  <c r="G157" i="8"/>
  <c r="H157" i="8" s="1"/>
  <c r="G158" i="8"/>
  <c r="H158" i="8" s="1"/>
  <c r="G159" i="8"/>
  <c r="H159" i="8" s="1"/>
  <c r="G160" i="8"/>
  <c r="H160" i="8" s="1"/>
  <c r="G161" i="8"/>
  <c r="H161" i="8" s="1"/>
  <c r="G162" i="8"/>
  <c r="H162" i="8" s="1"/>
  <c r="G163" i="8"/>
  <c r="H163" i="8" s="1"/>
  <c r="G164" i="8"/>
  <c r="H164" i="8" s="1"/>
  <c r="G165" i="8"/>
  <c r="H165" i="8" s="1"/>
  <c r="G166" i="8"/>
  <c r="H166" i="8" s="1"/>
  <c r="G168" i="8"/>
  <c r="H168" i="8" s="1"/>
  <c r="G169" i="8"/>
  <c r="H169" i="8" s="1"/>
  <c r="G170" i="8"/>
  <c r="H170" i="8" s="1"/>
  <c r="G171" i="8"/>
  <c r="H171" i="8" s="1"/>
  <c r="G173" i="8"/>
  <c r="H173" i="8" s="1"/>
  <c r="I173" i="8" s="1"/>
  <c r="G46" i="18"/>
  <c r="H46" i="18" s="1"/>
  <c r="G47" i="18"/>
  <c r="H47" i="18" s="1"/>
  <c r="G48" i="18"/>
  <c r="H48" i="18" s="1"/>
  <c r="G49" i="18"/>
  <c r="H49" i="18" s="1"/>
  <c r="G50" i="18"/>
  <c r="H50" i="18" s="1"/>
  <c r="G51" i="18"/>
  <c r="H51" i="18" s="1"/>
  <c r="G52" i="18"/>
  <c r="H52" i="18" s="1"/>
  <c r="G53" i="18"/>
  <c r="H53" i="18" s="1"/>
  <c r="G185" i="1"/>
  <c r="G181" i="1"/>
  <c r="G179" i="1"/>
  <c r="H179" i="1" s="1"/>
  <c r="G180" i="1"/>
  <c r="H180" i="1" s="1"/>
  <c r="G182" i="1"/>
  <c r="H182" i="1" s="1"/>
  <c r="G183" i="1"/>
  <c r="H183" i="1" s="1"/>
  <c r="G184" i="1"/>
  <c r="H184" i="1" s="1"/>
  <c r="G186" i="1"/>
  <c r="H186" i="1" s="1"/>
  <c r="G187" i="1"/>
  <c r="H187" i="1" s="1"/>
  <c r="G188" i="1"/>
  <c r="H188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33" i="20"/>
  <c r="H33" i="20" s="1"/>
  <c r="I33" i="20" s="1"/>
  <c r="G37" i="19"/>
  <c r="H37" i="19" s="1"/>
  <c r="I40" i="19" s="1"/>
  <c r="G144" i="8"/>
  <c r="H144" i="8" s="1"/>
  <c r="G45" i="18"/>
  <c r="H45" i="18" s="1"/>
  <c r="G178" i="1"/>
  <c r="H178" i="1" s="1"/>
  <c r="I46" i="19" l="1"/>
  <c r="I167" i="8"/>
  <c r="I148" i="8"/>
  <c r="I151" i="8"/>
  <c r="I189" i="1"/>
  <c r="I172" i="8"/>
  <c r="I47" i="18"/>
  <c r="I54" i="18"/>
  <c r="I185" i="1"/>
  <c r="I181" i="1"/>
  <c r="I205" i="1"/>
  <c r="I35" i="18"/>
  <c r="G35" i="19"/>
  <c r="G122" i="8"/>
  <c r="G106" i="8"/>
  <c r="G17" i="20"/>
  <c r="G16" i="20"/>
  <c r="H16" i="20" s="1"/>
  <c r="I41" i="18"/>
  <c r="G41" i="18"/>
  <c r="G152" i="1"/>
  <c r="G148" i="1"/>
  <c r="G28" i="19"/>
  <c r="H28" i="19" s="1"/>
  <c r="G29" i="19"/>
  <c r="H29" i="19" s="1"/>
  <c r="G30" i="19"/>
  <c r="H30" i="19" s="1"/>
  <c r="G31" i="19"/>
  <c r="H31" i="19" s="1"/>
  <c r="G32" i="19"/>
  <c r="H32" i="19" s="1"/>
  <c r="G33" i="19"/>
  <c r="H33" i="19" s="1"/>
  <c r="G34" i="19"/>
  <c r="H34" i="19" s="1"/>
  <c r="G102" i="8"/>
  <c r="G98" i="8"/>
  <c r="G95" i="8"/>
  <c r="H95" i="8" s="1"/>
  <c r="G96" i="8"/>
  <c r="H96" i="8" s="1"/>
  <c r="G97" i="8"/>
  <c r="H97" i="8" s="1"/>
  <c r="G99" i="8"/>
  <c r="H99" i="8" s="1"/>
  <c r="G100" i="8"/>
  <c r="H100" i="8" s="1"/>
  <c r="G101" i="8"/>
  <c r="H101" i="8" s="1"/>
  <c r="G103" i="8"/>
  <c r="H103" i="8" s="1"/>
  <c r="G104" i="8"/>
  <c r="H104" i="8"/>
  <c r="G105" i="8"/>
  <c r="H105" i="8"/>
  <c r="G107" i="8"/>
  <c r="H107" i="8"/>
  <c r="G108" i="8"/>
  <c r="H108" i="8"/>
  <c r="G109" i="8"/>
  <c r="H109" i="8"/>
  <c r="G110" i="8"/>
  <c r="H110" i="8"/>
  <c r="G111" i="8"/>
  <c r="H111" i="8"/>
  <c r="G112" i="8"/>
  <c r="H112" i="8" s="1"/>
  <c r="G113" i="8"/>
  <c r="H113" i="8" s="1"/>
  <c r="G114" i="8"/>
  <c r="H114" i="8" s="1"/>
  <c r="G115" i="8"/>
  <c r="H115" i="8" s="1"/>
  <c r="G116" i="8"/>
  <c r="H116" i="8" s="1"/>
  <c r="G117" i="8"/>
  <c r="H117" i="8" s="1"/>
  <c r="G118" i="8"/>
  <c r="H118" i="8" s="1"/>
  <c r="G119" i="8"/>
  <c r="H119" i="8" s="1"/>
  <c r="G120" i="8"/>
  <c r="H120" i="8" s="1"/>
  <c r="G121" i="8"/>
  <c r="H121" i="8" s="1"/>
  <c r="G35" i="18"/>
  <c r="G33" i="18"/>
  <c r="H33" i="18" s="1"/>
  <c r="G34" i="18"/>
  <c r="H34" i="18" s="1"/>
  <c r="G36" i="18"/>
  <c r="H36" i="18" s="1"/>
  <c r="G37" i="18"/>
  <c r="H37" i="18" s="1"/>
  <c r="G38" i="18"/>
  <c r="H38" i="18" s="1"/>
  <c r="G39" i="18"/>
  <c r="H39" i="18" s="1"/>
  <c r="G40" i="18"/>
  <c r="H40" i="18" s="1"/>
  <c r="G132" i="1"/>
  <c r="G127" i="1"/>
  <c r="H127" i="1" s="1"/>
  <c r="G128" i="1"/>
  <c r="H128" i="1" s="1"/>
  <c r="G129" i="1"/>
  <c r="H129" i="1" s="1"/>
  <c r="G130" i="1"/>
  <c r="H130" i="1" s="1"/>
  <c r="G131" i="1"/>
  <c r="H131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9" i="1"/>
  <c r="H149" i="1" s="1"/>
  <c r="G150" i="1"/>
  <c r="H150" i="1" s="1"/>
  <c r="G151" i="1"/>
  <c r="H151" i="1" s="1"/>
  <c r="I35" i="19" l="1"/>
  <c r="I106" i="8"/>
  <c r="I102" i="8"/>
  <c r="I122" i="8"/>
  <c r="I152" i="1"/>
  <c r="I132" i="1"/>
  <c r="I148" i="1"/>
  <c r="G15" i="20"/>
  <c r="H15" i="20" s="1"/>
  <c r="I17" i="20" s="1"/>
  <c r="G27" i="19"/>
  <c r="H27" i="19" s="1"/>
  <c r="I29" i="19" s="1"/>
  <c r="G94" i="8"/>
  <c r="H94" i="8" s="1"/>
  <c r="I98" i="8" s="1"/>
  <c r="G32" i="18"/>
  <c r="H32" i="18" s="1"/>
  <c r="G126" i="1"/>
  <c r="H126" i="1" s="1"/>
  <c r="I128" i="1" s="1"/>
  <c r="G11" i="20" l="1"/>
  <c r="G25" i="19"/>
  <c r="G80" i="8"/>
  <c r="G66" i="8"/>
  <c r="G30" i="18"/>
  <c r="G13" i="20"/>
  <c r="H11" i="20"/>
  <c r="G12" i="20"/>
  <c r="H12" i="20"/>
  <c r="G81" i="1"/>
  <c r="G65" i="1"/>
  <c r="G18" i="19"/>
  <c r="H18" i="19" s="1"/>
  <c r="G19" i="19"/>
  <c r="H19" i="19" s="1"/>
  <c r="G20" i="19"/>
  <c r="H20" i="19" s="1"/>
  <c r="G21" i="19"/>
  <c r="H21" i="19" s="1"/>
  <c r="G22" i="19"/>
  <c r="H22" i="19" s="1"/>
  <c r="G23" i="19"/>
  <c r="H23" i="19" s="1"/>
  <c r="G24" i="19"/>
  <c r="H24" i="19" s="1"/>
  <c r="G56" i="8"/>
  <c r="H56" i="8" s="1"/>
  <c r="G57" i="8"/>
  <c r="H57" i="8" s="1"/>
  <c r="G58" i="8"/>
  <c r="H58" i="8" s="1"/>
  <c r="G59" i="8"/>
  <c r="H59" i="8" s="1"/>
  <c r="G60" i="8"/>
  <c r="H60" i="8" s="1"/>
  <c r="G61" i="8"/>
  <c r="H61" i="8" s="1"/>
  <c r="G62" i="8"/>
  <c r="H62" i="8" s="1"/>
  <c r="G63" i="8"/>
  <c r="H63" i="8" s="1"/>
  <c r="G64" i="8"/>
  <c r="H64" i="8" s="1"/>
  <c r="G65" i="8"/>
  <c r="H65" i="8" s="1"/>
  <c r="G67" i="8"/>
  <c r="H67" i="8" s="1"/>
  <c r="G68" i="8"/>
  <c r="H68" i="8" s="1"/>
  <c r="G69" i="8"/>
  <c r="H69" i="8" s="1"/>
  <c r="G70" i="8"/>
  <c r="H70" i="8" s="1"/>
  <c r="G71" i="8"/>
  <c r="H71" i="8" s="1"/>
  <c r="G72" i="8"/>
  <c r="H72" i="8" s="1"/>
  <c r="G73" i="8"/>
  <c r="H73" i="8" s="1"/>
  <c r="G74" i="8"/>
  <c r="H74" i="8" s="1"/>
  <c r="G75" i="8"/>
  <c r="H75" i="8" s="1"/>
  <c r="G76" i="8"/>
  <c r="H76" i="8" s="1"/>
  <c r="G77" i="8"/>
  <c r="H77" i="8" s="1"/>
  <c r="G78" i="8"/>
  <c r="H78" i="8" s="1"/>
  <c r="G79" i="8"/>
  <c r="H79" i="8" s="1"/>
  <c r="G23" i="18"/>
  <c r="G21" i="18"/>
  <c r="H21" i="18" s="1"/>
  <c r="G22" i="18"/>
  <c r="H22" i="18" s="1"/>
  <c r="G24" i="18"/>
  <c r="H24" i="18" s="1"/>
  <c r="I30" i="18" s="1"/>
  <c r="G25" i="18"/>
  <c r="H25" i="18" s="1"/>
  <c r="G26" i="18"/>
  <c r="H26" i="18" s="1"/>
  <c r="G27" i="18"/>
  <c r="H27" i="18" s="1"/>
  <c r="G28" i="18"/>
  <c r="H28" i="18" s="1"/>
  <c r="G29" i="18"/>
  <c r="H29" i="18" s="1"/>
  <c r="G61" i="1"/>
  <c r="G56" i="1"/>
  <c r="G54" i="1"/>
  <c r="H54" i="1" s="1"/>
  <c r="G55" i="1"/>
  <c r="H55" i="1" s="1"/>
  <c r="G57" i="1"/>
  <c r="H57" i="1" s="1"/>
  <c r="G58" i="1"/>
  <c r="H58" i="1" s="1"/>
  <c r="G59" i="1"/>
  <c r="H59" i="1" s="1"/>
  <c r="G60" i="1"/>
  <c r="H60" i="1" s="1"/>
  <c r="G62" i="1"/>
  <c r="H62" i="1" s="1"/>
  <c r="G63" i="1"/>
  <c r="H63" i="1" s="1"/>
  <c r="G64" i="1"/>
  <c r="H64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H10" i="20"/>
  <c r="G10" i="20"/>
  <c r="G17" i="19"/>
  <c r="H17" i="19" s="1"/>
  <c r="G55" i="8"/>
  <c r="H55" i="8" s="1"/>
  <c r="G20" i="18"/>
  <c r="H20" i="18" s="1"/>
  <c r="I23" i="18" s="1"/>
  <c r="G53" i="1"/>
  <c r="H53" i="1" s="1"/>
  <c r="I13" i="20" l="1"/>
  <c r="I66" i="8"/>
  <c r="I56" i="1"/>
  <c r="I65" i="1"/>
  <c r="I61" i="1"/>
  <c r="I81" i="1"/>
  <c r="I25" i="19"/>
  <c r="I19" i="19"/>
  <c r="I80" i="8"/>
  <c r="I61" i="8"/>
  <c r="I58" i="8"/>
  <c r="D41" i="8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G15" i="19"/>
  <c r="G30" i="8"/>
  <c r="G19" i="8"/>
  <c r="G37" i="8"/>
  <c r="G39" i="8"/>
  <c r="H38" i="8"/>
  <c r="I39" i="8" s="1"/>
  <c r="G17" i="18"/>
  <c r="G8" i="20"/>
  <c r="H8" i="20" s="1"/>
  <c r="G34" i="1"/>
  <c r="G41" i="1"/>
  <c r="G37" i="1"/>
  <c r="G18" i="1"/>
  <c r="G8" i="19"/>
  <c r="H8" i="19" s="1"/>
  <c r="G9" i="19"/>
  <c r="H9" i="19" s="1"/>
  <c r="G10" i="19"/>
  <c r="H10" i="19" s="1"/>
  <c r="G11" i="19"/>
  <c r="H11" i="19" s="1"/>
  <c r="G12" i="19"/>
  <c r="H12" i="19" s="1"/>
  <c r="G13" i="19"/>
  <c r="H13" i="19" s="1"/>
  <c r="G14" i="19"/>
  <c r="H14" i="19" s="1"/>
  <c r="G11" i="8"/>
  <c r="G8" i="8"/>
  <c r="H8" i="8" s="1"/>
  <c r="G9" i="8"/>
  <c r="H9" i="8" s="1"/>
  <c r="G10" i="8"/>
  <c r="H10" i="8" s="1"/>
  <c r="G12" i="8"/>
  <c r="H12" i="8" s="1"/>
  <c r="G13" i="8"/>
  <c r="H13" i="8" s="1"/>
  <c r="G14" i="8"/>
  <c r="H14" i="8" s="1"/>
  <c r="G15" i="8"/>
  <c r="H15" i="8" s="1"/>
  <c r="G16" i="8"/>
  <c r="H16" i="8" s="1"/>
  <c r="G17" i="8"/>
  <c r="H17" i="8" s="1"/>
  <c r="G18" i="8"/>
  <c r="H18" i="8" s="1"/>
  <c r="G20" i="8"/>
  <c r="H20" i="8" s="1"/>
  <c r="G21" i="8"/>
  <c r="H21" i="8" s="1"/>
  <c r="G22" i="8"/>
  <c r="H22" i="8" s="1"/>
  <c r="G23" i="8"/>
  <c r="H23" i="8" s="1"/>
  <c r="G24" i="8"/>
  <c r="H24" i="8" s="1"/>
  <c r="G25" i="8"/>
  <c r="H25" i="8" s="1"/>
  <c r="G26" i="8"/>
  <c r="H26" i="8" s="1"/>
  <c r="G27" i="8"/>
  <c r="H27" i="8" s="1"/>
  <c r="G28" i="8"/>
  <c r="H28" i="8" s="1"/>
  <c r="G29" i="8"/>
  <c r="H29" i="8" s="1"/>
  <c r="G31" i="8"/>
  <c r="H31" i="8" s="1"/>
  <c r="G32" i="8"/>
  <c r="H32" i="8" s="1"/>
  <c r="G33" i="8"/>
  <c r="H33" i="8" s="1"/>
  <c r="G34" i="8"/>
  <c r="H34" i="8" s="1"/>
  <c r="G35" i="8"/>
  <c r="H35" i="8" s="1"/>
  <c r="G36" i="8"/>
  <c r="H36" i="8" s="1"/>
  <c r="G8" i="18"/>
  <c r="H8" i="18" s="1"/>
  <c r="G9" i="18"/>
  <c r="H9" i="18" s="1"/>
  <c r="G10" i="18"/>
  <c r="H10" i="18" s="1"/>
  <c r="G11" i="18"/>
  <c r="H11" i="18" s="1"/>
  <c r="G12" i="18"/>
  <c r="H12" i="18" s="1"/>
  <c r="G13" i="18"/>
  <c r="H13" i="18" s="1"/>
  <c r="G14" i="18"/>
  <c r="H14" i="18" s="1"/>
  <c r="G15" i="18"/>
  <c r="H15" i="18" s="1"/>
  <c r="G16" i="18"/>
  <c r="H16" i="18" s="1"/>
  <c r="G14" i="1"/>
  <c r="G10" i="1"/>
  <c r="G8" i="1"/>
  <c r="H8" i="1" s="1"/>
  <c r="G9" i="1"/>
  <c r="H9" i="1" s="1"/>
  <c r="G11" i="1"/>
  <c r="H11" i="1" s="1"/>
  <c r="G12" i="1"/>
  <c r="H12" i="1" s="1"/>
  <c r="G13" i="1"/>
  <c r="H13" i="1" s="1"/>
  <c r="G15" i="1"/>
  <c r="H15" i="1" s="1"/>
  <c r="G16" i="1"/>
  <c r="H16" i="1" s="1"/>
  <c r="G17" i="1"/>
  <c r="H17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5" i="1"/>
  <c r="H35" i="1" s="1"/>
  <c r="G36" i="1"/>
  <c r="H36" i="1" s="1"/>
  <c r="G38" i="1"/>
  <c r="H38" i="1" s="1"/>
  <c r="G39" i="1"/>
  <c r="H39" i="1" s="1"/>
  <c r="G40" i="1"/>
  <c r="H40" i="1" s="1"/>
  <c r="I15" i="19" l="1"/>
  <c r="I30" i="8"/>
  <c r="I37" i="8"/>
  <c r="I33" i="8"/>
  <c r="I19" i="8"/>
  <c r="I14" i="8"/>
  <c r="I17" i="18"/>
  <c r="I37" i="1"/>
  <c r="I34" i="1"/>
  <c r="I41" i="1"/>
  <c r="I18" i="1"/>
  <c r="I14" i="1"/>
  <c r="G7" i="1"/>
  <c r="H7" i="1" s="1"/>
  <c r="I10" i="1" s="1"/>
  <c r="G7" i="20" l="1"/>
  <c r="H7" i="20" s="1"/>
  <c r="I8" i="20" s="1"/>
  <c r="R3" i="9" l="1"/>
  <c r="A3" i="20" l="1"/>
  <c r="A3" i="19"/>
  <c r="A3" i="18"/>
  <c r="A3" i="8"/>
  <c r="G7" i="8" l="1"/>
  <c r="R287" i="9" l="1"/>
  <c r="R258" i="9"/>
  <c r="R215" i="9"/>
  <c r="R126" i="9"/>
  <c r="R81" i="9"/>
  <c r="R310" i="9"/>
  <c r="R278" i="9"/>
  <c r="R243" i="9"/>
  <c r="R195" i="9"/>
  <c r="R110" i="9"/>
  <c r="R65" i="9"/>
  <c r="G7" i="19" l="1"/>
  <c r="H7" i="19" s="1"/>
  <c r="I9" i="19" s="1"/>
  <c r="H7" i="8"/>
  <c r="I11" i="8" s="1"/>
  <c r="G7" i="18"/>
  <c r="H7" i="18" s="1"/>
  <c r="I9" i="18" s="1"/>
  <c r="A3" i="22" l="1"/>
</calcChain>
</file>

<file path=xl/comments1.xml><?xml version="1.0" encoding="utf-8"?>
<comments xmlns="http://schemas.openxmlformats.org/spreadsheetml/2006/main">
  <authors>
    <author>Gabby</author>
  </authors>
  <commentList>
    <comment ref="I39" authorId="0" shapeId="0">
      <text>
        <r>
          <rPr>
            <b/>
            <sz val="9"/>
            <color indexed="81"/>
            <rFont val="Tahoma"/>
            <family val="2"/>
          </rPr>
          <t>Gabby:</t>
        </r>
        <r>
          <rPr>
            <sz val="9"/>
            <color indexed="81"/>
            <rFont val="Tahoma"/>
            <family val="2"/>
          </rPr>
          <t xml:space="preserve">
PPH23 INVOICE TKBM 01-31 OCTOBER 2021 PDN</t>
        </r>
      </text>
    </comment>
    <comment ref="I175" authorId="0" shapeId="0">
      <text>
        <r>
          <rPr>
            <b/>
            <sz val="9"/>
            <color indexed="81"/>
            <rFont val="Tahoma"/>
            <family val="2"/>
          </rPr>
          <t>Gabby:</t>
        </r>
        <r>
          <rPr>
            <sz val="9"/>
            <color indexed="81"/>
            <rFont val="Tahoma"/>
            <family val="2"/>
          </rPr>
          <t xml:space="preserve">
022/XI/2021/SC/CS BIAYA TRANSPORTASI 5 GLN AQUA</t>
        </r>
      </text>
    </comment>
  </commentList>
</comments>
</file>

<file path=xl/comments2.xml><?xml version="1.0" encoding="utf-8"?>
<comments xmlns="http://schemas.openxmlformats.org/spreadsheetml/2006/main">
  <authors>
    <author>personal user</author>
    <author>Gabby</author>
  </authors>
  <commentList>
    <comment ref="H1" authorId="0" shapeId="0">
      <text>
        <r>
          <rPr>
            <b/>
            <sz val="8"/>
            <color indexed="81"/>
            <rFont val="Tahoma"/>
            <family val="2"/>
          </rPr>
          <t xml:space="preserve">GABBY :
</t>
        </r>
        <r>
          <rPr>
            <sz val="8"/>
            <color indexed="81"/>
            <rFont val="Tahoma"/>
            <family val="2"/>
          </rPr>
          <t>PER OKTOBER 2018.</t>
        </r>
      </text>
    </comment>
    <comment ref="I1" authorId="0" shapeId="0">
      <text>
        <r>
          <rPr>
            <b/>
            <sz val="8"/>
            <color indexed="81"/>
            <rFont val="Tahoma"/>
            <family val="2"/>
          </rPr>
          <t xml:space="preserve">GABBY:
</t>
        </r>
        <r>
          <rPr>
            <sz val="8"/>
            <color indexed="81"/>
            <rFont val="Tahoma"/>
            <family val="2"/>
          </rPr>
          <t>PER APRIL 2018.</t>
        </r>
      </text>
    </comment>
    <comment ref="I9" authorId="0" shapeId="0">
      <text>
        <r>
          <rPr>
            <b/>
            <sz val="8"/>
            <color indexed="81"/>
            <rFont val="Tahoma"/>
            <family val="2"/>
          </rPr>
          <t>personal user:</t>
        </r>
        <r>
          <rPr>
            <sz val="8"/>
            <color indexed="81"/>
            <rFont val="Tahoma"/>
            <family val="2"/>
          </rPr>
          <t xml:space="preserve">
PER TAG TIV JULI PERIODE III</t>
        </r>
      </text>
    </comment>
    <comment ref="I10" authorId="0" shapeId="0">
      <text>
        <r>
          <rPr>
            <b/>
            <sz val="8"/>
            <color indexed="81"/>
            <rFont val="Tahoma"/>
            <family val="2"/>
          </rPr>
          <t>personal user:</t>
        </r>
        <r>
          <rPr>
            <sz val="8"/>
            <color indexed="81"/>
            <rFont val="Tahoma"/>
            <family val="2"/>
          </rPr>
          <t xml:space="preserve">
PER TAG TIV JULI PERIODE III</t>
        </r>
      </text>
    </comment>
    <comment ref="I15" authorId="0" shapeId="0">
      <text>
        <r>
          <rPr>
            <b/>
            <sz val="8"/>
            <color indexed="81"/>
            <rFont val="Tahoma"/>
            <family val="2"/>
          </rPr>
          <t>personal user:</t>
        </r>
        <r>
          <rPr>
            <sz val="8"/>
            <color indexed="81"/>
            <rFont val="Tahoma"/>
            <family val="2"/>
          </rPr>
          <t xml:space="preserve">
juli periode 1</t>
        </r>
      </text>
    </comment>
    <comment ref="D16" authorId="1" shapeId="0">
      <text>
        <r>
          <rPr>
            <b/>
            <sz val="9"/>
            <color indexed="81"/>
            <rFont val="Tahoma"/>
            <family val="2"/>
          </rPr>
          <t>Gabby:</t>
        </r>
        <r>
          <rPr>
            <sz val="9"/>
            <color indexed="81"/>
            <rFont val="Tahoma"/>
            <family val="2"/>
          </rPr>
          <t xml:space="preserve">
TAG PERIODE 4 SEPTEMBER 2019</t>
        </r>
      </text>
    </comment>
    <comment ref="E16" authorId="1" shapeId="0">
      <text>
        <r>
          <rPr>
            <b/>
            <sz val="9"/>
            <color indexed="81"/>
            <rFont val="Tahoma"/>
            <family val="2"/>
          </rPr>
          <t>Gabby:</t>
        </r>
        <r>
          <rPr>
            <sz val="9"/>
            <color indexed="81"/>
            <rFont val="Tahoma"/>
            <family val="2"/>
          </rPr>
          <t xml:space="preserve">
TAG PERIODE 4 SEPTEMBER 2019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Gabby:</t>
        </r>
        <r>
          <rPr>
            <sz val="9"/>
            <color indexed="81"/>
            <rFont val="Tahoma"/>
            <family val="2"/>
          </rPr>
          <t xml:space="preserve">
TAG PERIODE 4 SEPTEMBER 2019</t>
        </r>
      </text>
    </comment>
    <comment ref="I19" authorId="0" shapeId="0">
      <text>
        <r>
          <rPr>
            <b/>
            <sz val="8"/>
            <color indexed="81"/>
            <rFont val="Tahoma"/>
            <family val="2"/>
          </rPr>
          <t>personal user:</t>
        </r>
        <r>
          <rPr>
            <sz val="8"/>
            <color indexed="81"/>
            <rFont val="Tahoma"/>
            <family val="2"/>
          </rPr>
          <t xml:space="preserve">
PRODUK ABRU PER INVOICE AGUSTUS PERIODE 4</t>
        </r>
      </text>
    </comment>
    <comment ref="D23" authorId="1" shapeId="0">
      <text>
        <r>
          <rPr>
            <b/>
            <sz val="8"/>
            <color indexed="81"/>
            <rFont val="Tahoma"/>
            <family val="2"/>
          </rPr>
          <t>Gabby:</t>
        </r>
        <r>
          <rPr>
            <sz val="8"/>
            <color indexed="81"/>
            <rFont val="Tahoma"/>
            <family val="2"/>
          </rPr>
          <t xml:space="preserve">
PER TAG APR 2019 - PERIODE 3</t>
        </r>
      </text>
    </comment>
    <comment ref="E23" authorId="1" shapeId="0">
      <text>
        <r>
          <rPr>
            <b/>
            <sz val="8"/>
            <color indexed="81"/>
            <rFont val="Tahoma"/>
            <family val="2"/>
          </rPr>
          <t>Gabby:</t>
        </r>
        <r>
          <rPr>
            <sz val="8"/>
            <color indexed="81"/>
            <rFont val="Tahoma"/>
            <family val="2"/>
          </rPr>
          <t xml:space="preserve">
PER TAG APR 2019 - PERIODE 3</t>
        </r>
      </text>
    </comment>
    <comment ref="F23" authorId="1" shapeId="0">
      <text>
        <r>
          <rPr>
            <b/>
            <sz val="8"/>
            <color indexed="81"/>
            <rFont val="Tahoma"/>
            <family val="2"/>
          </rPr>
          <t>Gabby:</t>
        </r>
        <r>
          <rPr>
            <sz val="8"/>
            <color indexed="81"/>
            <rFont val="Tahoma"/>
            <family val="2"/>
          </rPr>
          <t xml:space="preserve">
PER TAG APR 2019 - PERIODE 3</t>
        </r>
      </text>
    </comment>
    <comment ref="D43" authorId="1" shapeId="0">
      <text>
        <r>
          <rPr>
            <b/>
            <sz val="8"/>
            <color indexed="81"/>
            <rFont val="Tahoma"/>
            <family val="2"/>
          </rPr>
          <t>Gabby:</t>
        </r>
        <r>
          <rPr>
            <sz val="8"/>
            <color indexed="81"/>
            <rFont val="Tahoma"/>
            <family val="2"/>
          </rPr>
          <t xml:space="preserve">
PER TAG FEB PERIODE III 2019</t>
        </r>
      </text>
    </comment>
    <comment ref="E43" authorId="1" shapeId="0">
      <text>
        <r>
          <rPr>
            <b/>
            <sz val="8"/>
            <color indexed="81"/>
            <rFont val="Tahoma"/>
            <family val="2"/>
          </rPr>
          <t>Gabby:</t>
        </r>
        <r>
          <rPr>
            <sz val="8"/>
            <color indexed="81"/>
            <rFont val="Tahoma"/>
            <family val="2"/>
          </rPr>
          <t xml:space="preserve">
PER TAG FEB PERIODE III 2019</t>
        </r>
      </text>
    </comment>
    <comment ref="F43" authorId="1" shapeId="0">
      <text>
        <r>
          <rPr>
            <b/>
            <sz val="8"/>
            <color indexed="81"/>
            <rFont val="Tahoma"/>
            <family val="2"/>
          </rPr>
          <t>Gabby:</t>
        </r>
        <r>
          <rPr>
            <sz val="8"/>
            <color indexed="81"/>
            <rFont val="Tahoma"/>
            <family val="2"/>
          </rPr>
          <t xml:space="preserve">
PER TAG FEB PERIODE III 2019</t>
        </r>
      </text>
    </comment>
    <comment ref="G43" authorId="1" shapeId="0">
      <text>
        <r>
          <rPr>
            <b/>
            <sz val="8"/>
            <color indexed="81"/>
            <rFont val="Tahoma"/>
            <family val="2"/>
          </rPr>
          <t>Gabby:</t>
        </r>
        <r>
          <rPr>
            <sz val="8"/>
            <color indexed="81"/>
            <rFont val="Tahoma"/>
            <family val="2"/>
          </rPr>
          <t xml:space="preserve">
PER TAG FEB PERIODE III 2019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</rPr>
          <t>Gabby:</t>
        </r>
        <r>
          <rPr>
            <sz val="8"/>
            <color indexed="81"/>
            <rFont val="Tahoma"/>
            <family val="2"/>
          </rPr>
          <t xml:space="preserve">
PER TAG FEB PERIODE I</t>
        </r>
      </text>
    </comment>
    <comment ref="E54" authorId="1" shapeId="0">
      <text>
        <r>
          <rPr>
            <b/>
            <sz val="8"/>
            <color indexed="81"/>
            <rFont val="Tahoma"/>
            <family val="2"/>
          </rPr>
          <t>Gabby:</t>
        </r>
        <r>
          <rPr>
            <sz val="8"/>
            <color indexed="81"/>
            <rFont val="Tahoma"/>
            <family val="2"/>
          </rPr>
          <t xml:space="preserve">
PER TAG FEB PERIODE I</t>
        </r>
      </text>
    </comment>
    <comment ref="F54" authorId="1" shapeId="0">
      <text>
        <r>
          <rPr>
            <b/>
            <sz val="8"/>
            <color indexed="81"/>
            <rFont val="Tahoma"/>
            <family val="2"/>
          </rPr>
          <t>Gabby:</t>
        </r>
        <r>
          <rPr>
            <sz val="8"/>
            <color indexed="81"/>
            <rFont val="Tahoma"/>
            <family val="2"/>
          </rPr>
          <t xml:space="preserve">
PER TAG FEB PERIODE I</t>
        </r>
      </text>
    </comment>
    <comment ref="G54" authorId="1" shapeId="0">
      <text>
        <r>
          <rPr>
            <b/>
            <sz val="8"/>
            <color indexed="81"/>
            <rFont val="Tahoma"/>
            <family val="2"/>
          </rPr>
          <t>Gabby:</t>
        </r>
        <r>
          <rPr>
            <sz val="8"/>
            <color indexed="81"/>
            <rFont val="Tahoma"/>
            <family val="2"/>
          </rPr>
          <t xml:space="preserve">
PER TAG FEB PERIODE I</t>
        </r>
      </text>
    </comment>
    <comment ref="H60" authorId="1" shapeId="0">
      <text>
        <r>
          <rPr>
            <b/>
            <sz val="8"/>
            <color indexed="81"/>
            <rFont val="Tahoma"/>
            <family val="2"/>
          </rPr>
          <t>Gabby:</t>
        </r>
        <r>
          <rPr>
            <sz val="8"/>
            <color indexed="81"/>
            <rFont val="Tahoma"/>
            <family val="2"/>
          </rPr>
          <t xml:space="preserve">
PER TAG DESEMBER PERIODE II</t>
        </r>
      </text>
    </comment>
    <comment ref="H61" authorId="1" shapeId="0">
      <text>
        <r>
          <rPr>
            <b/>
            <sz val="8"/>
            <color indexed="81"/>
            <rFont val="Tahoma"/>
            <family val="2"/>
          </rPr>
          <t>Gabby:</t>
        </r>
        <r>
          <rPr>
            <sz val="8"/>
            <color indexed="81"/>
            <rFont val="Tahoma"/>
            <family val="2"/>
          </rPr>
          <t xml:space="preserve">
PER TAG DESEMBER PERIODE II</t>
        </r>
      </text>
    </comment>
    <comment ref="H62" authorId="1" shapeId="0">
      <text>
        <r>
          <rPr>
            <b/>
            <sz val="8"/>
            <color indexed="81"/>
            <rFont val="Tahoma"/>
            <family val="2"/>
          </rPr>
          <t>Gabby:</t>
        </r>
        <r>
          <rPr>
            <sz val="8"/>
            <color indexed="81"/>
            <rFont val="Tahoma"/>
            <family val="2"/>
          </rPr>
          <t xml:space="preserve">
PER TAG DESEMBER PERIODE II</t>
        </r>
      </text>
    </comment>
    <comment ref="H66" authorId="1" shapeId="0">
      <text>
        <r>
          <rPr>
            <b/>
            <sz val="8"/>
            <color indexed="81"/>
            <rFont val="Tahoma"/>
            <family val="2"/>
          </rPr>
          <t>Gabby:</t>
        </r>
        <r>
          <rPr>
            <sz val="8"/>
            <color indexed="81"/>
            <rFont val="Tahoma"/>
            <family val="2"/>
          </rPr>
          <t xml:space="preserve">
PER TAG OKTOBER PERIODE I.</t>
        </r>
      </text>
    </comment>
    <comment ref="I136" authorId="0" shapeId="0">
      <text>
        <r>
          <rPr>
            <b/>
            <sz val="8"/>
            <color indexed="81"/>
            <rFont val="Tahoma"/>
            <family val="2"/>
          </rPr>
          <t>personal user:</t>
        </r>
        <r>
          <rPr>
            <sz val="8"/>
            <color indexed="81"/>
            <rFont val="Tahoma"/>
            <family val="2"/>
          </rPr>
          <t xml:space="preserve">
PER TAG TIV JULI PERIODE III</t>
        </r>
      </text>
    </comment>
    <comment ref="I137" authorId="0" shapeId="0">
      <text>
        <r>
          <rPr>
            <b/>
            <sz val="8"/>
            <color indexed="81"/>
            <rFont val="Tahoma"/>
            <family val="2"/>
          </rPr>
          <t>personal user:</t>
        </r>
        <r>
          <rPr>
            <sz val="8"/>
            <color indexed="81"/>
            <rFont val="Tahoma"/>
            <family val="2"/>
          </rPr>
          <t xml:space="preserve">
PER TAG TIV JULI PERIODE III</t>
        </r>
      </text>
    </comment>
    <comment ref="I140" authorId="1" shapeId="0">
      <text>
        <r>
          <rPr>
            <b/>
            <sz val="8"/>
            <color indexed="81"/>
            <rFont val="Tahoma"/>
            <family val="2"/>
          </rPr>
          <t>Gabby:</t>
        </r>
        <r>
          <rPr>
            <sz val="8"/>
            <color indexed="81"/>
            <rFont val="Tahoma"/>
            <family val="2"/>
          </rPr>
          <t xml:space="preserve">
PER TAGIHAN SEPTEMBER PERIODE II</t>
        </r>
      </text>
    </comment>
    <comment ref="I145" authorId="0" shapeId="0">
      <text>
        <r>
          <rPr>
            <b/>
            <sz val="8"/>
            <color indexed="81"/>
            <rFont val="Tahoma"/>
            <family val="2"/>
          </rPr>
          <t>personal user:</t>
        </r>
        <r>
          <rPr>
            <sz val="8"/>
            <color indexed="81"/>
            <rFont val="Tahoma"/>
            <family val="2"/>
          </rPr>
          <t xml:space="preserve">
juni periode 4</t>
        </r>
      </text>
    </comment>
    <comment ref="D147" authorId="1" shapeId="0">
      <text>
        <r>
          <rPr>
            <b/>
            <sz val="8"/>
            <color indexed="81"/>
            <rFont val="Tahoma"/>
            <family val="2"/>
          </rPr>
          <t>Gabby:</t>
        </r>
        <r>
          <rPr>
            <sz val="8"/>
            <color indexed="81"/>
            <rFont val="Tahoma"/>
            <family val="2"/>
          </rPr>
          <t xml:space="preserve">
PER TAG MAR PER II</t>
        </r>
      </text>
    </comment>
    <comment ref="E147" authorId="1" shapeId="0">
      <text>
        <r>
          <rPr>
            <b/>
            <sz val="8"/>
            <color indexed="81"/>
            <rFont val="Tahoma"/>
            <family val="2"/>
          </rPr>
          <t>Gabby:</t>
        </r>
        <r>
          <rPr>
            <sz val="8"/>
            <color indexed="81"/>
            <rFont val="Tahoma"/>
            <family val="2"/>
          </rPr>
          <t xml:space="preserve">
PER TAG MAR PER II</t>
        </r>
      </text>
    </comment>
    <comment ref="F147" authorId="1" shapeId="0">
      <text>
        <r>
          <rPr>
            <b/>
            <sz val="8"/>
            <color indexed="81"/>
            <rFont val="Tahoma"/>
            <family val="2"/>
          </rPr>
          <t>Gabby:</t>
        </r>
        <r>
          <rPr>
            <sz val="8"/>
            <color indexed="81"/>
            <rFont val="Tahoma"/>
            <family val="2"/>
          </rPr>
          <t xml:space="preserve">
PER TAG MAR PER II</t>
        </r>
      </text>
    </comment>
    <comment ref="D174" authorId="1" shapeId="0">
      <text>
        <r>
          <rPr>
            <b/>
            <sz val="8"/>
            <color indexed="81"/>
            <rFont val="Tahoma"/>
            <family val="2"/>
          </rPr>
          <t>Gabby:</t>
        </r>
        <r>
          <rPr>
            <sz val="8"/>
            <color indexed="81"/>
            <rFont val="Tahoma"/>
            <family val="2"/>
          </rPr>
          <t xml:space="preserve">
PER TAG FEB PERIODE III 2019</t>
        </r>
      </text>
    </comment>
    <comment ref="E174" authorId="1" shapeId="0">
      <text>
        <r>
          <rPr>
            <b/>
            <sz val="8"/>
            <color indexed="81"/>
            <rFont val="Tahoma"/>
            <family val="2"/>
          </rPr>
          <t>Gabby:</t>
        </r>
        <r>
          <rPr>
            <sz val="8"/>
            <color indexed="81"/>
            <rFont val="Tahoma"/>
            <family val="2"/>
          </rPr>
          <t xml:space="preserve">
PER TAG FEB PERIODE III 2019</t>
        </r>
      </text>
    </comment>
    <comment ref="F174" authorId="1" shapeId="0">
      <text>
        <r>
          <rPr>
            <b/>
            <sz val="8"/>
            <color indexed="81"/>
            <rFont val="Tahoma"/>
            <family val="2"/>
          </rPr>
          <t>Gabby:</t>
        </r>
        <r>
          <rPr>
            <sz val="8"/>
            <color indexed="81"/>
            <rFont val="Tahoma"/>
            <family val="2"/>
          </rPr>
          <t xml:space="preserve">
PER TAG FEB PERIODE III 2019</t>
        </r>
      </text>
    </comment>
    <comment ref="G174" authorId="1" shapeId="0">
      <text>
        <r>
          <rPr>
            <b/>
            <sz val="8"/>
            <color indexed="81"/>
            <rFont val="Tahoma"/>
            <family val="2"/>
          </rPr>
          <t>Gabby:</t>
        </r>
        <r>
          <rPr>
            <sz val="8"/>
            <color indexed="81"/>
            <rFont val="Tahoma"/>
            <family val="2"/>
          </rPr>
          <t xml:space="preserve">
PER TAG FEB PERIODE III 2019</t>
        </r>
      </text>
    </comment>
    <comment ref="H190" authorId="1" shapeId="0">
      <text>
        <r>
          <rPr>
            <b/>
            <sz val="8"/>
            <color indexed="81"/>
            <rFont val="Tahoma"/>
            <family val="2"/>
          </rPr>
          <t>Gabby:</t>
        </r>
        <r>
          <rPr>
            <sz val="8"/>
            <color indexed="81"/>
            <rFont val="Tahoma"/>
            <family val="2"/>
          </rPr>
          <t xml:space="preserve">
PER TAG DESEMBER PERIODE II</t>
        </r>
      </text>
    </comment>
    <comment ref="H191" authorId="1" shapeId="0">
      <text>
        <r>
          <rPr>
            <b/>
            <sz val="8"/>
            <color indexed="81"/>
            <rFont val="Tahoma"/>
            <family val="2"/>
          </rPr>
          <t>Gabby:</t>
        </r>
        <r>
          <rPr>
            <sz val="8"/>
            <color indexed="81"/>
            <rFont val="Tahoma"/>
            <family val="2"/>
          </rPr>
          <t xml:space="preserve">
PER TAG DESEMBER PERIODE II</t>
        </r>
      </text>
    </comment>
    <comment ref="H192" authorId="1" shapeId="0">
      <text>
        <r>
          <rPr>
            <b/>
            <sz val="8"/>
            <color indexed="81"/>
            <rFont val="Tahoma"/>
            <family val="2"/>
          </rPr>
          <t>Gabby:</t>
        </r>
        <r>
          <rPr>
            <sz val="8"/>
            <color indexed="81"/>
            <rFont val="Tahoma"/>
            <family val="2"/>
          </rPr>
          <t xml:space="preserve">
PER TAG DESEMBER PERIODE II</t>
        </r>
      </text>
    </comment>
    <comment ref="H220" authorId="1" shapeId="0">
      <text>
        <r>
          <rPr>
            <b/>
            <sz val="8"/>
            <color indexed="81"/>
            <rFont val="Tahoma"/>
            <family val="2"/>
          </rPr>
          <t>Gabby:</t>
        </r>
        <r>
          <rPr>
            <sz val="8"/>
            <color indexed="81"/>
            <rFont val="Tahoma"/>
            <family val="2"/>
          </rPr>
          <t xml:space="preserve">
PER TAG. NOVEMBER PERIODE II 2018</t>
        </r>
      </text>
    </comment>
    <comment ref="D222" authorId="1" shapeId="0">
      <text>
        <r>
          <rPr>
            <b/>
            <sz val="8"/>
            <color indexed="81"/>
            <rFont val="Tahoma"/>
            <family val="2"/>
          </rPr>
          <t>Gabby:</t>
        </r>
        <r>
          <rPr>
            <sz val="8"/>
            <color indexed="81"/>
            <rFont val="Tahoma"/>
            <family val="2"/>
          </rPr>
          <t xml:space="preserve">
TAG JUL 19 PER 1</t>
        </r>
      </text>
    </comment>
    <comment ref="E222" authorId="1" shapeId="0">
      <text>
        <r>
          <rPr>
            <b/>
            <sz val="8"/>
            <color indexed="81"/>
            <rFont val="Tahoma"/>
            <family val="2"/>
          </rPr>
          <t>Gabby:</t>
        </r>
        <r>
          <rPr>
            <sz val="8"/>
            <color indexed="81"/>
            <rFont val="Tahoma"/>
            <family val="2"/>
          </rPr>
          <t xml:space="preserve">
TAG JUL 19 PER 1</t>
        </r>
      </text>
    </comment>
    <comment ref="F222" authorId="1" shapeId="0">
      <text>
        <r>
          <rPr>
            <b/>
            <sz val="8"/>
            <color indexed="81"/>
            <rFont val="Tahoma"/>
            <family val="2"/>
          </rPr>
          <t>Gabby:</t>
        </r>
        <r>
          <rPr>
            <sz val="8"/>
            <color indexed="81"/>
            <rFont val="Tahoma"/>
            <family val="2"/>
          </rPr>
          <t xml:space="preserve">
TAG JUL 19 PER 1</t>
        </r>
      </text>
    </comment>
    <comment ref="I222" authorId="0" shapeId="0">
      <text>
        <r>
          <rPr>
            <b/>
            <sz val="8"/>
            <color indexed="81"/>
            <rFont val="Tahoma"/>
            <family val="2"/>
          </rPr>
          <t>personal user:</t>
        </r>
        <r>
          <rPr>
            <sz val="8"/>
            <color indexed="81"/>
            <rFont val="Tahoma"/>
            <family val="2"/>
          </rPr>
          <t xml:space="preserve">
PER TAG TIV PERIODE I AGUSTUS</t>
        </r>
      </text>
    </comment>
    <comment ref="D224" authorId="1" shapeId="0">
      <text>
        <r>
          <rPr>
            <b/>
            <sz val="8"/>
            <color indexed="81"/>
            <rFont val="Tahoma"/>
            <family val="2"/>
          </rPr>
          <t>Gabby:</t>
        </r>
        <r>
          <rPr>
            <sz val="8"/>
            <color indexed="81"/>
            <rFont val="Tahoma"/>
            <family val="2"/>
          </rPr>
          <t xml:space="preserve">
TAG JUL 19 PER 1</t>
        </r>
      </text>
    </comment>
    <comment ref="E224" authorId="1" shapeId="0">
      <text>
        <r>
          <rPr>
            <b/>
            <sz val="8"/>
            <color indexed="81"/>
            <rFont val="Tahoma"/>
            <family val="2"/>
          </rPr>
          <t>Gabby:</t>
        </r>
        <r>
          <rPr>
            <sz val="8"/>
            <color indexed="81"/>
            <rFont val="Tahoma"/>
            <family val="2"/>
          </rPr>
          <t xml:space="preserve">
TAG JUL 19 PER 1</t>
        </r>
      </text>
    </comment>
    <comment ref="F224" authorId="1" shapeId="0">
      <text>
        <r>
          <rPr>
            <b/>
            <sz val="8"/>
            <color indexed="81"/>
            <rFont val="Tahoma"/>
            <family val="2"/>
          </rPr>
          <t>Gabby:</t>
        </r>
        <r>
          <rPr>
            <sz val="8"/>
            <color indexed="81"/>
            <rFont val="Tahoma"/>
            <family val="2"/>
          </rPr>
          <t xml:space="preserve">
TAG JUL 19 PER 1</t>
        </r>
      </text>
    </comment>
    <comment ref="D226" authorId="1" shapeId="0">
      <text>
        <r>
          <rPr>
            <b/>
            <sz val="8"/>
            <color indexed="81"/>
            <rFont val="Tahoma"/>
            <family val="2"/>
          </rPr>
          <t>Gabby:</t>
        </r>
        <r>
          <rPr>
            <sz val="8"/>
            <color indexed="81"/>
            <rFont val="Tahoma"/>
            <family val="2"/>
          </rPr>
          <t xml:space="preserve">
TAG JUL 2019 PERIODE 3</t>
        </r>
      </text>
    </comment>
    <comment ref="E226" authorId="1" shapeId="0">
      <text>
        <r>
          <rPr>
            <b/>
            <sz val="8"/>
            <color indexed="81"/>
            <rFont val="Tahoma"/>
            <family val="2"/>
          </rPr>
          <t>Gabby:</t>
        </r>
        <r>
          <rPr>
            <sz val="8"/>
            <color indexed="81"/>
            <rFont val="Tahoma"/>
            <family val="2"/>
          </rPr>
          <t xml:space="preserve">
TAG JUL 2019 PERIODE 3</t>
        </r>
      </text>
    </comment>
    <comment ref="F226" authorId="1" shapeId="0">
      <text>
        <r>
          <rPr>
            <b/>
            <sz val="8"/>
            <color indexed="81"/>
            <rFont val="Tahoma"/>
            <family val="2"/>
          </rPr>
          <t>Gabby:</t>
        </r>
        <r>
          <rPr>
            <sz val="8"/>
            <color indexed="81"/>
            <rFont val="Tahoma"/>
            <family val="2"/>
          </rPr>
          <t xml:space="preserve">
TAG JUL 2019 PERIODE 3</t>
        </r>
      </text>
    </comment>
    <comment ref="D295" authorId="1" shapeId="0">
      <text>
        <r>
          <rPr>
            <b/>
            <sz val="9"/>
            <color indexed="81"/>
            <rFont val="Tahoma"/>
            <family val="2"/>
          </rPr>
          <t>Gabby:</t>
        </r>
        <r>
          <rPr>
            <sz val="9"/>
            <color indexed="81"/>
            <rFont val="Tahoma"/>
            <family val="2"/>
          </rPr>
          <t xml:space="preserve">
TAG NOV, PER 2</t>
        </r>
      </text>
    </comment>
    <comment ref="E295" authorId="1" shapeId="0">
      <text>
        <r>
          <rPr>
            <b/>
            <sz val="9"/>
            <color indexed="81"/>
            <rFont val="Tahoma"/>
            <family val="2"/>
          </rPr>
          <t>Gabby:</t>
        </r>
        <r>
          <rPr>
            <sz val="9"/>
            <color indexed="81"/>
            <rFont val="Tahoma"/>
            <family val="2"/>
          </rPr>
          <t xml:space="preserve">
TAG NOV, PER 2</t>
        </r>
      </text>
    </comment>
  </commentList>
</comments>
</file>

<file path=xl/sharedStrings.xml><?xml version="1.0" encoding="utf-8"?>
<sst xmlns="http://schemas.openxmlformats.org/spreadsheetml/2006/main" count="2118" uniqueCount="308">
  <si>
    <t>REKAP TAGIHAN TIV</t>
  </si>
  <si>
    <t>PT. LIVIA MANDIRI SEJATI</t>
  </si>
  <si>
    <t>Nama PT</t>
  </si>
  <si>
    <t>Material description</t>
  </si>
  <si>
    <t xml:space="preserve"> Nilai</t>
  </si>
  <si>
    <t>UD. PUTERA SEJATI</t>
  </si>
  <si>
    <t>UD. SEJATI</t>
  </si>
  <si>
    <t>UD. SATRIA WICAKSANA SEJATI</t>
  </si>
  <si>
    <t>TOKO MAKMUR JAYA SUGIHARTO</t>
  </si>
  <si>
    <t>PT.PUTRA BORNEO SUGIARTO</t>
  </si>
  <si>
    <t>No. Invoice / Voucher</t>
  </si>
  <si>
    <t xml:space="preserve">  qty</t>
  </si>
  <si>
    <t>Harga</t>
  </si>
  <si>
    <t>NAMA PT</t>
  </si>
  <si>
    <t>SATUAN</t>
  </si>
  <si>
    <t>HARGA1</t>
  </si>
  <si>
    <t>HARGA2</t>
  </si>
  <si>
    <t>HARGA3</t>
  </si>
  <si>
    <t>HARGA4</t>
  </si>
  <si>
    <t>HARGA5</t>
  </si>
  <si>
    <t>HARGA6</t>
  </si>
  <si>
    <t>SUBSIDI ONGKOS ANGKUT</t>
  </si>
  <si>
    <t>1500ML AQUA LOCAL 1X12</t>
  </si>
  <si>
    <t>Box</t>
  </si>
  <si>
    <t>JAWA</t>
  </si>
  <si>
    <t>1500ML VIT LOCAL 1X12</t>
  </si>
  <si>
    <t>240ML AQUA LOCAL 1X48</t>
  </si>
  <si>
    <t>240ML VIT LOCAL 1X48</t>
  </si>
  <si>
    <t>330ML AQUA LOCAL 1X24</t>
  </si>
  <si>
    <t>5 GALLON VIT LOCAL</t>
  </si>
  <si>
    <t>600ML AQUA LOCAL 1X24</t>
  </si>
  <si>
    <t>600ML VIT LOCAL 1X24</t>
  </si>
  <si>
    <t>600ML AQUA LOCAL SLEEVE V.4 1X24</t>
  </si>
  <si>
    <t>LP</t>
  </si>
  <si>
    <t>750ML AQUA LOCAL 1X18</t>
  </si>
  <si>
    <t>240ML VIT LOCAL 1X48 PS</t>
  </si>
  <si>
    <t>PB</t>
  </si>
  <si>
    <t>330ML VIT LOCAL 1X24</t>
  </si>
  <si>
    <t>500ML MIZONE ACTIV' 1X12</t>
  </si>
  <si>
    <t>1500ML MIZONE LYCHEE LEMON 1X6</t>
  </si>
  <si>
    <t>500ML MIZONE COOLIN BLEWAH LE 1X12</t>
  </si>
  <si>
    <t>500ML MIZONE COOLIN BLEWAH 1X12</t>
  </si>
  <si>
    <t>500ML MIZONE LYCHEE LEMON 1X12</t>
  </si>
  <si>
    <t>500ML MIZONE APPLE GUAVA 1X12</t>
  </si>
  <si>
    <t>500ML MIZONE COCOPINA 1X12</t>
  </si>
  <si>
    <t>500ML MIZONE COCOPINA BRAZIL LE 1X12</t>
  </si>
  <si>
    <t>500ML MIZONE MANGGA KWENI 1X12</t>
  </si>
  <si>
    <t>500ML MIZONE ORANGE LIME 1X12</t>
  </si>
  <si>
    <t>500ML MIZONE FRES'IN CRISPY APPLE 1X12</t>
  </si>
  <si>
    <t>500ML MIZONE FRES'IN JC STRAWBERRY 1X12</t>
  </si>
  <si>
    <t>MIZZONE MJS</t>
  </si>
  <si>
    <t>Unit</t>
  </si>
  <si>
    <t>EMPTY BOTTLE VIT 5 GALLON</t>
  </si>
  <si>
    <t>350ML LEVITE RASA JAMBU BIJI 1X12</t>
  </si>
  <si>
    <t>350ML LEVITE RASA JERUK 1X12</t>
  </si>
  <si>
    <t>350ML LEVITE RASA SIRSAK 1X12</t>
  </si>
  <si>
    <t>5 GALLON AQUA LOCAL</t>
  </si>
  <si>
    <t>EMPTY BOTTLE AQUA 5 GALLON</t>
  </si>
  <si>
    <t>380ML AQUA REFLECTIONS 1X12</t>
  </si>
  <si>
    <t>380ML AQUA SPARKLING 1X12</t>
  </si>
  <si>
    <t>380 ML AQUA LOCAL 1X24</t>
  </si>
  <si>
    <t>330ML AQUA KIDS BOY 1X24</t>
  </si>
  <si>
    <t>330ML AQUA KIDS GIRL 1X24</t>
  </si>
  <si>
    <t>CRATE AQUA 380ML LOCAL</t>
  </si>
  <si>
    <t>EMPTY BOTLE AQUA 380ML LOCAL</t>
  </si>
  <si>
    <t>PALLET RENT DOUBLE FACE</t>
  </si>
  <si>
    <t>PALLET 120CM X 100CM X 16CM</t>
  </si>
  <si>
    <t>CARTON BOX AQUA 240ML LOCAL 40TH</t>
  </si>
  <si>
    <t>CARTON BOX AQUA 240ML LOCAL V.1</t>
  </si>
  <si>
    <t>JUG RACK</t>
  </si>
  <si>
    <t>600ML AQUA BOX A1/SUS BF/397X265X233 V00</t>
  </si>
  <si>
    <t>1500ML EVIAN 1X12</t>
  </si>
  <si>
    <t>330ML EVIAN 1X24</t>
  </si>
  <si>
    <t>500ML EVIAN 1X24</t>
  </si>
  <si>
    <t>CARTON BOX AQUA 1500ML LOCAL V.1</t>
  </si>
  <si>
    <t>CARTON BOX AQUA 600ML LOCAL V.1</t>
  </si>
  <si>
    <t>CARTON BOX AQUA 330ML LOCAL FLAT V.1</t>
  </si>
  <si>
    <t>CARTON BOX MIZONE 500ML LL V.2</t>
  </si>
  <si>
    <t>600ML AQUA BOX A1/TI BF/397X265X233 V000</t>
  </si>
  <si>
    <t>PT. PUTRA BORNEO SUGIARTO</t>
  </si>
  <si>
    <t>Row Labels</t>
  </si>
  <si>
    <t>Grand Total</t>
  </si>
  <si>
    <t>HARGA7</t>
  </si>
  <si>
    <t>Tgl Invoice</t>
  </si>
  <si>
    <t>Tgl Jatuh tempo</t>
  </si>
  <si>
    <t>POTONGAN HARGA</t>
  </si>
  <si>
    <t>350ML LEVITE RASA ANGGUR HIJAU 1X12</t>
  </si>
  <si>
    <t>500ML MIZONE YUZU LEMON 1X12</t>
  </si>
  <si>
    <t>450ML AQUA LOCAL SLEEVE 1X24</t>
  </si>
  <si>
    <t>450ML AQUA ADULT Q4 MULPACK 1X6</t>
  </si>
  <si>
    <t>(blank)</t>
  </si>
  <si>
    <t>NAMA BARANG</t>
  </si>
  <si>
    <t>HARGA8</t>
  </si>
  <si>
    <t>UD.SEJATI</t>
  </si>
  <si>
    <t>350ML CAAYA JASMINE 1X12</t>
  </si>
  <si>
    <t>350ML CAAYA TOASTED RICE 1X12</t>
  </si>
  <si>
    <t>350ML CAAYA VANILLA PANDAN 1X12</t>
  </si>
  <si>
    <t>1250ML EVIAN 1X12</t>
  </si>
  <si>
    <t>380ML AQUA SPAKLING 1X12</t>
  </si>
  <si>
    <t>750ML AQUA REFLECTIONS 1X6</t>
  </si>
  <si>
    <t>750ML AQUA SPARKLING 1X6</t>
  </si>
  <si>
    <t>220ML AQUA LOCAL 1X48</t>
  </si>
  <si>
    <t>380ML AQUA REFLECTIONS SG 1X12</t>
  </si>
  <si>
    <t>220ML JAVA VIT LOCAL 1X48</t>
  </si>
  <si>
    <t>750ML EVIAN LG 1X12</t>
  </si>
  <si>
    <t>450ML AQUA KIDS Q2 1X24</t>
  </si>
  <si>
    <t>330ML AQUA KIDS BOY Q2 1X24</t>
  </si>
  <si>
    <t>330ML AQUA KIDS GIRL Q2 1X24</t>
  </si>
  <si>
    <t>600ML AQUA RESKA 1X24</t>
  </si>
  <si>
    <t>380ML AQUA SPARKLING SG 1X12</t>
  </si>
  <si>
    <t>350ML LEVITE LEMON CUCUMBER MINT 1X12</t>
  </si>
  <si>
    <t>350ML LEVITE LYCHEE CITRUS MINT 1X12</t>
  </si>
  <si>
    <t>350ML LEVITE WILDBERRIES LIME MINT 1X12</t>
  </si>
  <si>
    <t>PT. SATRIA WICAKSANA SEJATI</t>
  </si>
  <si>
    <t>500ML MIZONE ACTIV' LYCHEE LEMON 1X12</t>
  </si>
  <si>
    <t>500ML MIZONE MOOD UP CRANBERRY 1X12</t>
  </si>
  <si>
    <t>500ML MIZONE MOVE ON STARFRUIT 1X12</t>
  </si>
  <si>
    <t>500ML MIZONE BREAKFREE CHERRYBLOSSOM 1X12</t>
  </si>
  <si>
    <t>HARGA PER MARET 2019</t>
  </si>
  <si>
    <t>HARGA PER FEBRUARI 2019</t>
  </si>
  <si>
    <t>HARGA PER OKTOBER 2018</t>
  </si>
  <si>
    <t>HARGA PER APRIL 2018</t>
  </si>
  <si>
    <t>220ML VIT LOCAL 1X42</t>
  </si>
  <si>
    <t>220ML VIT LOCAL 1X48</t>
  </si>
  <si>
    <t>380ML AQUA REFLECTIONS STILL 1X12</t>
  </si>
  <si>
    <t>450ML AQUA KIDS Q1 1X24</t>
  </si>
  <si>
    <t>450ML AQUA KIDS Q3 1X24</t>
  </si>
  <si>
    <t>350ML MIZONE ACTIV' LYCHEE LEMON 1X12</t>
  </si>
  <si>
    <t>380ML AQUA REFLECTIONS SPARKLING 1X12</t>
  </si>
  <si>
    <t>550ML VIT LOCAL 1X24</t>
  </si>
  <si>
    <t>500ML MIZONE ACTIV' LL HD 1X12</t>
  </si>
  <si>
    <t>500ML MIZONE BREAKFREE CB HD 1X12</t>
  </si>
  <si>
    <t>500ML MIZONE BREAKFREE CHERRYBLSSOM 1X12</t>
  </si>
  <si>
    <t>500ML MIZONE MOOD UP CA HD 1X12</t>
  </si>
  <si>
    <t>500ML MIZONE MOVE ON ST HD 1X12</t>
  </si>
  <si>
    <t>380ML AQUA REFLECTIONS STILL SBUX 1X12</t>
  </si>
  <si>
    <t>HARGA PER AGUSTUS 2020</t>
  </si>
  <si>
    <t>PERIODE I (01 s/d 08 JANUARI 2021)</t>
  </si>
  <si>
    <t>PERIODE II (09 s/d 16 JANUARI 2021)</t>
  </si>
  <si>
    <t>PERIODE III (17 s/d 23 JANUARI 2021)</t>
  </si>
  <si>
    <t>PERIODE IV (24 s/d 31 JANUARI 2021)</t>
  </si>
  <si>
    <t>1500ML AQUA LOCAL MULTIPACK 1X6</t>
  </si>
  <si>
    <t>200ML VIT LOCAL 1X48</t>
  </si>
  <si>
    <t>330ML AQUA LOCAL THEMED 1X24</t>
  </si>
  <si>
    <t>LOGISTIC COST BOTTLE 5 GALLON AQUA</t>
  </si>
  <si>
    <t>November 2021</t>
  </si>
  <si>
    <t>PERIODE I (01 s/d 08 NOVEMBER 2021)</t>
  </si>
  <si>
    <t>095/LMS.MT/X/2021</t>
  </si>
  <si>
    <t>173/LMS.S&amp;D/X/2021</t>
  </si>
  <si>
    <t>172/LMS.S&amp;D/X/2021</t>
  </si>
  <si>
    <t>SWS-2021-0002711</t>
  </si>
  <si>
    <t>SWS-2021-0002692</t>
  </si>
  <si>
    <t>SWS-2021-0002709</t>
  </si>
  <si>
    <t>SWS-2021-0002682</t>
  </si>
  <si>
    <t>SWS-2021-0002713</t>
  </si>
  <si>
    <t>SWS-2021-0002710</t>
  </si>
  <si>
    <t>090/LMS.MT/X/2021 (PEMUSNAHAN PRODUK)</t>
  </si>
  <si>
    <t>SUBSIDI A 330ML KLATEN (PERIODE IV SEPT 2021</t>
  </si>
  <si>
    <t>SWS-2021-0002688</t>
  </si>
  <si>
    <t>SWS-2021-0002697</t>
  </si>
  <si>
    <t>SWS-2021-0002698</t>
  </si>
  <si>
    <t>SWS-2021-0002687</t>
  </si>
  <si>
    <t>SWS-2021-0002681</t>
  </si>
  <si>
    <t>SWS-2021-0002659</t>
  </si>
  <si>
    <t>SWS-2021-0002650</t>
  </si>
  <si>
    <t>SWS-2021-0002715</t>
  </si>
  <si>
    <t>SWS-2021-0002689</t>
  </si>
  <si>
    <t>SWS-2021-0002684</t>
  </si>
  <si>
    <t>SWS-2021-0002686</t>
  </si>
  <si>
    <t>SWS-2021-0002693</t>
  </si>
  <si>
    <t>SWS-2021-0002599</t>
  </si>
  <si>
    <t>549/SWS-SND/X/2021 (PEMUSNAHAN PRODUK)</t>
  </si>
  <si>
    <t>PERIODE II (09 s/d 16 NOVEMBER 2021)</t>
  </si>
  <si>
    <t>SWS-2021-0002751</t>
  </si>
  <si>
    <t>SWS-2021-0002758</t>
  </si>
  <si>
    <t>SWS-2021-0002743</t>
  </si>
  <si>
    <t>SWS-2021-0002745</t>
  </si>
  <si>
    <t>SWS-2021-0002735</t>
  </si>
  <si>
    <t>SWS-2021-0002744</t>
  </si>
  <si>
    <t>SWS-2021-0002753</t>
  </si>
  <si>
    <t>SWS-2021-0002747</t>
  </si>
  <si>
    <t>SWS-2021-0002717</t>
  </si>
  <si>
    <t>SWS-2021-0002754</t>
  </si>
  <si>
    <t>SWS-2021-0002757</t>
  </si>
  <si>
    <t>SWS-2021-0002736</t>
  </si>
  <si>
    <t>SWS-2021-0002737</t>
  </si>
  <si>
    <t>SWS-2021-0002718</t>
  </si>
  <si>
    <t>SWS-2021-0002740</t>
  </si>
  <si>
    <t>SWS-2021-0002738</t>
  </si>
  <si>
    <t>SWS-2021-0002752</t>
  </si>
  <si>
    <t>SWS-2021-0002719</t>
  </si>
  <si>
    <t>SWS-2021-0002728</t>
  </si>
  <si>
    <t>SWS-2021-0002734</t>
  </si>
  <si>
    <t>SWS-2021-0002739</t>
  </si>
  <si>
    <t>SWS-2021-0002726</t>
  </si>
  <si>
    <t>SWS-2021-0002716</t>
  </si>
  <si>
    <t>SWS-2021-0002770</t>
  </si>
  <si>
    <t>SWS-2021-0002733</t>
  </si>
  <si>
    <t>SWS-2021-0002796</t>
  </si>
  <si>
    <t>SWS-2021-0002790</t>
  </si>
  <si>
    <t>SWS-2021-0002793</t>
  </si>
  <si>
    <t>SWS-2021-0002795</t>
  </si>
  <si>
    <t>SWS-2021-0002787</t>
  </si>
  <si>
    <t>SWS-2021-0002768</t>
  </si>
  <si>
    <t>SWS-2021-0002786</t>
  </si>
  <si>
    <t>SWS-2021-0002769</t>
  </si>
  <si>
    <t>SWS-2021-0002782</t>
  </si>
  <si>
    <t>SWS-2021-0002785</t>
  </si>
  <si>
    <t>SWS-2021-0002789</t>
  </si>
  <si>
    <t>SWS-2021-0002800</t>
  </si>
  <si>
    <t>SWS-2021-0002792</t>
  </si>
  <si>
    <t>SWS-2021-0002794</t>
  </si>
  <si>
    <t>SWS-2021-0002788</t>
  </si>
  <si>
    <t>SWS-2021-0002781</t>
  </si>
  <si>
    <t>SWS-2021-0002695</t>
  </si>
  <si>
    <t>SWS-2021-0002666</t>
  </si>
  <si>
    <t>SWS-2021-0002691</t>
  </si>
  <si>
    <t>551/SWS-AFH/X/2021</t>
  </si>
  <si>
    <t>SWS-2021-0002773</t>
  </si>
  <si>
    <t>SWS-2021-0002772</t>
  </si>
  <si>
    <t>SWS-2021-0002771</t>
  </si>
  <si>
    <t>SWS-2021-0002746</t>
  </si>
  <si>
    <t>SWS-2021-0002774</t>
  </si>
  <si>
    <t>SWS-2021-0002780</t>
  </si>
  <si>
    <t>SWS-2021-0002798</t>
  </si>
  <si>
    <t>PERIODE III (17 s/d 23 NOVEMBER 2021)</t>
  </si>
  <si>
    <t>SWS-2021-0002776</t>
  </si>
  <si>
    <t>SWS-2021-0002611</t>
  </si>
  <si>
    <t>SWS-2021-0002673</t>
  </si>
  <si>
    <t>SWS-2021-0002763</t>
  </si>
  <si>
    <t>097/LMS.VIT/X/2021</t>
  </si>
  <si>
    <t>SWS-2021-0002778</t>
  </si>
  <si>
    <t>SWS-2021-0002783</t>
  </si>
  <si>
    <t>SWS-2021-0002727</t>
  </si>
  <si>
    <t>SWS-2021-0002777</t>
  </si>
  <si>
    <t>SWS-2021-0002523</t>
  </si>
  <si>
    <t>SWS-2021-0002574</t>
  </si>
  <si>
    <t>SWS-2021-0002741</t>
  </si>
  <si>
    <t>SWS-2021-0002756</t>
  </si>
  <si>
    <t>SWS-2021-0002759</t>
  </si>
  <si>
    <t>SWS-2021-0002799</t>
  </si>
  <si>
    <t>SWS-2021-0002802</t>
  </si>
  <si>
    <t>SWS-2021-0002801</t>
  </si>
  <si>
    <t>SWS-2021-0002732</t>
  </si>
  <si>
    <t>SWS-2021-0002731</t>
  </si>
  <si>
    <t>SWS-2021-0002755</t>
  </si>
  <si>
    <t>117/PS/VIII/2021</t>
  </si>
  <si>
    <t>118/PS/VIII/2021</t>
  </si>
  <si>
    <t>SWS-2021-0002629</t>
  </si>
  <si>
    <t>529/SWS-SND/X/2021</t>
  </si>
  <si>
    <t>SWS-2021-0002630</t>
  </si>
  <si>
    <t>SWS-2021-0002554</t>
  </si>
  <si>
    <t>SWS-2021-0002696</t>
  </si>
  <si>
    <t>SWS-2021-0002706</t>
  </si>
  <si>
    <t>SWS-2021-0002543</t>
  </si>
  <si>
    <t>SWS-2021-0002665</t>
  </si>
  <si>
    <t>SWS-2021-0002675</t>
  </si>
  <si>
    <t>SWS-2021-0002805</t>
  </si>
  <si>
    <t>SWS-2021-0002812</t>
  </si>
  <si>
    <t>SWS-2021-0002813</t>
  </si>
  <si>
    <t>SWS-2021-0002797</t>
  </si>
  <si>
    <t>SWS-2021-0002811</t>
  </si>
  <si>
    <t>SWS-2021-0002806</t>
  </si>
  <si>
    <t>SWS-2021-0002810</t>
  </si>
  <si>
    <t>SWS-2021-0002809</t>
  </si>
  <si>
    <t>SWS-2021-0002808</t>
  </si>
  <si>
    <t>SWS-2021-0002779</t>
  </si>
  <si>
    <t>520/SWS-MT/X/2021(PEMUSNAHAN PRODUK)</t>
  </si>
  <si>
    <t>094/PBS.VIT/IX/2021</t>
  </si>
  <si>
    <t>087/PBS.VIT/IX/2021</t>
  </si>
  <si>
    <t>086/PBS.VIT/IX/2021</t>
  </si>
  <si>
    <t>091/PBS.VIT/IX/2021</t>
  </si>
  <si>
    <t>089/PBS.VIT/IX/2021</t>
  </si>
  <si>
    <t>090/PBS.VIT/IX/2021</t>
  </si>
  <si>
    <t>092/PBS.VIT/IX/2021</t>
  </si>
  <si>
    <t>064/PBS.VIT/VIII/2021</t>
  </si>
  <si>
    <t>069/PBS.VIT/VIII/2021</t>
  </si>
  <si>
    <t>050/PBS.VIT/VII/2021</t>
  </si>
  <si>
    <t>088/PBS.VIT/IX/2021</t>
  </si>
  <si>
    <t>085/PBS.VIT/IX/2021</t>
  </si>
  <si>
    <t>093/PBS.VIT/IX/2021</t>
  </si>
  <si>
    <t>112/PBS.VIT/X/2021</t>
  </si>
  <si>
    <t>PERIODE IV (24 s/d 30 NOVEMBER 2021)</t>
  </si>
  <si>
    <t>LOGISTIC HANDLING FEE NOVEMBER 2021</t>
  </si>
  <si>
    <t>BEBAN TRANSPORTASI 5 GALLON AQUA</t>
  </si>
  <si>
    <t>SWS-2021-0002674</t>
  </si>
  <si>
    <t>SWS-2021-0002729</t>
  </si>
  <si>
    <t>SWS-2021-0002730</t>
  </si>
  <si>
    <t>SWS-2021-0002708</t>
  </si>
  <si>
    <t>SWS-2021-0002712</t>
  </si>
  <si>
    <t>192/LMS.S&amp;D/XI/2021</t>
  </si>
  <si>
    <t>191/LMS.S&amp;D/X/2021</t>
  </si>
  <si>
    <t>116/PS/VI11/2021</t>
  </si>
  <si>
    <t>SWS-2021-0002672</t>
  </si>
  <si>
    <t>SWS-2021-0002663</t>
  </si>
  <si>
    <t>SWS-2021-0002664</t>
  </si>
  <si>
    <t>561/SWS-SND/X/2021</t>
  </si>
  <si>
    <t>608/SWS-SND/XI/2021</t>
  </si>
  <si>
    <t>562/SWS-SND/X/2021</t>
  </si>
  <si>
    <t>SWS-2021-0002542</t>
  </si>
  <si>
    <t>557/SWS-MT/X/2021 ( PEMUSNAHAN PRODUK )</t>
  </si>
  <si>
    <t>556/SWS-MT/X/2021( PEMUSNAHAN PRODUK )</t>
  </si>
  <si>
    <t>556/SWS-SND/X/2021 ( PEMUSNAHAN PRODUK )</t>
  </si>
  <si>
    <t>049/MJS/IX/2021</t>
  </si>
  <si>
    <t>051/MJS/IX/2021</t>
  </si>
  <si>
    <t>046/MJS/IX/2021</t>
  </si>
  <si>
    <t>047/MJS/IX/2021</t>
  </si>
  <si>
    <t>048/MJS/IX/2021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</si>
</sst>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/mmm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 Narrow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rgb="FFFF0000"/>
      <name val="Arial Narrow"/>
      <family val="2"/>
    </font>
    <font>
      <b/>
      <sz val="10"/>
      <color rgb="FFFFFF00"/>
      <name val="Arial Narrow"/>
      <family val="2"/>
    </font>
    <font>
      <b/>
      <sz val="10"/>
      <color rgb="FF0070C0"/>
      <name val="Arial Narrow"/>
      <family val="2"/>
    </font>
    <font>
      <b/>
      <sz val="10"/>
      <color rgb="FF7030A0"/>
      <name val="Arial Narrow"/>
      <family val="2"/>
    </font>
    <font>
      <b/>
      <sz val="10"/>
      <name val="Arial Narrow"/>
      <family val="2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9" fillId="0" borderId="0"/>
    <xf numFmtId="41" fontId="1" fillId="0" borderId="0" applyFont="0" applyFill="0" applyBorder="0" applyAlignment="0" applyProtection="0"/>
  </cellStyleXfs>
  <cellXfs count="149">
    <xf numFmtId="0" fontId="0" fillId="0" borderId="0" xfId="0"/>
    <xf numFmtId="0" fontId="0" fillId="2" borderId="0" xfId="0" applyFill="1"/>
    <xf numFmtId="164" fontId="0" fillId="2" borderId="1" xfId="1" applyNumberFormat="1" applyFont="1" applyFill="1" applyBorder="1"/>
    <xf numFmtId="164" fontId="8" fillId="2" borderId="1" xfId="1" applyNumberFormat="1" applyFont="1" applyFill="1" applyBorder="1"/>
    <xf numFmtId="164" fontId="8" fillId="2" borderId="1" xfId="1" applyNumberFormat="1" applyFont="1" applyFill="1" applyBorder="1" applyAlignment="1"/>
    <xf numFmtId="164" fontId="0" fillId="2" borderId="0" xfId="1" applyNumberFormat="1" applyFont="1" applyFill="1" applyBorder="1"/>
    <xf numFmtId="164" fontId="0" fillId="2" borderId="0" xfId="1" applyNumberFormat="1" applyFont="1" applyFill="1"/>
    <xf numFmtId="0" fontId="0" fillId="0" borderId="0" xfId="0" applyAlignment="1">
      <alignment horizontal="center"/>
    </xf>
    <xf numFmtId="0" fontId="3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left"/>
    </xf>
    <xf numFmtId="0" fontId="0" fillId="0" borderId="0" xfId="0" applyFill="1"/>
    <xf numFmtId="0" fontId="0" fillId="0" borderId="0" xfId="0" applyFont="1" applyFill="1" applyBorder="1" applyAlignment="1">
      <alignment horizontal="left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164" fontId="6" fillId="3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1" xfId="0" applyFill="1" applyBorder="1"/>
    <xf numFmtId="0" fontId="6" fillId="4" borderId="1" xfId="0" applyFont="1" applyFill="1" applyBorder="1"/>
    <xf numFmtId="0" fontId="6" fillId="4" borderId="1" xfId="0" applyFont="1" applyFill="1" applyBorder="1" applyAlignment="1">
      <alignment horizontal="center"/>
    </xf>
    <xf numFmtId="164" fontId="6" fillId="4" borderId="1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/>
    <xf numFmtId="0" fontId="0" fillId="3" borderId="1" xfId="0" applyFill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/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/>
    <xf numFmtId="0" fontId="6" fillId="5" borderId="1" xfId="0" applyFont="1" applyFill="1" applyBorder="1"/>
    <xf numFmtId="0" fontId="6" fillId="5" borderId="1" xfId="0" applyFont="1" applyFill="1" applyBorder="1" applyAlignment="1">
      <alignment horizontal="center"/>
    </xf>
    <xf numFmtId="164" fontId="6" fillId="5" borderId="1" xfId="1" applyNumberFormat="1" applyFont="1" applyFill="1" applyBorder="1" applyAlignment="1">
      <alignment horizontal="center"/>
    </xf>
    <xf numFmtId="0" fontId="0" fillId="6" borderId="1" xfId="0" applyFill="1" applyBorder="1"/>
    <xf numFmtId="0" fontId="6" fillId="6" borderId="1" xfId="0" applyFont="1" applyFill="1" applyBorder="1"/>
    <xf numFmtId="0" fontId="6" fillId="6" borderId="1" xfId="0" applyFont="1" applyFill="1" applyBorder="1" applyAlignment="1">
      <alignment horizontal="center"/>
    </xf>
    <xf numFmtId="164" fontId="6" fillId="6" borderId="1" xfId="1" applyNumberFormat="1" applyFont="1" applyFill="1" applyBorder="1" applyAlignment="1">
      <alignment horizontal="center"/>
    </xf>
    <xf numFmtId="0" fontId="7" fillId="6" borderId="1" xfId="0" applyFont="1" applyFill="1" applyBorder="1"/>
    <xf numFmtId="0" fontId="0" fillId="5" borderId="1" xfId="0" applyFont="1" applyFill="1" applyBorder="1"/>
    <xf numFmtId="0" fontId="7" fillId="5" borderId="1" xfId="0" applyFont="1" applyFill="1" applyBorder="1" applyAlignment="1"/>
    <xf numFmtId="0" fontId="6" fillId="7" borderId="1" xfId="0" applyFont="1" applyFill="1" applyBorder="1"/>
    <xf numFmtId="0" fontId="6" fillId="7" borderId="1" xfId="0" applyFont="1" applyFill="1" applyBorder="1" applyAlignment="1">
      <alignment horizontal="center"/>
    </xf>
    <xf numFmtId="164" fontId="6" fillId="7" borderId="1" xfId="1" applyNumberFormat="1" applyFont="1" applyFill="1" applyBorder="1" applyAlignment="1">
      <alignment horizontal="center"/>
    </xf>
    <xf numFmtId="0" fontId="6" fillId="8" borderId="1" xfId="0" applyFont="1" applyFill="1" applyBorder="1"/>
    <xf numFmtId="0" fontId="6" fillId="8" borderId="1" xfId="0" applyFont="1" applyFill="1" applyBorder="1" applyAlignment="1">
      <alignment horizontal="center"/>
    </xf>
    <xf numFmtId="164" fontId="6" fillId="8" borderId="1" xfId="1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165" fontId="3" fillId="0" borderId="0" xfId="0" applyNumberFormat="1" applyFont="1" applyFill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4" fontId="10" fillId="0" borderId="0" xfId="1" applyNumberFormat="1" applyFont="1" applyFill="1"/>
    <xf numFmtId="0" fontId="10" fillId="0" borderId="0" xfId="0" applyFont="1" applyFill="1"/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164" fontId="10" fillId="0" borderId="0" xfId="1" applyNumberFormat="1" applyFont="1"/>
    <xf numFmtId="0" fontId="11" fillId="0" borderId="0" xfId="0" applyFont="1" applyFill="1" applyBorder="1" applyAlignment="1">
      <alignment horizontal="left"/>
    </xf>
    <xf numFmtId="0" fontId="11" fillId="0" borderId="0" xfId="2" applyFont="1" applyFill="1"/>
    <xf numFmtId="165" fontId="11" fillId="0" borderId="0" xfId="0" applyNumberFormat="1" applyFont="1" applyAlignment="1">
      <alignment horizontal="center"/>
    </xf>
    <xf numFmtId="164" fontId="11" fillId="0" borderId="0" xfId="1" applyNumberFormat="1" applyFont="1" applyAlignment="1">
      <alignment horizontal="center"/>
    </xf>
    <xf numFmtId="0" fontId="10" fillId="0" borderId="0" xfId="0" applyFont="1" applyFill="1" applyAlignment="1">
      <alignment horizontal="left"/>
    </xf>
    <xf numFmtId="165" fontId="2" fillId="0" borderId="0" xfId="2" applyNumberFormat="1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165" fontId="2" fillId="0" borderId="0" xfId="0" applyNumberFormat="1" applyFont="1" applyFill="1" applyAlignment="1">
      <alignment horizontal="center" vertical="center"/>
    </xf>
    <xf numFmtId="165" fontId="11" fillId="0" borderId="0" xfId="0" applyNumberFormat="1" applyFont="1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left"/>
    </xf>
    <xf numFmtId="164" fontId="15" fillId="4" borderId="1" xfId="1" applyNumberFormat="1" applyFont="1" applyFill="1" applyBorder="1" applyAlignment="1">
      <alignment horizontal="center"/>
    </xf>
    <xf numFmtId="164" fontId="15" fillId="6" borderId="1" xfId="1" applyNumberFormat="1" applyFont="1" applyFill="1" applyBorder="1" applyAlignment="1">
      <alignment horizontal="center"/>
    </xf>
    <xf numFmtId="17" fontId="2" fillId="0" borderId="0" xfId="2" quotePrefix="1" applyNumberFormat="1" applyFont="1" applyFill="1"/>
    <xf numFmtId="164" fontId="15" fillId="5" borderId="1" xfId="1" applyNumberFormat="1" applyFont="1" applyFill="1" applyBorder="1" applyAlignment="1">
      <alignment horizontal="center"/>
    </xf>
    <xf numFmtId="164" fontId="15" fillId="7" borderId="1" xfId="1" applyNumberFormat="1" applyFont="1" applyFill="1" applyBorder="1" applyAlignment="1">
      <alignment horizontal="center"/>
    </xf>
    <xf numFmtId="164" fontId="15" fillId="8" borderId="1" xfId="1" applyNumberFormat="1" applyFont="1" applyFill="1" applyBorder="1" applyAlignment="1">
      <alignment horizontal="center"/>
    </xf>
    <xf numFmtId="164" fontId="17" fillId="6" borderId="1" xfId="1" applyNumberFormat="1" applyFont="1" applyFill="1" applyBorder="1" applyAlignment="1">
      <alignment horizontal="center"/>
    </xf>
    <xf numFmtId="164" fontId="16" fillId="5" borderId="1" xfId="1" applyNumberFormat="1" applyFont="1" applyFill="1" applyBorder="1" applyAlignment="1">
      <alignment horizontal="center"/>
    </xf>
    <xf numFmtId="164" fontId="18" fillId="7" borderId="1" xfId="1" applyNumberFormat="1" applyFont="1" applyFill="1" applyBorder="1" applyAlignment="1">
      <alignment horizontal="center"/>
    </xf>
    <xf numFmtId="164" fontId="16" fillId="8" borderId="1" xfId="1" applyNumberFormat="1" applyFont="1" applyFill="1" applyBorder="1" applyAlignment="1">
      <alignment horizontal="center"/>
    </xf>
    <xf numFmtId="0" fontId="7" fillId="7" borderId="1" xfId="0" applyFont="1" applyFill="1" applyBorder="1"/>
    <xf numFmtId="0" fontId="7" fillId="6" borderId="1" xfId="0" applyFont="1" applyFill="1" applyBorder="1" applyAlignment="1">
      <alignment horizontal="left"/>
    </xf>
    <xf numFmtId="0" fontId="7" fillId="8" borderId="1" xfId="0" applyFont="1" applyFill="1" applyBorder="1"/>
    <xf numFmtId="164" fontId="16" fillId="6" borderId="1" xfId="1" applyNumberFormat="1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164" fontId="19" fillId="4" borderId="1" xfId="1" applyNumberFormat="1" applyFont="1" applyFill="1" applyBorder="1" applyAlignment="1">
      <alignment horizontal="center"/>
    </xf>
    <xf numFmtId="164" fontId="10" fillId="2" borderId="0" xfId="1" applyNumberFormat="1" applyFont="1" applyFill="1"/>
    <xf numFmtId="164" fontId="17" fillId="4" borderId="1" xfId="1" applyNumberFormat="1" applyFont="1" applyFill="1" applyBorder="1" applyAlignment="1">
      <alignment horizontal="center"/>
    </xf>
    <xf numFmtId="164" fontId="17" fillId="5" borderId="1" xfId="1" applyNumberFormat="1" applyFont="1" applyFill="1" applyBorder="1" applyAlignment="1">
      <alignment horizontal="center"/>
    </xf>
    <xf numFmtId="164" fontId="17" fillId="7" borderId="1" xfId="1" applyNumberFormat="1" applyFont="1" applyFill="1" applyBorder="1" applyAlignment="1">
      <alignment horizontal="center"/>
    </xf>
    <xf numFmtId="0" fontId="11" fillId="0" borderId="0" xfId="0" applyFont="1" applyFill="1"/>
    <xf numFmtId="165" fontId="10" fillId="0" borderId="0" xfId="0" applyNumberFormat="1" applyFont="1" applyFill="1"/>
    <xf numFmtId="164" fontId="19" fillId="7" borderId="1" xfId="1" applyNumberFormat="1" applyFont="1" applyFill="1" applyBorder="1" applyAlignment="1">
      <alignment horizontal="center"/>
    </xf>
    <xf numFmtId="0" fontId="0" fillId="7" borderId="1" xfId="0" applyFill="1" applyBorder="1"/>
    <xf numFmtId="43" fontId="2" fillId="2" borderId="0" xfId="1" applyFont="1" applyFill="1" applyAlignment="1">
      <alignment horizontal="left"/>
    </xf>
    <xf numFmtId="43" fontId="0" fillId="2" borderId="1" xfId="1" applyFont="1" applyFill="1" applyBorder="1" applyAlignment="1">
      <alignment horizontal="left"/>
    </xf>
    <xf numFmtId="43" fontId="8" fillId="2" borderId="1" xfId="1" applyFont="1" applyFill="1" applyBorder="1" applyAlignment="1">
      <alignment horizontal="left"/>
    </xf>
    <xf numFmtId="43" fontId="0" fillId="2" borderId="0" xfId="1" applyFont="1" applyFill="1" applyAlignment="1">
      <alignment horizontal="left"/>
    </xf>
    <xf numFmtId="43" fontId="0" fillId="2" borderId="0" xfId="1" applyFont="1" applyFill="1" applyBorder="1" applyAlignment="1">
      <alignment horizontal="left"/>
    </xf>
    <xf numFmtId="164" fontId="2" fillId="2" borderId="1" xfId="1" applyNumberFormat="1" applyFont="1" applyFill="1" applyBorder="1" applyAlignment="1">
      <alignment horizontal="left"/>
    </xf>
    <xf numFmtId="164" fontId="11" fillId="2" borderId="1" xfId="1" applyNumberFormat="1" applyFont="1" applyFill="1" applyBorder="1" applyAlignment="1">
      <alignment horizontal="left"/>
    </xf>
    <xf numFmtId="0" fontId="20" fillId="2" borderId="0" xfId="0" applyFont="1" applyFill="1" applyAlignment="1">
      <alignment horizontal="left"/>
    </xf>
    <xf numFmtId="164" fontId="15" fillId="3" borderId="1" xfId="1" applyNumberFormat="1" applyFon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2" fillId="0" borderId="0" xfId="0" applyFont="1" applyFill="1" applyAlignment="1"/>
    <xf numFmtId="41" fontId="10" fillId="0" borderId="0" xfId="6" applyFont="1" applyFill="1"/>
    <xf numFmtId="41" fontId="11" fillId="0" borderId="0" xfId="6" applyFont="1" applyFill="1" applyAlignment="1">
      <alignment horizontal="center"/>
    </xf>
    <xf numFmtId="41" fontId="0" fillId="0" borderId="0" xfId="6" applyFont="1" applyFill="1"/>
    <xf numFmtId="41" fontId="2" fillId="0" borderId="0" xfId="6" applyFont="1" applyFill="1" applyAlignment="1">
      <alignment horizontal="center"/>
    </xf>
    <xf numFmtId="0" fontId="0" fillId="0" borderId="0" xfId="0" applyNumberFormat="1" applyFill="1" applyAlignment="1">
      <alignment horizontal="center" vertical="center"/>
    </xf>
    <xf numFmtId="41" fontId="0" fillId="0" borderId="0" xfId="0" applyNumberFormat="1"/>
    <xf numFmtId="41" fontId="2" fillId="0" borderId="0" xfId="6" applyFont="1" applyFill="1"/>
    <xf numFmtId="0" fontId="2" fillId="0" borderId="0" xfId="0" applyFont="1" applyFill="1"/>
    <xf numFmtId="41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7" fontId="2" fillId="0" borderId="0" xfId="2" applyNumberFormat="1" applyFont="1" applyFill="1"/>
    <xf numFmtId="164" fontId="19" fillId="3" borderId="1" xfId="1" applyNumberFormat="1" applyFont="1" applyFill="1" applyBorder="1" applyAlignment="1">
      <alignment horizontal="center"/>
    </xf>
    <xf numFmtId="164" fontId="19" fillId="6" borderId="1" xfId="1" applyNumberFormat="1" applyFont="1" applyFill="1" applyBorder="1" applyAlignment="1">
      <alignment horizontal="center"/>
    </xf>
    <xf numFmtId="164" fontId="19" fillId="5" borderId="1" xfId="1" applyNumberFormat="1" applyFont="1" applyFill="1" applyBorder="1" applyAlignment="1">
      <alignment horizontal="center"/>
    </xf>
    <xf numFmtId="164" fontId="19" fillId="8" borderId="1" xfId="1" applyNumberFormat="1" applyFont="1" applyFill="1" applyBorder="1" applyAlignment="1">
      <alignment horizontal="center"/>
    </xf>
    <xf numFmtId="41" fontId="0" fillId="0" borderId="0" xfId="0" applyNumberFormat="1" applyAlignment="1">
      <alignment horizontal="center"/>
    </xf>
    <xf numFmtId="41" fontId="11" fillId="0" borderId="0" xfId="6" applyFont="1"/>
    <xf numFmtId="41" fontId="11" fillId="0" borderId="0" xfId="6" applyFont="1" applyAlignment="1">
      <alignment horizontal="center"/>
    </xf>
    <xf numFmtId="41" fontId="11" fillId="0" borderId="0" xfId="6" applyFont="1" applyFill="1"/>
    <xf numFmtId="41" fontId="2" fillId="3" borderId="0" xfId="0" applyNumberFormat="1" applyFont="1" applyFill="1"/>
    <xf numFmtId="41" fontId="2" fillId="3" borderId="0" xfId="0" applyNumberFormat="1" applyFont="1" applyFill="1" applyAlignment="1">
      <alignment horizontal="center"/>
    </xf>
    <xf numFmtId="41" fontId="2" fillId="0" borderId="0" xfId="0" applyNumberFormat="1" applyFont="1" applyFill="1"/>
    <xf numFmtId="17" fontId="11" fillId="0" borderId="0" xfId="2" applyNumberFormat="1" applyFont="1" applyFill="1"/>
    <xf numFmtId="41" fontId="0" fillId="0" borderId="0" xfId="0" applyNumberFormat="1" applyFill="1"/>
    <xf numFmtId="41" fontId="2" fillId="0" borderId="0" xfId="6" applyFont="1" applyFill="1" applyAlignment="1"/>
    <xf numFmtId="41" fontId="0" fillId="0" borderId="0" xfId="6" applyFont="1"/>
    <xf numFmtId="0" fontId="0" fillId="0" borderId="0" xfId="0" applyFill="1" applyAlignment="1"/>
    <xf numFmtId="41" fontId="0" fillId="0" borderId="0" xfId="6" applyFont="1" applyAlignment="1">
      <alignment horizontal="center"/>
    </xf>
    <xf numFmtId="41" fontId="0" fillId="0" borderId="0" xfId="6" applyFont="1" applyFill="1" applyAlignment="1"/>
    <xf numFmtId="0" fontId="10" fillId="0" borderId="0" xfId="0" applyNumberFormat="1" applyFont="1" applyFill="1" applyAlignment="1">
      <alignment horizontal="center" vertical="center"/>
    </xf>
    <xf numFmtId="41" fontId="11" fillId="3" borderId="0" xfId="6" applyFont="1" applyFill="1"/>
    <xf numFmtId="41" fontId="2" fillId="3" borderId="0" xfId="6" applyFont="1" applyFill="1"/>
    <xf numFmtId="41" fontId="2" fillId="0" borderId="0" xfId="6" applyFont="1"/>
    <xf numFmtId="41" fontId="2" fillId="0" borderId="0" xfId="6" applyFont="1" applyAlignment="1">
      <alignment horizontal="center"/>
    </xf>
    <xf numFmtId="41" fontId="0" fillId="0" borderId="0" xfId="0" applyNumberFormat="1" applyAlignment="1">
      <alignment horizontal="center" wrapText="1"/>
    </xf>
    <xf numFmtId="41" fontId="0" fillId="0" borderId="0" xfId="6" applyFont="1" applyAlignment="1">
      <alignment horizontal="center" wrapText="1"/>
    </xf>
    <xf numFmtId="0" fontId="0" fillId="0" borderId="0" xfId="0" applyFill="1" applyAlignment="1">
      <alignment wrapText="1"/>
    </xf>
  </cellXfs>
  <cellStyles count="7">
    <cellStyle name="Comma" xfId="1" builtinId="3"/>
    <cellStyle name="Comma [0]" xfId="6" builtinId="6"/>
    <cellStyle name="Comma [0] 2" xfId="4"/>
    <cellStyle name="Normal" xfId="0" builtinId="0"/>
    <cellStyle name="Normal 2" xfId="2"/>
    <cellStyle name="Normal 2 6" xfId="3"/>
    <cellStyle name="Normal 3" xfId="5"/>
  </cellStyles>
  <dxfs count="1"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3150.563795833332" createdVersion="5" refreshedVersion="5" minRefreshableVersion="3" recordCount="232">
  <cacheSource type="worksheet">
    <worksheetSource ref="B1:B1048576" sheet="HARGA"/>
  </cacheSource>
  <cacheFields count="1">
    <cacheField name="NAMA BARNG" numFmtId="0">
      <sharedItems containsBlank="1" count="58">
        <s v="1500ML AQUA LOCAL 1X12"/>
        <s v="240ML AQUA LOCAL 1X48"/>
        <s v="330ML AQUA LOCAL 1X24"/>
        <s v="450ML AQUA LOCAL SLEEVE 1X24"/>
        <s v="450ML AQUA ADULT Q4 MULPACK 1X6"/>
        <s v="600ML AQUA LOCAL 1X24"/>
        <s v="600ML AQUA LOCAL SLEEVE V.4 1X24"/>
        <s v="750ML AQUA LOCAL 1X18"/>
        <s v="240ML VIT LOCAL 1X48"/>
        <s v="240ML VIT LOCAL 1X48 PS"/>
        <s v="600ML VIT LOCAL 1X24"/>
        <s v="1500ML VIT LOCAL 1X12"/>
        <s v="330ML VIT LOCAL 1X24"/>
        <s v="500ML MIZONE ACTIV' 1X12"/>
        <s v="1500ML MIZONE LYCHEE LEMON 1X6"/>
        <s v="500ML MIZONE COOLIN BLEWAH LE 1X12"/>
        <s v="500ML MIZONE COOLIN BLEWAH 1X12"/>
        <s v="500ML MIZONE LYCHEE LEMON 1X12"/>
        <s v="500ML MIZONE APPLE GUAVA 1X12"/>
        <s v="500ML MIZONE COCOPINA 1X12"/>
        <s v="500ML MIZONE COCOPINA BRAZIL LE 1X12"/>
        <s v="500ML MIZONE MANGGA KWENI 1X12"/>
        <s v="500ML MIZONE YUZU LEMON 1X12"/>
        <s v="500ML MIZONE ORANGE LIME 1X12"/>
        <s v="500ML MIZONE FRES'IN CRISPY APPLE 1X12"/>
        <s v="500ML MIZONE FRES'IN JC STRAWBERRY 1X12"/>
        <s v="MIZZONE MJS"/>
        <s v="5 GALLON VIT LOCAL"/>
        <s v="EMPTY BOTTLE VIT 5 GALLON"/>
        <s v="350ML LEVITE RASA JAMBU BIJI 1X12"/>
        <s v="350ML LEVITE RASA ANGGUR HIJAU 1X12"/>
        <s v="350ML LEVITE RASA JERUK 1X12"/>
        <s v="350ML LEVITE RASA SIRSAK 1X12"/>
        <s v="5 GALLON AQUA LOCAL"/>
        <s v="EMPTY BOTTLE AQUA 5 GALLON"/>
        <s v="380ML AQUA REFLECTIONS 1X12"/>
        <s v="380ML AQUA SPARKLING 1X12"/>
        <s v="380 ML AQUA LOCAL 1X24"/>
        <s v="330ML AQUA KIDS BOY 1X24"/>
        <s v="330ML AQUA KIDS GIRL 1X24"/>
        <s v="CRATE AQUA 380ML LOCAL"/>
        <s v="EMPTY BOTLE AQUA 380ML LOCAL"/>
        <s v="PALLET RENT DOUBLE FACE"/>
        <s v="PALLET 120CM X 100CM X 16CM"/>
        <s v="CARTON BOX AQUA 240ML LOCAL 40TH"/>
        <s v="CARTON BOX AQUA 240ML LOCAL V.1"/>
        <s v="JUG RACK"/>
        <s v="600ML AQUA BOX A1/SUS BF/397X265X233 V00"/>
        <s v="1500ML EVIAN 1X12"/>
        <s v="330ML EVIAN 1X24"/>
        <s v="500ML EVIAN 1X24"/>
        <s v="CARTON BOX AQUA 1500ML LOCAL V.1"/>
        <s v="CARTON BOX AQUA 600ML LOCAL V.1"/>
        <s v="CARTON BOX AQUA 330ML LOCAL FLAT V.1"/>
        <s v="CARTON BOX MIZONE 500ML LL V.2"/>
        <s v="600ML AQUA BOX A1/TI BF/397X265X233 V000"/>
        <s v="POTONGAN HARG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0"/>
  </r>
  <r>
    <x v="1"/>
  </r>
  <r>
    <x v="2"/>
  </r>
  <r>
    <x v="5"/>
  </r>
  <r>
    <x v="6"/>
  </r>
  <r>
    <x v="7"/>
  </r>
  <r>
    <x v="8"/>
  </r>
  <r>
    <x v="9"/>
  </r>
  <r>
    <x v="10"/>
  </r>
  <r>
    <x v="11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0"/>
  </r>
  <r>
    <x v="1"/>
  </r>
  <r>
    <x v="2"/>
  </r>
  <r>
    <x v="5"/>
  </r>
  <r>
    <x v="38"/>
  </r>
  <r>
    <x v="39"/>
  </r>
  <r>
    <x v="3"/>
  </r>
  <r>
    <x v="4"/>
  </r>
  <r>
    <x v="6"/>
  </r>
  <r>
    <x v="7"/>
  </r>
  <r>
    <x v="8"/>
  </r>
  <r>
    <x v="9"/>
  </r>
  <r>
    <x v="10"/>
  </r>
  <r>
    <x v="11"/>
  </r>
  <r>
    <x v="12"/>
  </r>
  <r>
    <x v="47"/>
  </r>
  <r>
    <x v="14"/>
  </r>
  <r>
    <x v="13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48"/>
  </r>
  <r>
    <x v="49"/>
  </r>
  <r>
    <x v="50"/>
  </r>
  <r>
    <x v="37"/>
  </r>
  <r>
    <x v="40"/>
  </r>
  <r>
    <x v="41"/>
  </r>
  <r>
    <x v="42"/>
  </r>
  <r>
    <x v="43"/>
  </r>
  <r>
    <x v="44"/>
  </r>
  <r>
    <x v="45"/>
  </r>
  <r>
    <x v="51"/>
  </r>
  <r>
    <x v="52"/>
  </r>
  <r>
    <x v="46"/>
  </r>
  <r>
    <x v="0"/>
  </r>
  <r>
    <x v="1"/>
  </r>
  <r>
    <x v="2"/>
  </r>
  <r>
    <x v="5"/>
  </r>
  <r>
    <x v="8"/>
  </r>
  <r>
    <x v="10"/>
  </r>
  <r>
    <x v="7"/>
  </r>
  <r>
    <x v="11"/>
  </r>
  <r>
    <x v="15"/>
  </r>
  <r>
    <x v="13"/>
  </r>
  <r>
    <x v="17"/>
  </r>
  <r>
    <x v="21"/>
  </r>
  <r>
    <x v="22"/>
  </r>
  <r>
    <x v="23"/>
  </r>
  <r>
    <x v="18"/>
  </r>
  <r>
    <x v="24"/>
  </r>
  <r>
    <x v="25"/>
  </r>
  <r>
    <x v="26"/>
  </r>
  <r>
    <x v="27"/>
  </r>
  <r>
    <x v="28"/>
  </r>
  <r>
    <x v="33"/>
  </r>
  <r>
    <x v="34"/>
  </r>
  <r>
    <x v="37"/>
  </r>
  <r>
    <x v="40"/>
  </r>
  <r>
    <x v="41"/>
  </r>
  <r>
    <x v="42"/>
  </r>
  <r>
    <x v="43"/>
  </r>
  <r>
    <x v="53"/>
  </r>
  <r>
    <x v="45"/>
  </r>
  <r>
    <x v="54"/>
  </r>
  <r>
    <x v="47"/>
  </r>
  <r>
    <x v="55"/>
  </r>
  <r>
    <x v="12"/>
  </r>
  <r>
    <x v="46"/>
  </r>
  <r>
    <x v="0"/>
  </r>
  <r>
    <x v="1"/>
  </r>
  <r>
    <x v="2"/>
  </r>
  <r>
    <x v="5"/>
  </r>
  <r>
    <x v="8"/>
  </r>
  <r>
    <x v="10"/>
  </r>
  <r>
    <x v="11"/>
  </r>
  <r>
    <x v="15"/>
  </r>
  <r>
    <x v="17"/>
  </r>
  <r>
    <x v="22"/>
  </r>
  <r>
    <x v="21"/>
  </r>
  <r>
    <x v="23"/>
  </r>
  <r>
    <x v="18"/>
  </r>
  <r>
    <x v="24"/>
  </r>
  <r>
    <x v="25"/>
  </r>
  <r>
    <x v="26"/>
  </r>
  <r>
    <x v="27"/>
  </r>
  <r>
    <x v="28"/>
  </r>
  <r>
    <x v="33"/>
  </r>
  <r>
    <x v="34"/>
  </r>
  <r>
    <x v="37"/>
  </r>
  <r>
    <x v="40"/>
  </r>
  <r>
    <x v="41"/>
  </r>
  <r>
    <x v="42"/>
  </r>
  <r>
    <x v="43"/>
  </r>
  <r>
    <x v="46"/>
  </r>
  <r>
    <x v="0"/>
  </r>
  <r>
    <x v="1"/>
  </r>
  <r>
    <x v="2"/>
  </r>
  <r>
    <x v="5"/>
  </r>
  <r>
    <x v="8"/>
  </r>
  <r>
    <x v="10"/>
  </r>
  <r>
    <x v="12"/>
  </r>
  <r>
    <x v="11"/>
  </r>
  <r>
    <x v="15"/>
  </r>
  <r>
    <x v="17"/>
  </r>
  <r>
    <x v="22"/>
  </r>
  <r>
    <x v="21"/>
  </r>
  <r>
    <x v="23"/>
  </r>
  <r>
    <x v="18"/>
  </r>
  <r>
    <x v="24"/>
  </r>
  <r>
    <x v="25"/>
  </r>
  <r>
    <x v="26"/>
  </r>
  <r>
    <x v="27"/>
  </r>
  <r>
    <x v="28"/>
  </r>
  <r>
    <x v="33"/>
  </r>
  <r>
    <x v="34"/>
  </r>
  <r>
    <x v="37"/>
  </r>
  <r>
    <x v="40"/>
  </r>
  <r>
    <x v="41"/>
  </r>
  <r>
    <x v="42"/>
  </r>
  <r>
    <x v="43"/>
  </r>
  <r>
    <x v="56"/>
  </r>
  <r>
    <x v="46"/>
  </r>
  <r>
    <x v="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A60" firstHeaderRow="1" firstDataRow="1" firstDataCol="1"/>
  <pivotFields count="1">
    <pivotField axis="axisRow" showAll="0">
      <items count="59">
        <item x="0"/>
        <item x="48"/>
        <item x="14"/>
        <item x="11"/>
        <item x="1"/>
        <item x="8"/>
        <item x="9"/>
        <item x="38"/>
        <item x="39"/>
        <item x="2"/>
        <item x="49"/>
        <item x="12"/>
        <item x="30"/>
        <item x="29"/>
        <item x="31"/>
        <item x="32"/>
        <item x="37"/>
        <item x="35"/>
        <item x="36"/>
        <item x="4"/>
        <item x="3"/>
        <item x="33"/>
        <item x="27"/>
        <item x="50"/>
        <item x="13"/>
        <item x="18"/>
        <item x="19"/>
        <item x="20"/>
        <item x="16"/>
        <item x="15"/>
        <item x="24"/>
        <item x="25"/>
        <item x="17"/>
        <item x="21"/>
        <item x="23"/>
        <item x="22"/>
        <item x="47"/>
        <item x="55"/>
        <item x="5"/>
        <item x="6"/>
        <item x="10"/>
        <item x="7"/>
        <item x="51"/>
        <item x="44"/>
        <item x="45"/>
        <item x="53"/>
        <item x="52"/>
        <item x="54"/>
        <item x="40"/>
        <item x="41"/>
        <item x="34"/>
        <item x="28"/>
        <item x="46"/>
        <item x="26"/>
        <item x="43"/>
        <item x="42"/>
        <item x="56"/>
        <item x="57"/>
        <item t="default"/>
      </items>
    </pivotField>
  </pivotFields>
  <rowFields count="1">
    <field x="0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Items count="1">
    <i/>
  </colItem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0"/>
  <sheetViews>
    <sheetView tabSelected="1" zoomScale="85" zoomScaleNormal="85" workbookViewId="0"/>
  </sheetViews>
  <sheetFormatPr defaultColWidth="24.7109375" defaultRowHeight="15" x14ac:dyDescent="0.25"/>
  <cols>
    <col min="1" max="1" width="31.5703125" style="10" customWidth="1"/>
    <col min="2" max="3" width="14.7109375" style="10" customWidth="1"/>
    <col min="4" max="4" width="14.7109375" style="17" customWidth="1"/>
    <col min="5" max="5" width="54.28515625" style="10" customWidth="1"/>
    <col min="6" max="7" width="14.5703125" style="113" customWidth="1"/>
    <col min="8" max="8" width="14.5703125" style="111" customWidth="1"/>
    <col min="9" max="9" width="15.28515625" style="118" bestFit="1" customWidth="1"/>
    <col min="10" max="10" width="24.7109375" style="10"/>
    <col min="11" max="11" width="24.7109375" style="113"/>
    <col min="12" max="16384" width="24.7109375" style="10"/>
  </cols>
  <sheetData>
    <row r="1" spans="1:11" customFormat="1" ht="18.75" x14ac:dyDescent="0.3">
      <c r="A1" s="8" t="s">
        <v>0</v>
      </c>
      <c r="B1" s="8"/>
      <c r="C1" s="48"/>
      <c r="D1" s="17"/>
      <c r="E1" s="10"/>
      <c r="F1" s="113"/>
      <c r="G1" s="113"/>
      <c r="H1" s="111"/>
      <c r="I1" s="120"/>
      <c r="K1" s="137"/>
    </row>
    <row r="2" spans="1:11" customFormat="1" x14ac:dyDescent="0.25">
      <c r="A2" s="9" t="s">
        <v>1</v>
      </c>
      <c r="B2" s="49"/>
      <c r="C2" s="49"/>
      <c r="D2" s="17"/>
      <c r="E2" s="10"/>
      <c r="F2" s="113"/>
      <c r="G2" s="113"/>
      <c r="H2" s="111"/>
      <c r="I2" s="120"/>
      <c r="K2" s="137"/>
    </row>
    <row r="3" spans="1:11" customFormat="1" x14ac:dyDescent="0.25">
      <c r="A3" s="77" t="s">
        <v>145</v>
      </c>
      <c r="B3" s="67"/>
      <c r="C3" s="67"/>
      <c r="D3" s="17"/>
      <c r="E3" s="10"/>
      <c r="F3" s="113"/>
      <c r="G3" s="113"/>
      <c r="H3" s="111"/>
      <c r="I3" s="120"/>
      <c r="K3" s="137"/>
    </row>
    <row r="4" spans="1:11" customFormat="1" x14ac:dyDescent="0.25">
      <c r="A4" s="10"/>
      <c r="B4" s="50"/>
      <c r="C4" s="50"/>
      <c r="D4" s="17"/>
      <c r="E4" s="10"/>
      <c r="F4" s="113"/>
      <c r="G4" s="113"/>
      <c r="H4" s="111"/>
      <c r="I4" s="120"/>
      <c r="K4" s="137"/>
    </row>
    <row r="5" spans="1:11" s="7" customFormat="1" x14ac:dyDescent="0.25">
      <c r="A5" s="13" t="s">
        <v>2</v>
      </c>
      <c r="B5" s="68" t="s">
        <v>83</v>
      </c>
      <c r="C5" s="68" t="s">
        <v>84</v>
      </c>
      <c r="D5" s="13" t="s">
        <v>10</v>
      </c>
      <c r="E5" s="13" t="s">
        <v>3</v>
      </c>
      <c r="F5" s="114" t="s">
        <v>11</v>
      </c>
      <c r="G5" s="114" t="s">
        <v>12</v>
      </c>
      <c r="H5" s="112" t="s">
        <v>4</v>
      </c>
      <c r="I5" s="121"/>
      <c r="K5" s="139"/>
    </row>
    <row r="6" spans="1:11" s="7" customFormat="1" x14ac:dyDescent="0.25">
      <c r="A6" s="110" t="s">
        <v>146</v>
      </c>
      <c r="B6" s="110"/>
      <c r="C6" s="110"/>
      <c r="D6" s="13"/>
      <c r="E6" s="110"/>
      <c r="F6" s="113"/>
      <c r="G6" s="113"/>
      <c r="H6" s="111"/>
      <c r="I6" s="121"/>
      <c r="K6" s="139"/>
    </row>
    <row r="7" spans="1:11" s="7" customFormat="1" x14ac:dyDescent="0.25">
      <c r="A7" s="10" t="s">
        <v>1</v>
      </c>
      <c r="B7" s="50">
        <v>44508</v>
      </c>
      <c r="C7" s="50">
        <v>44522</v>
      </c>
      <c r="D7" s="109">
        <v>2050350280</v>
      </c>
      <c r="E7" s="138" t="s">
        <v>29</v>
      </c>
      <c r="F7" s="113">
        <v>-103</v>
      </c>
      <c r="G7" s="113">
        <f t="shared" ref="G7" si="0">VLOOKUP(E7,lms,3,0)</f>
        <v>7440</v>
      </c>
      <c r="H7" s="111">
        <f>+F7*G7</f>
        <v>-766320</v>
      </c>
      <c r="I7" s="119"/>
      <c r="J7" s="127"/>
      <c r="K7" s="139"/>
    </row>
    <row r="8" spans="1:11" s="7" customFormat="1" x14ac:dyDescent="0.25">
      <c r="A8" s="10" t="s">
        <v>1</v>
      </c>
      <c r="B8" s="50">
        <v>44508</v>
      </c>
      <c r="C8" s="50">
        <v>44522</v>
      </c>
      <c r="D8" s="109">
        <v>2050350280</v>
      </c>
      <c r="E8" s="138" t="s">
        <v>52</v>
      </c>
      <c r="F8" s="113">
        <v>-10240</v>
      </c>
      <c r="G8" s="113">
        <f t="shared" ref="G8:G41" si="1">VLOOKUP(E8,lms,3,0)</f>
        <v>30000</v>
      </c>
      <c r="H8" s="111">
        <f t="shared" ref="H8:H40" si="2">+F8*G8</f>
        <v>-307200000</v>
      </c>
      <c r="I8" s="119"/>
      <c r="J8" s="127"/>
      <c r="K8" s="139"/>
    </row>
    <row r="9" spans="1:11" s="7" customFormat="1" x14ac:dyDescent="0.25">
      <c r="A9" s="10" t="s">
        <v>1</v>
      </c>
      <c r="B9" s="50">
        <v>44508</v>
      </c>
      <c r="C9" s="50">
        <v>44522</v>
      </c>
      <c r="D9" s="109">
        <v>2050350280</v>
      </c>
      <c r="E9" s="138" t="s">
        <v>65</v>
      </c>
      <c r="F9" s="113">
        <v>-1744</v>
      </c>
      <c r="G9" s="113">
        <f t="shared" si="1"/>
        <v>100000</v>
      </c>
      <c r="H9" s="111">
        <f t="shared" si="2"/>
        <v>-174400000</v>
      </c>
      <c r="I9" s="119"/>
      <c r="J9" s="127"/>
      <c r="K9" s="139"/>
    </row>
    <row r="10" spans="1:11" s="7" customFormat="1" x14ac:dyDescent="0.25">
      <c r="A10" s="10" t="s">
        <v>1</v>
      </c>
      <c r="B10" s="50">
        <v>44508</v>
      </c>
      <c r="C10" s="50">
        <v>44522</v>
      </c>
      <c r="D10" s="109">
        <v>2050350280</v>
      </c>
      <c r="E10" s="138" t="s">
        <v>85</v>
      </c>
      <c r="F10" s="113"/>
      <c r="G10" s="113">
        <f t="shared" ref="G10" si="3">VLOOKUP(E10,lms,3,0)</f>
        <v>0</v>
      </c>
      <c r="H10" s="111">
        <v>-1</v>
      </c>
      <c r="I10" s="132">
        <f>SUM(H7:H10)</f>
        <v>-482366321</v>
      </c>
      <c r="J10" s="127"/>
      <c r="K10" s="139"/>
    </row>
    <row r="11" spans="1:11" s="7" customFormat="1" x14ac:dyDescent="0.25">
      <c r="A11" s="10" t="s">
        <v>1</v>
      </c>
      <c r="B11" s="50">
        <v>44508</v>
      </c>
      <c r="C11" s="50">
        <v>44515</v>
      </c>
      <c r="D11" s="109">
        <v>2050350281</v>
      </c>
      <c r="E11" s="138" t="s">
        <v>56</v>
      </c>
      <c r="F11" s="113">
        <v>-5017</v>
      </c>
      <c r="G11" s="113">
        <f t="shared" si="1"/>
        <v>9850</v>
      </c>
      <c r="H11" s="111">
        <f t="shared" si="2"/>
        <v>-49417450</v>
      </c>
      <c r="I11" s="119"/>
      <c r="J11" s="127"/>
      <c r="K11" s="139"/>
    </row>
    <row r="12" spans="1:11" s="7" customFormat="1" x14ac:dyDescent="0.25">
      <c r="A12" s="10" t="s">
        <v>1</v>
      </c>
      <c r="B12" s="50">
        <v>44508</v>
      </c>
      <c r="C12" s="50">
        <v>44515</v>
      </c>
      <c r="D12" s="109">
        <v>2050350281</v>
      </c>
      <c r="E12" s="138" t="s">
        <v>57</v>
      </c>
      <c r="F12" s="113">
        <v>-234768</v>
      </c>
      <c r="G12" s="113">
        <f t="shared" si="1"/>
        <v>30000</v>
      </c>
      <c r="H12" s="111">
        <f t="shared" si="2"/>
        <v>-7043040000</v>
      </c>
      <c r="I12" s="119"/>
      <c r="J12" s="127"/>
      <c r="K12" s="139"/>
    </row>
    <row r="13" spans="1:11" s="7" customFormat="1" x14ac:dyDescent="0.25">
      <c r="A13" s="10" t="s">
        <v>1</v>
      </c>
      <c r="B13" s="50">
        <v>44508</v>
      </c>
      <c r="C13" s="50">
        <v>44515</v>
      </c>
      <c r="D13" s="109">
        <v>2050350281</v>
      </c>
      <c r="E13" s="138" t="s">
        <v>69</v>
      </c>
      <c r="F13" s="113">
        <v>-1856</v>
      </c>
      <c r="G13" s="113">
        <f t="shared" si="1"/>
        <v>0</v>
      </c>
      <c r="H13" s="111">
        <f t="shared" si="2"/>
        <v>0</v>
      </c>
      <c r="I13" s="119"/>
      <c r="J13" s="127"/>
      <c r="K13" s="139"/>
    </row>
    <row r="14" spans="1:11" s="7" customFormat="1" x14ac:dyDescent="0.25">
      <c r="A14" s="10" t="s">
        <v>1</v>
      </c>
      <c r="B14" s="50">
        <v>44508</v>
      </c>
      <c r="C14" s="50">
        <v>44515</v>
      </c>
      <c r="D14" s="109">
        <v>2050350281</v>
      </c>
      <c r="E14" s="138" t="s">
        <v>85</v>
      </c>
      <c r="F14" s="113"/>
      <c r="G14" s="113">
        <f t="shared" ref="G14" si="4">VLOOKUP(E14,lms,3,0)</f>
        <v>0</v>
      </c>
      <c r="H14" s="111">
        <v>-10</v>
      </c>
      <c r="I14" s="132">
        <f>SUM(H11:H14)</f>
        <v>-7092457460</v>
      </c>
      <c r="J14" s="127"/>
      <c r="K14" s="139"/>
    </row>
    <row r="15" spans="1:11" s="7" customFormat="1" x14ac:dyDescent="0.25">
      <c r="A15" s="10" t="s">
        <v>1</v>
      </c>
      <c r="B15" s="50">
        <v>44508</v>
      </c>
      <c r="C15" s="50">
        <v>44515</v>
      </c>
      <c r="D15" s="109">
        <v>8276895377</v>
      </c>
      <c r="E15" s="138" t="s">
        <v>56</v>
      </c>
      <c r="F15" s="113">
        <v>216434</v>
      </c>
      <c r="G15" s="113">
        <f t="shared" si="1"/>
        <v>9850</v>
      </c>
      <c r="H15" s="111">
        <f>+F15*G15+20</f>
        <v>2131874920</v>
      </c>
      <c r="I15" s="119"/>
      <c r="J15" s="127"/>
      <c r="K15" s="139"/>
    </row>
    <row r="16" spans="1:11" s="7" customFormat="1" x14ac:dyDescent="0.25">
      <c r="A16" s="10" t="s">
        <v>1</v>
      </c>
      <c r="B16" s="50">
        <v>44508</v>
      </c>
      <c r="C16" s="50">
        <v>44515</v>
      </c>
      <c r="D16" s="109">
        <v>8276895377</v>
      </c>
      <c r="E16" s="138" t="s">
        <v>57</v>
      </c>
      <c r="F16" s="113">
        <v>228202</v>
      </c>
      <c r="G16" s="113">
        <f t="shared" si="1"/>
        <v>30000</v>
      </c>
      <c r="H16" s="111">
        <f t="shared" si="2"/>
        <v>6846060000</v>
      </c>
      <c r="I16" s="119"/>
      <c r="J16" s="127"/>
      <c r="K16" s="139"/>
    </row>
    <row r="17" spans="1:11" s="7" customFormat="1" x14ac:dyDescent="0.25">
      <c r="A17" s="10" t="s">
        <v>1</v>
      </c>
      <c r="B17" s="50">
        <v>44508</v>
      </c>
      <c r="C17" s="50">
        <v>44515</v>
      </c>
      <c r="D17" s="109">
        <v>8276895377</v>
      </c>
      <c r="E17" s="138" t="s">
        <v>69</v>
      </c>
      <c r="F17" s="113">
        <v>1740</v>
      </c>
      <c r="G17" s="113">
        <f t="shared" si="1"/>
        <v>0</v>
      </c>
      <c r="H17" s="111">
        <f t="shared" si="2"/>
        <v>0</v>
      </c>
      <c r="I17" s="119"/>
      <c r="J17" s="127"/>
      <c r="K17" s="139"/>
    </row>
    <row r="18" spans="1:11" s="7" customFormat="1" x14ac:dyDescent="0.25">
      <c r="A18" s="10" t="s">
        <v>1</v>
      </c>
      <c r="B18" s="50">
        <v>44508</v>
      </c>
      <c r="C18" s="50">
        <v>44515</v>
      </c>
      <c r="D18" s="109">
        <v>8276895377</v>
      </c>
      <c r="E18" s="138" t="s">
        <v>85</v>
      </c>
      <c r="F18" s="113"/>
      <c r="G18" s="113">
        <f t="shared" ref="G18" si="5">VLOOKUP(E18,lms,3,0)</f>
        <v>0</v>
      </c>
      <c r="H18" s="111">
        <v>20</v>
      </c>
      <c r="I18" s="132">
        <f>SUM(H15:H18)</f>
        <v>8977934940</v>
      </c>
      <c r="J18" s="127"/>
      <c r="K18" s="139"/>
    </row>
    <row r="19" spans="1:11" s="7" customFormat="1" x14ac:dyDescent="0.25">
      <c r="A19" s="10" t="s">
        <v>1</v>
      </c>
      <c r="B19" s="50">
        <v>44508</v>
      </c>
      <c r="C19" s="50">
        <v>44522</v>
      </c>
      <c r="D19" s="109">
        <v>8276895378</v>
      </c>
      <c r="E19" s="138" t="s">
        <v>22</v>
      </c>
      <c r="F19" s="113">
        <v>54110</v>
      </c>
      <c r="G19" s="113">
        <f t="shared" si="1"/>
        <v>40500</v>
      </c>
      <c r="H19" s="111">
        <f t="shared" si="2"/>
        <v>2191455000</v>
      </c>
      <c r="I19" s="119"/>
      <c r="J19" s="127"/>
      <c r="K19" s="139"/>
    </row>
    <row r="20" spans="1:11" s="7" customFormat="1" x14ac:dyDescent="0.25">
      <c r="A20" s="10" t="s">
        <v>1</v>
      </c>
      <c r="B20" s="50">
        <v>44508</v>
      </c>
      <c r="C20" s="50">
        <v>44522</v>
      </c>
      <c r="D20" s="109">
        <v>8276895378</v>
      </c>
      <c r="E20" s="138" t="s">
        <v>25</v>
      </c>
      <c r="F20" s="113">
        <v>4935</v>
      </c>
      <c r="G20" s="113">
        <f t="shared" si="1"/>
        <v>25620</v>
      </c>
      <c r="H20" s="111">
        <f t="shared" si="2"/>
        <v>126434700</v>
      </c>
      <c r="I20" s="119"/>
      <c r="J20" s="127"/>
      <c r="K20" s="139"/>
    </row>
    <row r="21" spans="1:11" s="7" customFormat="1" x14ac:dyDescent="0.25">
      <c r="A21" s="10" t="s">
        <v>1</v>
      </c>
      <c r="B21" s="50">
        <v>44508</v>
      </c>
      <c r="C21" s="50">
        <v>44522</v>
      </c>
      <c r="D21" s="109">
        <v>8276895378</v>
      </c>
      <c r="E21" s="138" t="s">
        <v>142</v>
      </c>
      <c r="F21" s="113">
        <v>3400</v>
      </c>
      <c r="G21" s="113">
        <f t="shared" si="1"/>
        <v>14900</v>
      </c>
      <c r="H21" s="111">
        <f t="shared" si="2"/>
        <v>50660000</v>
      </c>
      <c r="I21" s="119"/>
      <c r="J21" s="127"/>
      <c r="K21" s="139"/>
    </row>
    <row r="22" spans="1:11" s="7" customFormat="1" x14ac:dyDescent="0.25">
      <c r="A22" s="10" t="s">
        <v>1</v>
      </c>
      <c r="B22" s="50">
        <v>44508</v>
      </c>
      <c r="C22" s="50">
        <v>44522</v>
      </c>
      <c r="D22" s="109">
        <v>8276895378</v>
      </c>
      <c r="E22" s="138" t="s">
        <v>101</v>
      </c>
      <c r="F22" s="113">
        <v>9216</v>
      </c>
      <c r="G22" s="113">
        <f t="shared" si="1"/>
        <v>23550</v>
      </c>
      <c r="H22" s="111">
        <f t="shared" si="2"/>
        <v>217036800</v>
      </c>
      <c r="I22" s="119"/>
      <c r="J22" s="127"/>
      <c r="K22" s="139"/>
    </row>
    <row r="23" spans="1:11" s="7" customFormat="1" x14ac:dyDescent="0.25">
      <c r="A23" s="10" t="s">
        <v>1</v>
      </c>
      <c r="B23" s="50">
        <v>44508</v>
      </c>
      <c r="C23" s="50">
        <v>44522</v>
      </c>
      <c r="D23" s="109">
        <v>8276895378</v>
      </c>
      <c r="E23" s="138" t="s">
        <v>28</v>
      </c>
      <c r="F23" s="113">
        <v>5824</v>
      </c>
      <c r="G23" s="113">
        <f t="shared" si="1"/>
        <v>29330</v>
      </c>
      <c r="H23" s="111">
        <f t="shared" si="2"/>
        <v>170817920</v>
      </c>
      <c r="I23" s="119"/>
      <c r="J23" s="127"/>
      <c r="K23" s="139"/>
    </row>
    <row r="24" spans="1:11" s="7" customFormat="1" x14ac:dyDescent="0.25">
      <c r="A24" s="10" t="s">
        <v>1</v>
      </c>
      <c r="B24" s="50">
        <v>44508</v>
      </c>
      <c r="C24" s="50">
        <v>44522</v>
      </c>
      <c r="D24" s="109">
        <v>8276895378</v>
      </c>
      <c r="E24" s="138" t="s">
        <v>37</v>
      </c>
      <c r="F24" s="113">
        <v>1458</v>
      </c>
      <c r="G24" s="113">
        <f t="shared" si="1"/>
        <v>21700</v>
      </c>
      <c r="H24" s="111">
        <f t="shared" si="2"/>
        <v>31638600</v>
      </c>
      <c r="I24" s="119"/>
      <c r="J24" s="127"/>
      <c r="K24" s="139"/>
    </row>
    <row r="25" spans="1:11" s="7" customFormat="1" x14ac:dyDescent="0.25">
      <c r="A25" s="10" t="s">
        <v>1</v>
      </c>
      <c r="B25" s="50">
        <v>44508</v>
      </c>
      <c r="C25" s="50">
        <v>44522</v>
      </c>
      <c r="D25" s="109">
        <v>8276895378</v>
      </c>
      <c r="E25" s="138" t="s">
        <v>29</v>
      </c>
      <c r="F25" s="113">
        <v>10082</v>
      </c>
      <c r="G25" s="113">
        <f t="shared" si="1"/>
        <v>7440</v>
      </c>
      <c r="H25" s="111">
        <f t="shared" si="2"/>
        <v>75010080</v>
      </c>
      <c r="I25" s="119"/>
      <c r="J25" s="127"/>
      <c r="K25" s="139"/>
    </row>
    <row r="26" spans="1:11" s="7" customFormat="1" x14ac:dyDescent="0.25">
      <c r="A26" s="10" t="s">
        <v>1</v>
      </c>
      <c r="B26" s="50">
        <v>44508</v>
      </c>
      <c r="C26" s="50">
        <v>44522</v>
      </c>
      <c r="D26" s="109">
        <v>8276895378</v>
      </c>
      <c r="E26" s="138" t="s">
        <v>114</v>
      </c>
      <c r="F26" s="113">
        <v>2288</v>
      </c>
      <c r="G26" s="113">
        <f t="shared" si="1"/>
        <v>33900</v>
      </c>
      <c r="H26" s="111">
        <f t="shared" si="2"/>
        <v>77563200</v>
      </c>
      <c r="I26" s="119"/>
      <c r="J26" s="127"/>
      <c r="K26" s="139"/>
    </row>
    <row r="27" spans="1:11" s="7" customFormat="1" x14ac:dyDescent="0.25">
      <c r="A27" s="10" t="s">
        <v>1</v>
      </c>
      <c r="B27" s="50">
        <v>44508</v>
      </c>
      <c r="C27" s="50">
        <v>44522</v>
      </c>
      <c r="D27" s="109">
        <v>8276895378</v>
      </c>
      <c r="E27" s="138" t="s">
        <v>132</v>
      </c>
      <c r="F27" s="113">
        <v>1452</v>
      </c>
      <c r="G27" s="113">
        <f t="shared" si="1"/>
        <v>33900</v>
      </c>
      <c r="H27" s="111">
        <f t="shared" si="2"/>
        <v>49222800</v>
      </c>
      <c r="I27" s="119"/>
      <c r="J27" s="127"/>
      <c r="K27" s="139"/>
    </row>
    <row r="28" spans="1:11" s="7" customFormat="1" x14ac:dyDescent="0.25">
      <c r="A28" s="10" t="s">
        <v>1</v>
      </c>
      <c r="B28" s="50">
        <v>44508</v>
      </c>
      <c r="C28" s="50">
        <v>44522</v>
      </c>
      <c r="D28" s="109">
        <v>8276895378</v>
      </c>
      <c r="E28" s="138" t="s">
        <v>115</v>
      </c>
      <c r="F28" s="113">
        <v>1364</v>
      </c>
      <c r="G28" s="113">
        <f t="shared" si="1"/>
        <v>33900</v>
      </c>
      <c r="H28" s="111">
        <f t="shared" si="2"/>
        <v>46239600</v>
      </c>
      <c r="I28" s="119"/>
      <c r="J28" s="127"/>
      <c r="K28" s="139"/>
    </row>
    <row r="29" spans="1:11" s="7" customFormat="1" x14ac:dyDescent="0.25">
      <c r="A29" s="10" t="s">
        <v>1</v>
      </c>
      <c r="B29" s="50">
        <v>44508</v>
      </c>
      <c r="C29" s="50">
        <v>44522</v>
      </c>
      <c r="D29" s="109">
        <v>8276895378</v>
      </c>
      <c r="E29" s="138" t="s">
        <v>116</v>
      </c>
      <c r="F29" s="113">
        <v>1056</v>
      </c>
      <c r="G29" s="113">
        <f t="shared" si="1"/>
        <v>33900</v>
      </c>
      <c r="H29" s="111">
        <f t="shared" si="2"/>
        <v>35798400</v>
      </c>
      <c r="I29" s="119"/>
      <c r="J29" s="127"/>
      <c r="K29" s="139"/>
    </row>
    <row r="30" spans="1:11" s="7" customFormat="1" x14ac:dyDescent="0.25">
      <c r="A30" s="10" t="s">
        <v>1</v>
      </c>
      <c r="B30" s="50">
        <v>44508</v>
      </c>
      <c r="C30" s="50">
        <v>44522</v>
      </c>
      <c r="D30" s="109">
        <v>8276895378</v>
      </c>
      <c r="E30" s="138" t="s">
        <v>129</v>
      </c>
      <c r="F30" s="113">
        <v>5087</v>
      </c>
      <c r="G30" s="113">
        <f t="shared" si="1"/>
        <v>24030</v>
      </c>
      <c r="H30" s="111">
        <f t="shared" si="2"/>
        <v>122240610</v>
      </c>
      <c r="I30" s="119"/>
      <c r="J30" s="127"/>
      <c r="K30" s="139"/>
    </row>
    <row r="31" spans="1:11" s="7" customFormat="1" x14ac:dyDescent="0.25">
      <c r="A31" s="10" t="s">
        <v>1</v>
      </c>
      <c r="B31" s="50">
        <v>44508</v>
      </c>
      <c r="C31" s="50">
        <v>44522</v>
      </c>
      <c r="D31" s="109">
        <v>8276895378</v>
      </c>
      <c r="E31" s="138" t="s">
        <v>30</v>
      </c>
      <c r="F31" s="113">
        <v>35840</v>
      </c>
      <c r="G31" s="113">
        <f t="shared" si="1"/>
        <v>37240</v>
      </c>
      <c r="H31" s="111">
        <f t="shared" si="2"/>
        <v>1334681600</v>
      </c>
      <c r="I31" s="119"/>
      <c r="J31" s="127"/>
      <c r="K31" s="139"/>
    </row>
    <row r="32" spans="1:11" s="7" customFormat="1" x14ac:dyDescent="0.25">
      <c r="A32" s="10" t="s">
        <v>1</v>
      </c>
      <c r="B32" s="50">
        <v>44508</v>
      </c>
      <c r="C32" s="50">
        <v>44522</v>
      </c>
      <c r="D32" s="109">
        <v>8276895378</v>
      </c>
      <c r="E32" s="138" t="s">
        <v>52</v>
      </c>
      <c r="F32" s="113">
        <v>10284</v>
      </c>
      <c r="G32" s="113">
        <f t="shared" si="1"/>
        <v>30000</v>
      </c>
      <c r="H32" s="111">
        <f t="shared" si="2"/>
        <v>308520000</v>
      </c>
      <c r="I32" s="119"/>
      <c r="J32" s="127"/>
      <c r="K32" s="139"/>
    </row>
    <row r="33" spans="1:11" s="7" customFormat="1" x14ac:dyDescent="0.25">
      <c r="A33" s="10" t="s">
        <v>1</v>
      </c>
      <c r="B33" s="50">
        <v>44508</v>
      </c>
      <c r="C33" s="50">
        <v>44522</v>
      </c>
      <c r="D33" s="109">
        <v>8276895378</v>
      </c>
      <c r="E33" s="138" t="s">
        <v>65</v>
      </c>
      <c r="F33" s="113">
        <v>1761</v>
      </c>
      <c r="G33" s="113">
        <f t="shared" si="1"/>
        <v>100000</v>
      </c>
      <c r="H33" s="111">
        <f t="shared" si="2"/>
        <v>176100000</v>
      </c>
      <c r="I33" s="119"/>
      <c r="J33" s="127"/>
      <c r="K33" s="139"/>
    </row>
    <row r="34" spans="1:11" s="7" customFormat="1" x14ac:dyDescent="0.25">
      <c r="A34" s="10" t="s">
        <v>1</v>
      </c>
      <c r="B34" s="50">
        <v>44508</v>
      </c>
      <c r="C34" s="50">
        <v>44522</v>
      </c>
      <c r="D34" s="109">
        <v>8276895378</v>
      </c>
      <c r="E34" s="138" t="s">
        <v>85</v>
      </c>
      <c r="F34" s="113"/>
      <c r="G34" s="113">
        <f t="shared" ref="G34" si="6">VLOOKUP(E34,lms,3,0)</f>
        <v>0</v>
      </c>
      <c r="H34" s="111">
        <v>-18932502</v>
      </c>
      <c r="I34" s="132">
        <f>SUM(H19:H34)</f>
        <v>4994486808</v>
      </c>
      <c r="J34" s="127"/>
      <c r="K34" s="139"/>
    </row>
    <row r="35" spans="1:11" s="7" customFormat="1" x14ac:dyDescent="0.25">
      <c r="A35" s="10" t="s">
        <v>1</v>
      </c>
      <c r="B35" s="50">
        <v>44508</v>
      </c>
      <c r="C35" s="50">
        <v>44515</v>
      </c>
      <c r="D35" s="109">
        <v>8276896037</v>
      </c>
      <c r="E35" s="138" t="s">
        <v>56</v>
      </c>
      <c r="F35" s="113">
        <v>2784</v>
      </c>
      <c r="G35" s="113">
        <f t="shared" si="1"/>
        <v>9850</v>
      </c>
      <c r="H35" s="111">
        <f t="shared" si="2"/>
        <v>27422400</v>
      </c>
      <c r="I35" s="119"/>
      <c r="J35" s="127"/>
      <c r="K35" s="139"/>
    </row>
    <row r="36" spans="1:11" s="7" customFormat="1" x14ac:dyDescent="0.25">
      <c r="A36" s="10" t="s">
        <v>1</v>
      </c>
      <c r="B36" s="50">
        <v>44508</v>
      </c>
      <c r="C36" s="50">
        <v>44515</v>
      </c>
      <c r="D36" s="109">
        <v>8276896037</v>
      </c>
      <c r="E36" s="138" t="s">
        <v>57</v>
      </c>
      <c r="F36" s="113">
        <v>2784</v>
      </c>
      <c r="G36" s="113">
        <f t="shared" si="1"/>
        <v>30000</v>
      </c>
      <c r="H36" s="111">
        <f t="shared" si="2"/>
        <v>83520000</v>
      </c>
      <c r="I36" s="119"/>
      <c r="J36" s="127"/>
      <c r="K36" s="139"/>
    </row>
    <row r="37" spans="1:11" s="7" customFormat="1" x14ac:dyDescent="0.25">
      <c r="A37" s="10" t="s">
        <v>1</v>
      </c>
      <c r="B37" s="50">
        <v>44508</v>
      </c>
      <c r="C37" s="50">
        <v>44515</v>
      </c>
      <c r="D37" s="109">
        <v>8276896037</v>
      </c>
      <c r="E37" s="138" t="s">
        <v>85</v>
      </c>
      <c r="F37" s="113"/>
      <c r="G37" s="113">
        <f t="shared" ref="G37" si="7">VLOOKUP(E37,lms,3,0)</f>
        <v>0</v>
      </c>
      <c r="H37" s="111">
        <v>1</v>
      </c>
      <c r="I37" s="132">
        <f>SUM(H35:H37)</f>
        <v>110942401</v>
      </c>
      <c r="J37" s="127"/>
      <c r="K37" s="139"/>
    </row>
    <row r="38" spans="1:11" s="7" customFormat="1" x14ac:dyDescent="0.25">
      <c r="A38" s="10" t="s">
        <v>1</v>
      </c>
      <c r="B38" s="50">
        <v>44508</v>
      </c>
      <c r="C38" s="50">
        <v>44515</v>
      </c>
      <c r="D38" s="109">
        <v>8276896091</v>
      </c>
      <c r="E38" s="138" t="s">
        <v>56</v>
      </c>
      <c r="F38" s="113">
        <v>5904</v>
      </c>
      <c r="G38" s="113">
        <f t="shared" si="1"/>
        <v>9850</v>
      </c>
      <c r="H38" s="111">
        <f t="shared" si="2"/>
        <v>58154400</v>
      </c>
      <c r="I38" s="119"/>
      <c r="J38" s="127"/>
      <c r="K38" s="139"/>
    </row>
    <row r="39" spans="1:11" s="7" customFormat="1" x14ac:dyDescent="0.25">
      <c r="A39" s="10" t="s">
        <v>1</v>
      </c>
      <c r="B39" s="50">
        <v>44508</v>
      </c>
      <c r="C39" s="50">
        <v>44515</v>
      </c>
      <c r="D39" s="109">
        <v>8276896091</v>
      </c>
      <c r="E39" s="138" t="s">
        <v>57</v>
      </c>
      <c r="F39" s="113">
        <v>5904</v>
      </c>
      <c r="G39" s="113">
        <f t="shared" si="1"/>
        <v>30000</v>
      </c>
      <c r="H39" s="111">
        <f t="shared" si="2"/>
        <v>177120000</v>
      </c>
      <c r="I39" s="119"/>
      <c r="J39" s="127"/>
      <c r="K39" s="139"/>
    </row>
    <row r="40" spans="1:11" s="7" customFormat="1" x14ac:dyDescent="0.25">
      <c r="A40" s="10" t="s">
        <v>1</v>
      </c>
      <c r="B40" s="50">
        <v>44508</v>
      </c>
      <c r="C40" s="50">
        <v>44515</v>
      </c>
      <c r="D40" s="109">
        <v>8276896091</v>
      </c>
      <c r="E40" s="138" t="s">
        <v>69</v>
      </c>
      <c r="F40" s="113">
        <v>124</v>
      </c>
      <c r="G40" s="113">
        <f t="shared" si="1"/>
        <v>0</v>
      </c>
      <c r="H40" s="111">
        <f t="shared" si="2"/>
        <v>0</v>
      </c>
      <c r="I40" s="119"/>
      <c r="J40" s="127"/>
      <c r="K40" s="139"/>
    </row>
    <row r="41" spans="1:11" s="7" customFormat="1" x14ac:dyDescent="0.25">
      <c r="A41" s="10" t="s">
        <v>1</v>
      </c>
      <c r="B41" s="50">
        <v>44508</v>
      </c>
      <c r="C41" s="50">
        <v>44515</v>
      </c>
      <c r="D41" s="109">
        <v>8276896091</v>
      </c>
      <c r="E41" s="138" t="s">
        <v>85</v>
      </c>
      <c r="F41" s="113"/>
      <c r="G41" s="113">
        <f t="shared" si="1"/>
        <v>0</v>
      </c>
      <c r="H41" s="111">
        <v>-1</v>
      </c>
      <c r="I41" s="132">
        <f>SUM(H38:H41)</f>
        <v>235274399</v>
      </c>
      <c r="J41" s="127"/>
      <c r="K41" s="139"/>
    </row>
    <row r="42" spans="1:11" s="7" customFormat="1" x14ac:dyDescent="0.25">
      <c r="A42" s="10" t="s">
        <v>1</v>
      </c>
      <c r="B42" s="50">
        <v>44508</v>
      </c>
      <c r="C42" s="50">
        <v>44511</v>
      </c>
      <c r="D42" s="109">
        <v>100848992</v>
      </c>
      <c r="E42" s="138" t="s">
        <v>147</v>
      </c>
      <c r="F42" s="113"/>
      <c r="G42" s="113"/>
      <c r="H42" s="111">
        <v>-5795161</v>
      </c>
      <c r="I42" s="119"/>
      <c r="J42" s="127"/>
      <c r="K42" s="139"/>
    </row>
    <row r="43" spans="1:11" s="7" customFormat="1" x14ac:dyDescent="0.25">
      <c r="A43" s="10" t="s">
        <v>1</v>
      </c>
      <c r="B43" s="50">
        <v>44508</v>
      </c>
      <c r="C43" s="50">
        <v>44512</v>
      </c>
      <c r="D43" s="109">
        <v>100850456</v>
      </c>
      <c r="E43" s="138" t="s">
        <v>148</v>
      </c>
      <c r="F43" s="113"/>
      <c r="G43" s="113"/>
      <c r="H43" s="111">
        <v>-47000000</v>
      </c>
      <c r="I43" s="119"/>
      <c r="J43" s="127"/>
      <c r="K43" s="139"/>
    </row>
    <row r="44" spans="1:11" s="7" customFormat="1" x14ac:dyDescent="0.25">
      <c r="A44" s="10" t="s">
        <v>1</v>
      </c>
      <c r="B44" s="50">
        <v>44508</v>
      </c>
      <c r="C44" s="50">
        <v>44512</v>
      </c>
      <c r="D44" s="109">
        <v>100850485</v>
      </c>
      <c r="E44" s="138" t="s">
        <v>149</v>
      </c>
      <c r="F44" s="113"/>
      <c r="G44" s="113"/>
      <c r="H44" s="111">
        <v>-70550200</v>
      </c>
      <c r="I44" s="119"/>
      <c r="J44" s="127"/>
      <c r="K44" s="139"/>
    </row>
    <row r="45" spans="1:11" s="7" customFormat="1" x14ac:dyDescent="0.25">
      <c r="A45" s="10" t="s">
        <v>1</v>
      </c>
      <c r="B45" s="50">
        <v>44508</v>
      </c>
      <c r="C45" s="50">
        <v>44513</v>
      </c>
      <c r="D45" s="109">
        <v>2906296804</v>
      </c>
      <c r="E45" s="138" t="s">
        <v>150</v>
      </c>
      <c r="F45" s="113"/>
      <c r="G45" s="113"/>
      <c r="H45" s="111">
        <v>-683000</v>
      </c>
      <c r="I45" s="119"/>
      <c r="J45" s="127"/>
      <c r="K45" s="139"/>
    </row>
    <row r="46" spans="1:11" s="7" customFormat="1" x14ac:dyDescent="0.25">
      <c r="A46" s="10" t="s">
        <v>1</v>
      </c>
      <c r="B46" s="50">
        <v>44508</v>
      </c>
      <c r="C46" s="50">
        <v>44513</v>
      </c>
      <c r="D46" s="109">
        <v>2906296805</v>
      </c>
      <c r="E46" s="138" t="s">
        <v>151</v>
      </c>
      <c r="F46" s="113"/>
      <c r="G46" s="113"/>
      <c r="H46" s="111">
        <v>-3896700</v>
      </c>
      <c r="I46" s="119"/>
      <c r="J46" s="127"/>
      <c r="K46" s="139"/>
    </row>
    <row r="47" spans="1:11" s="7" customFormat="1" x14ac:dyDescent="0.25">
      <c r="A47" s="10" t="s">
        <v>1</v>
      </c>
      <c r="B47" s="50">
        <v>44508</v>
      </c>
      <c r="C47" s="50">
        <v>44513</v>
      </c>
      <c r="D47" s="109">
        <v>2906296806</v>
      </c>
      <c r="E47" s="138" t="s">
        <v>152</v>
      </c>
      <c r="F47" s="113"/>
      <c r="G47" s="113"/>
      <c r="H47" s="111">
        <v>-10504000</v>
      </c>
      <c r="I47" s="119"/>
      <c r="J47" s="127"/>
      <c r="K47" s="139"/>
    </row>
    <row r="48" spans="1:11" s="7" customFormat="1" x14ac:dyDescent="0.25">
      <c r="A48" s="10" t="s">
        <v>1</v>
      </c>
      <c r="B48" s="50">
        <v>44508</v>
      </c>
      <c r="C48" s="50">
        <v>44513</v>
      </c>
      <c r="D48" s="109">
        <v>2906296807</v>
      </c>
      <c r="E48" s="138" t="s">
        <v>153</v>
      </c>
      <c r="F48" s="113"/>
      <c r="G48" s="113"/>
      <c r="H48" s="111">
        <v>-2400000</v>
      </c>
      <c r="I48" s="119"/>
      <c r="J48" s="127"/>
      <c r="K48" s="139"/>
    </row>
    <row r="49" spans="1:11" s="7" customFormat="1" x14ac:dyDescent="0.25">
      <c r="A49" s="10" t="s">
        <v>1</v>
      </c>
      <c r="B49" s="50">
        <v>44508</v>
      </c>
      <c r="C49" s="50">
        <v>44513</v>
      </c>
      <c r="D49" s="109">
        <v>2906296808</v>
      </c>
      <c r="E49" s="138" t="s">
        <v>154</v>
      </c>
      <c r="F49" s="113"/>
      <c r="G49" s="113"/>
      <c r="H49" s="111">
        <v>-8375000</v>
      </c>
      <c r="I49" s="119"/>
      <c r="J49" s="127"/>
      <c r="K49" s="139"/>
    </row>
    <row r="50" spans="1:11" s="7" customFormat="1" x14ac:dyDescent="0.25">
      <c r="A50" s="10" t="s">
        <v>1</v>
      </c>
      <c r="B50" s="50">
        <v>44508</v>
      </c>
      <c r="C50" s="50">
        <v>44513</v>
      </c>
      <c r="D50" s="109">
        <v>2906296809</v>
      </c>
      <c r="E50" s="138" t="s">
        <v>155</v>
      </c>
      <c r="F50" s="113"/>
      <c r="G50" s="113"/>
      <c r="H50" s="111">
        <v>-672000</v>
      </c>
      <c r="I50" s="119"/>
      <c r="J50" s="127"/>
      <c r="K50" s="139"/>
    </row>
    <row r="51" spans="1:11" s="7" customFormat="1" x14ac:dyDescent="0.25">
      <c r="A51" s="10" t="s">
        <v>1</v>
      </c>
      <c r="B51" s="50">
        <v>44508</v>
      </c>
      <c r="C51" s="50">
        <v>44522</v>
      </c>
      <c r="D51" s="109">
        <v>2050350094</v>
      </c>
      <c r="E51" s="138" t="s">
        <v>156</v>
      </c>
      <c r="F51" s="113"/>
      <c r="G51" s="113"/>
      <c r="H51" s="111">
        <v>-371922</v>
      </c>
      <c r="I51" s="119"/>
      <c r="J51" s="127"/>
      <c r="K51" s="139"/>
    </row>
    <row r="52" spans="1:11" s="7" customFormat="1" x14ac:dyDescent="0.25">
      <c r="A52" s="110" t="s">
        <v>172</v>
      </c>
      <c r="B52" s="110"/>
      <c r="C52" s="110"/>
      <c r="D52" s="13"/>
      <c r="E52" s="110"/>
      <c r="F52" s="113"/>
      <c r="G52" s="113"/>
      <c r="H52" s="111"/>
      <c r="I52" s="121"/>
      <c r="K52" s="139"/>
    </row>
    <row r="53" spans="1:11" s="7" customFormat="1" x14ac:dyDescent="0.25">
      <c r="A53" s="10" t="s">
        <v>1</v>
      </c>
      <c r="B53" s="50">
        <v>44516</v>
      </c>
      <c r="C53" s="50">
        <v>44523</v>
      </c>
      <c r="D53" s="109">
        <v>2050351809</v>
      </c>
      <c r="E53" s="138" t="s">
        <v>56</v>
      </c>
      <c r="F53" s="113">
        <v>-6209</v>
      </c>
      <c r="G53" s="113">
        <f t="shared" ref="G53" si="8">VLOOKUP(E53,lms,3,0)</f>
        <v>9850</v>
      </c>
      <c r="H53" s="111">
        <f>+F53*G53</f>
        <v>-61158650</v>
      </c>
      <c r="I53" s="119"/>
      <c r="J53" s="127"/>
      <c r="K53" s="139"/>
    </row>
    <row r="54" spans="1:11" s="7" customFormat="1" x14ac:dyDescent="0.25">
      <c r="A54" s="10" t="s">
        <v>1</v>
      </c>
      <c r="B54" s="50">
        <v>44516</v>
      </c>
      <c r="C54" s="50">
        <v>44523</v>
      </c>
      <c r="D54" s="109">
        <v>2050351809</v>
      </c>
      <c r="E54" s="138" t="s">
        <v>57</v>
      </c>
      <c r="F54" s="113">
        <v>-285161</v>
      </c>
      <c r="G54" s="113">
        <f t="shared" ref="G54:G80" si="9">VLOOKUP(E54,lms,3,0)</f>
        <v>30000</v>
      </c>
      <c r="H54" s="111">
        <f t="shared" ref="H54:H80" si="10">+F54*G54</f>
        <v>-8554830000</v>
      </c>
      <c r="I54" s="119"/>
      <c r="J54" s="127"/>
      <c r="K54" s="139"/>
    </row>
    <row r="55" spans="1:11" s="7" customFormat="1" x14ac:dyDescent="0.25">
      <c r="A55" s="10" t="s">
        <v>1</v>
      </c>
      <c r="B55" s="50">
        <v>44516</v>
      </c>
      <c r="C55" s="50">
        <v>44523</v>
      </c>
      <c r="D55" s="109">
        <v>2050351809</v>
      </c>
      <c r="E55" s="138" t="s">
        <v>69</v>
      </c>
      <c r="F55" s="113">
        <v>-2088</v>
      </c>
      <c r="G55" s="113">
        <f t="shared" si="9"/>
        <v>0</v>
      </c>
      <c r="H55" s="111">
        <f t="shared" si="10"/>
        <v>0</v>
      </c>
      <c r="I55" s="119"/>
      <c r="J55" s="127"/>
      <c r="K55" s="139"/>
    </row>
    <row r="56" spans="1:11" s="7" customFormat="1" x14ac:dyDescent="0.25">
      <c r="A56" s="10" t="s">
        <v>1</v>
      </c>
      <c r="B56" s="50">
        <v>44516</v>
      </c>
      <c r="C56" s="50">
        <v>44523</v>
      </c>
      <c r="D56" s="109">
        <v>2050351809</v>
      </c>
      <c r="E56" s="138" t="s">
        <v>85</v>
      </c>
      <c r="F56" s="113"/>
      <c r="G56" s="113">
        <f t="shared" ref="G56" si="11">VLOOKUP(E56,lms,3,0)</f>
        <v>0</v>
      </c>
      <c r="H56" s="111">
        <v>-18</v>
      </c>
      <c r="I56" s="132">
        <f>SUM(H53:H56)</f>
        <v>-8615988668</v>
      </c>
      <c r="J56" s="127"/>
      <c r="K56" s="139"/>
    </row>
    <row r="57" spans="1:11" s="7" customFormat="1" x14ac:dyDescent="0.25">
      <c r="A57" s="10" t="s">
        <v>1</v>
      </c>
      <c r="B57" s="50">
        <v>44516</v>
      </c>
      <c r="C57" s="50">
        <v>44530</v>
      </c>
      <c r="D57" s="109">
        <v>2050351810</v>
      </c>
      <c r="E57" s="138" t="s">
        <v>29</v>
      </c>
      <c r="F57" s="113">
        <v>-166</v>
      </c>
      <c r="G57" s="113">
        <f t="shared" si="9"/>
        <v>7440</v>
      </c>
      <c r="H57" s="111">
        <f t="shared" si="10"/>
        <v>-1235040</v>
      </c>
      <c r="I57" s="119"/>
      <c r="J57" s="127"/>
      <c r="K57" s="139"/>
    </row>
    <row r="58" spans="1:11" s="7" customFormat="1" x14ac:dyDescent="0.25">
      <c r="A58" s="10" t="s">
        <v>1</v>
      </c>
      <c r="B58" s="50">
        <v>44516</v>
      </c>
      <c r="C58" s="50">
        <v>44530</v>
      </c>
      <c r="D58" s="109">
        <v>2050351810</v>
      </c>
      <c r="E58" s="138" t="s">
        <v>52</v>
      </c>
      <c r="F58" s="113">
        <v>-16552</v>
      </c>
      <c r="G58" s="113">
        <f t="shared" si="9"/>
        <v>30000</v>
      </c>
      <c r="H58" s="111">
        <f t="shared" si="10"/>
        <v>-496560000</v>
      </c>
      <c r="I58" s="119"/>
      <c r="J58" s="127"/>
      <c r="K58" s="139"/>
    </row>
    <row r="59" spans="1:11" s="7" customFormat="1" x14ac:dyDescent="0.25">
      <c r="A59" s="10" t="s">
        <v>1</v>
      </c>
      <c r="B59" s="50">
        <v>44516</v>
      </c>
      <c r="C59" s="50">
        <v>44530</v>
      </c>
      <c r="D59" s="109">
        <v>2050351810</v>
      </c>
      <c r="E59" s="138" t="s">
        <v>66</v>
      </c>
      <c r="F59" s="113">
        <v>-4</v>
      </c>
      <c r="G59" s="113">
        <f t="shared" si="9"/>
        <v>100000</v>
      </c>
      <c r="H59" s="111">
        <f t="shared" si="10"/>
        <v>-400000</v>
      </c>
      <c r="I59" s="119"/>
      <c r="J59" s="127"/>
      <c r="K59" s="139"/>
    </row>
    <row r="60" spans="1:11" s="7" customFormat="1" x14ac:dyDescent="0.25">
      <c r="A60" s="10" t="s">
        <v>1</v>
      </c>
      <c r="B60" s="50">
        <v>44516</v>
      </c>
      <c r="C60" s="50">
        <v>44530</v>
      </c>
      <c r="D60" s="109">
        <v>2050351810</v>
      </c>
      <c r="E60" s="138" t="s">
        <v>65</v>
      </c>
      <c r="F60" s="113">
        <v>-2412</v>
      </c>
      <c r="G60" s="113">
        <f t="shared" si="9"/>
        <v>100000</v>
      </c>
      <c r="H60" s="111">
        <f t="shared" si="10"/>
        <v>-241200000</v>
      </c>
      <c r="I60" s="119"/>
      <c r="J60" s="127"/>
      <c r="K60" s="139"/>
    </row>
    <row r="61" spans="1:11" s="7" customFormat="1" x14ac:dyDescent="0.25">
      <c r="A61" s="10" t="s">
        <v>1</v>
      </c>
      <c r="B61" s="50">
        <v>44516</v>
      </c>
      <c r="C61" s="50">
        <v>44530</v>
      </c>
      <c r="D61" s="109">
        <v>2050351810</v>
      </c>
      <c r="E61" s="138" t="s">
        <v>85</v>
      </c>
      <c r="F61" s="113"/>
      <c r="G61" s="113">
        <f t="shared" ref="G61" si="12">VLOOKUP(E61,lms,3,0)</f>
        <v>0</v>
      </c>
      <c r="H61" s="111">
        <v>1</v>
      </c>
      <c r="I61" s="132">
        <f>SUM(H57:H61)</f>
        <v>-739395039</v>
      </c>
      <c r="J61" s="127"/>
      <c r="K61" s="139"/>
    </row>
    <row r="62" spans="1:11" s="7" customFormat="1" x14ac:dyDescent="0.25">
      <c r="A62" s="10" t="s">
        <v>1</v>
      </c>
      <c r="B62" s="50">
        <v>44516</v>
      </c>
      <c r="C62" s="50">
        <v>44523</v>
      </c>
      <c r="D62" s="109">
        <v>8276927198</v>
      </c>
      <c r="E62" s="138" t="s">
        <v>56</v>
      </c>
      <c r="F62" s="113">
        <v>268184</v>
      </c>
      <c r="G62" s="113">
        <f t="shared" si="9"/>
        <v>9850</v>
      </c>
      <c r="H62" s="111">
        <f>+F62*G62+20</f>
        <v>2641612420</v>
      </c>
      <c r="I62" s="119"/>
      <c r="J62" s="127"/>
      <c r="K62" s="139"/>
    </row>
    <row r="63" spans="1:11" s="7" customFormat="1" x14ac:dyDescent="0.25">
      <c r="A63" s="10" t="s">
        <v>1</v>
      </c>
      <c r="B63" s="50">
        <v>44516</v>
      </c>
      <c r="C63" s="50">
        <v>44523</v>
      </c>
      <c r="D63" s="109">
        <v>8276927198</v>
      </c>
      <c r="E63" s="138" t="s">
        <v>57</v>
      </c>
      <c r="F63" s="113">
        <v>281443</v>
      </c>
      <c r="G63" s="113">
        <f t="shared" si="9"/>
        <v>30000</v>
      </c>
      <c r="H63" s="111">
        <f t="shared" si="10"/>
        <v>8443290000</v>
      </c>
      <c r="I63" s="119"/>
      <c r="J63" s="127"/>
      <c r="K63" s="139"/>
    </row>
    <row r="64" spans="1:11" s="7" customFormat="1" x14ac:dyDescent="0.25">
      <c r="A64" s="10" t="s">
        <v>1</v>
      </c>
      <c r="B64" s="50">
        <v>44516</v>
      </c>
      <c r="C64" s="50">
        <v>44523</v>
      </c>
      <c r="D64" s="109">
        <v>8276927198</v>
      </c>
      <c r="E64" s="138" t="s">
        <v>69</v>
      </c>
      <c r="F64" s="113">
        <v>2072</v>
      </c>
      <c r="G64" s="113">
        <f t="shared" si="9"/>
        <v>0</v>
      </c>
      <c r="H64" s="111">
        <f t="shared" si="10"/>
        <v>0</v>
      </c>
      <c r="I64" s="119"/>
      <c r="J64" s="127"/>
      <c r="K64" s="139"/>
    </row>
    <row r="65" spans="1:11" s="7" customFormat="1" x14ac:dyDescent="0.25">
      <c r="A65" s="10" t="s">
        <v>1</v>
      </c>
      <c r="B65" s="50">
        <v>44516</v>
      </c>
      <c r="C65" s="50">
        <v>44523</v>
      </c>
      <c r="D65" s="109">
        <v>8276927198</v>
      </c>
      <c r="E65" s="138" t="s">
        <v>85</v>
      </c>
      <c r="F65" s="113"/>
      <c r="G65" s="113">
        <f t="shared" ref="G65" si="13">VLOOKUP(E65,lms,3,0)</f>
        <v>0</v>
      </c>
      <c r="H65" s="111">
        <v>23</v>
      </c>
      <c r="I65" s="132">
        <f>SUM(H62:H65)</f>
        <v>11084902443</v>
      </c>
      <c r="J65" s="127"/>
      <c r="K65" s="139"/>
    </row>
    <row r="66" spans="1:11" s="7" customFormat="1" x14ac:dyDescent="0.25">
      <c r="A66" s="10" t="s">
        <v>1</v>
      </c>
      <c r="B66" s="50">
        <v>44516</v>
      </c>
      <c r="C66" s="50">
        <v>44530</v>
      </c>
      <c r="D66" s="109">
        <v>8276927199</v>
      </c>
      <c r="E66" s="138" t="s">
        <v>22</v>
      </c>
      <c r="F66" s="113">
        <v>54110</v>
      </c>
      <c r="G66" s="113">
        <f t="shared" si="9"/>
        <v>40500</v>
      </c>
      <c r="H66" s="111">
        <f t="shared" si="10"/>
        <v>2191455000</v>
      </c>
      <c r="I66" s="119"/>
      <c r="J66" s="127"/>
      <c r="K66" s="139"/>
    </row>
    <row r="67" spans="1:11" s="7" customFormat="1" x14ac:dyDescent="0.25">
      <c r="A67" s="10" t="s">
        <v>1</v>
      </c>
      <c r="B67" s="50">
        <v>44516</v>
      </c>
      <c r="C67" s="50">
        <v>44530</v>
      </c>
      <c r="D67" s="109">
        <v>8276927199</v>
      </c>
      <c r="E67" s="138" t="s">
        <v>25</v>
      </c>
      <c r="F67" s="113">
        <v>10525</v>
      </c>
      <c r="G67" s="113">
        <f t="shared" si="9"/>
        <v>25620</v>
      </c>
      <c r="H67" s="111">
        <f t="shared" si="10"/>
        <v>269650500</v>
      </c>
      <c r="I67" s="119"/>
      <c r="J67" s="127"/>
      <c r="K67" s="139"/>
    </row>
    <row r="68" spans="1:11" s="7" customFormat="1" x14ac:dyDescent="0.25">
      <c r="A68" s="10" t="s">
        <v>1</v>
      </c>
      <c r="B68" s="50">
        <v>44516</v>
      </c>
      <c r="C68" s="50">
        <v>44530</v>
      </c>
      <c r="D68" s="109">
        <v>8276927199</v>
      </c>
      <c r="E68" s="138" t="s">
        <v>142</v>
      </c>
      <c r="F68" s="113">
        <v>2715</v>
      </c>
      <c r="G68" s="113">
        <f t="shared" si="9"/>
        <v>14900</v>
      </c>
      <c r="H68" s="111">
        <f t="shared" si="10"/>
        <v>40453500</v>
      </c>
      <c r="I68" s="119"/>
      <c r="J68" s="127"/>
      <c r="K68" s="139"/>
    </row>
    <row r="69" spans="1:11" s="7" customFormat="1" x14ac:dyDescent="0.25">
      <c r="A69" s="10" t="s">
        <v>1</v>
      </c>
      <c r="B69" s="50">
        <v>44516</v>
      </c>
      <c r="C69" s="50">
        <v>44530</v>
      </c>
      <c r="D69" s="109">
        <v>8276927199</v>
      </c>
      <c r="E69" s="138" t="s">
        <v>101</v>
      </c>
      <c r="F69" s="113">
        <v>9216</v>
      </c>
      <c r="G69" s="113">
        <f t="shared" si="9"/>
        <v>23550</v>
      </c>
      <c r="H69" s="111">
        <f t="shared" si="10"/>
        <v>217036800</v>
      </c>
      <c r="I69" s="119"/>
      <c r="J69" s="127"/>
      <c r="K69" s="139"/>
    </row>
    <row r="70" spans="1:11" s="7" customFormat="1" x14ac:dyDescent="0.25">
      <c r="A70" s="10" t="s">
        <v>1</v>
      </c>
      <c r="B70" s="50">
        <v>44516</v>
      </c>
      <c r="C70" s="50">
        <v>44530</v>
      </c>
      <c r="D70" s="109">
        <v>8276927199</v>
      </c>
      <c r="E70" s="138" t="s">
        <v>28</v>
      </c>
      <c r="F70" s="113">
        <v>5824</v>
      </c>
      <c r="G70" s="113">
        <f t="shared" si="9"/>
        <v>29330</v>
      </c>
      <c r="H70" s="111">
        <f t="shared" si="10"/>
        <v>170817920</v>
      </c>
      <c r="I70" s="119"/>
      <c r="J70" s="127"/>
      <c r="K70" s="139"/>
    </row>
    <row r="71" spans="1:11" s="7" customFormat="1" x14ac:dyDescent="0.25">
      <c r="A71" s="10" t="s">
        <v>1</v>
      </c>
      <c r="B71" s="50">
        <v>44516</v>
      </c>
      <c r="C71" s="50">
        <v>44530</v>
      </c>
      <c r="D71" s="109">
        <v>8276927199</v>
      </c>
      <c r="E71" s="138" t="s">
        <v>37</v>
      </c>
      <c r="F71" s="113">
        <v>1600</v>
      </c>
      <c r="G71" s="113">
        <f t="shared" si="9"/>
        <v>21700</v>
      </c>
      <c r="H71" s="111">
        <f t="shared" si="10"/>
        <v>34720000</v>
      </c>
      <c r="I71" s="119"/>
      <c r="J71" s="127"/>
      <c r="K71" s="139"/>
    </row>
    <row r="72" spans="1:11" s="7" customFormat="1" x14ac:dyDescent="0.25">
      <c r="A72" s="10" t="s">
        <v>1</v>
      </c>
      <c r="B72" s="50">
        <v>44516</v>
      </c>
      <c r="C72" s="50">
        <v>44530</v>
      </c>
      <c r="D72" s="109">
        <v>8276927199</v>
      </c>
      <c r="E72" s="138" t="s">
        <v>29</v>
      </c>
      <c r="F72" s="113">
        <v>15579</v>
      </c>
      <c r="G72" s="113">
        <f t="shared" si="9"/>
        <v>7440</v>
      </c>
      <c r="H72" s="111">
        <f t="shared" si="10"/>
        <v>115907760</v>
      </c>
      <c r="I72" s="119"/>
      <c r="J72" s="127"/>
      <c r="K72" s="139"/>
    </row>
    <row r="73" spans="1:11" s="7" customFormat="1" x14ac:dyDescent="0.25">
      <c r="A73" s="10" t="s">
        <v>1</v>
      </c>
      <c r="B73" s="50">
        <v>44516</v>
      </c>
      <c r="C73" s="50">
        <v>44530</v>
      </c>
      <c r="D73" s="109">
        <v>8276927199</v>
      </c>
      <c r="E73" s="138" t="s">
        <v>114</v>
      </c>
      <c r="F73" s="113">
        <v>2376</v>
      </c>
      <c r="G73" s="113">
        <f t="shared" si="9"/>
        <v>33900</v>
      </c>
      <c r="H73" s="111">
        <f t="shared" si="10"/>
        <v>80546400</v>
      </c>
      <c r="I73" s="119"/>
      <c r="J73" s="127"/>
      <c r="K73" s="139"/>
    </row>
    <row r="74" spans="1:11" s="7" customFormat="1" x14ac:dyDescent="0.25">
      <c r="A74" s="10" t="s">
        <v>1</v>
      </c>
      <c r="B74" s="50">
        <v>44516</v>
      </c>
      <c r="C74" s="50">
        <v>44530</v>
      </c>
      <c r="D74" s="109">
        <v>8276927199</v>
      </c>
      <c r="E74" s="138" t="s">
        <v>132</v>
      </c>
      <c r="F74" s="113">
        <v>528</v>
      </c>
      <c r="G74" s="113">
        <f t="shared" si="9"/>
        <v>33900</v>
      </c>
      <c r="H74" s="111">
        <f t="shared" si="10"/>
        <v>17899200</v>
      </c>
      <c r="I74" s="119"/>
      <c r="J74" s="127"/>
      <c r="K74" s="139"/>
    </row>
    <row r="75" spans="1:11" s="7" customFormat="1" x14ac:dyDescent="0.25">
      <c r="A75" s="10" t="s">
        <v>1</v>
      </c>
      <c r="B75" s="50">
        <v>44516</v>
      </c>
      <c r="C75" s="50">
        <v>44530</v>
      </c>
      <c r="D75" s="109">
        <v>8276927199</v>
      </c>
      <c r="E75" s="138" t="s">
        <v>115</v>
      </c>
      <c r="F75" s="113">
        <v>880</v>
      </c>
      <c r="G75" s="113">
        <f t="shared" si="9"/>
        <v>33900</v>
      </c>
      <c r="H75" s="111">
        <f t="shared" si="10"/>
        <v>29832000</v>
      </c>
      <c r="I75" s="119"/>
      <c r="J75" s="127"/>
      <c r="K75" s="139"/>
    </row>
    <row r="76" spans="1:11" s="7" customFormat="1" x14ac:dyDescent="0.25">
      <c r="A76" s="10" t="s">
        <v>1</v>
      </c>
      <c r="B76" s="50">
        <v>44516</v>
      </c>
      <c r="C76" s="50">
        <v>44530</v>
      </c>
      <c r="D76" s="109">
        <v>8276927199</v>
      </c>
      <c r="E76" s="138" t="s">
        <v>116</v>
      </c>
      <c r="F76" s="113">
        <v>616</v>
      </c>
      <c r="G76" s="113">
        <f t="shared" si="9"/>
        <v>33900</v>
      </c>
      <c r="H76" s="111">
        <f t="shared" si="10"/>
        <v>20882400</v>
      </c>
      <c r="I76" s="119"/>
      <c r="J76" s="127"/>
      <c r="K76" s="139"/>
    </row>
    <row r="77" spans="1:11" s="7" customFormat="1" x14ac:dyDescent="0.25">
      <c r="A77" s="10" t="s">
        <v>1</v>
      </c>
      <c r="B77" s="50">
        <v>44516</v>
      </c>
      <c r="C77" s="50">
        <v>44530</v>
      </c>
      <c r="D77" s="109">
        <v>8276927199</v>
      </c>
      <c r="E77" s="138" t="s">
        <v>129</v>
      </c>
      <c r="F77" s="113">
        <v>8899</v>
      </c>
      <c r="G77" s="113">
        <f t="shared" si="9"/>
        <v>24030</v>
      </c>
      <c r="H77" s="111">
        <f t="shared" si="10"/>
        <v>213842970</v>
      </c>
      <c r="I77" s="119"/>
      <c r="J77" s="127"/>
      <c r="K77" s="139"/>
    </row>
    <row r="78" spans="1:11" s="7" customFormat="1" x14ac:dyDescent="0.25">
      <c r="A78" s="10" t="s">
        <v>1</v>
      </c>
      <c r="B78" s="50">
        <v>44516</v>
      </c>
      <c r="C78" s="50">
        <v>44530</v>
      </c>
      <c r="D78" s="109">
        <v>8276927199</v>
      </c>
      <c r="E78" s="138" t="s">
        <v>30</v>
      </c>
      <c r="F78" s="113">
        <v>62720</v>
      </c>
      <c r="G78" s="113">
        <f t="shared" si="9"/>
        <v>37240</v>
      </c>
      <c r="H78" s="111">
        <f t="shared" si="10"/>
        <v>2335692800</v>
      </c>
      <c r="I78" s="119"/>
      <c r="J78" s="127"/>
      <c r="K78" s="139"/>
    </row>
    <row r="79" spans="1:11" s="7" customFormat="1" x14ac:dyDescent="0.25">
      <c r="A79" s="10" t="s">
        <v>1</v>
      </c>
      <c r="B79" s="50">
        <v>44516</v>
      </c>
      <c r="C79" s="50">
        <v>44530</v>
      </c>
      <c r="D79" s="109">
        <v>8276927199</v>
      </c>
      <c r="E79" s="138" t="s">
        <v>52</v>
      </c>
      <c r="F79" s="113">
        <v>15965</v>
      </c>
      <c r="G79" s="113">
        <f t="shared" si="9"/>
        <v>30000</v>
      </c>
      <c r="H79" s="111">
        <f t="shared" si="10"/>
        <v>478950000</v>
      </c>
      <c r="I79" s="119"/>
      <c r="J79" s="127"/>
      <c r="K79" s="139"/>
    </row>
    <row r="80" spans="1:11" s="7" customFormat="1" x14ac:dyDescent="0.25">
      <c r="A80" s="10" t="s">
        <v>1</v>
      </c>
      <c r="B80" s="50">
        <v>44516</v>
      </c>
      <c r="C80" s="50">
        <v>44530</v>
      </c>
      <c r="D80" s="109">
        <v>8276927199</v>
      </c>
      <c r="E80" s="138" t="s">
        <v>65</v>
      </c>
      <c r="F80" s="113">
        <v>2426</v>
      </c>
      <c r="G80" s="113">
        <f t="shared" si="9"/>
        <v>100000</v>
      </c>
      <c r="H80" s="111">
        <f t="shared" si="10"/>
        <v>242600000</v>
      </c>
      <c r="I80" s="119"/>
      <c r="J80" s="127"/>
      <c r="K80" s="139"/>
    </row>
    <row r="81" spans="1:11" s="7" customFormat="1" x14ac:dyDescent="0.25">
      <c r="A81" s="10" t="s">
        <v>1</v>
      </c>
      <c r="B81" s="50">
        <v>44516</v>
      </c>
      <c r="C81" s="50">
        <v>44530</v>
      </c>
      <c r="D81" s="109">
        <v>8276927199</v>
      </c>
      <c r="E81" s="138" t="s">
        <v>85</v>
      </c>
      <c r="F81" s="113"/>
      <c r="G81" s="113">
        <f t="shared" ref="G81" si="14">VLOOKUP(E81,lms,3,0)</f>
        <v>0</v>
      </c>
      <c r="H81" s="111">
        <v>-18932509</v>
      </c>
      <c r="I81" s="132">
        <f>SUM(H66:H81)</f>
        <v>6441354741</v>
      </c>
      <c r="J81" s="127"/>
      <c r="K81" s="139"/>
    </row>
    <row r="82" spans="1:11" s="7" customFormat="1" x14ac:dyDescent="0.25">
      <c r="A82" s="10" t="s">
        <v>1</v>
      </c>
      <c r="B82" s="50">
        <v>44516</v>
      </c>
      <c r="C82" s="50">
        <v>44517</v>
      </c>
      <c r="D82" s="109">
        <v>2906298921</v>
      </c>
      <c r="E82" s="138" t="s">
        <v>173</v>
      </c>
      <c r="F82" s="113"/>
      <c r="G82" s="113"/>
      <c r="H82" s="111">
        <v>-19950000</v>
      </c>
      <c r="I82" s="119"/>
      <c r="J82" s="127"/>
      <c r="K82" s="139"/>
    </row>
    <row r="83" spans="1:11" s="7" customFormat="1" x14ac:dyDescent="0.25">
      <c r="A83" s="10" t="s">
        <v>1</v>
      </c>
      <c r="B83" s="50">
        <v>44516</v>
      </c>
      <c r="C83" s="50">
        <v>44517</v>
      </c>
      <c r="D83" s="109">
        <v>2906298922</v>
      </c>
      <c r="E83" s="138" t="s">
        <v>174</v>
      </c>
      <c r="F83" s="113"/>
      <c r="G83" s="113"/>
      <c r="H83" s="111">
        <v>-420000</v>
      </c>
      <c r="I83" s="119"/>
      <c r="J83" s="127"/>
      <c r="K83" s="139"/>
    </row>
    <row r="84" spans="1:11" s="7" customFormat="1" x14ac:dyDescent="0.25">
      <c r="A84" s="10" t="s">
        <v>1</v>
      </c>
      <c r="B84" s="50">
        <v>44516</v>
      </c>
      <c r="C84" s="50">
        <v>44517</v>
      </c>
      <c r="D84" s="109">
        <v>2906298923</v>
      </c>
      <c r="E84" s="138" t="s">
        <v>175</v>
      </c>
      <c r="F84" s="113"/>
      <c r="G84" s="113"/>
      <c r="H84" s="111">
        <v>-118800</v>
      </c>
      <c r="I84" s="119"/>
      <c r="J84" s="127"/>
      <c r="K84" s="139"/>
    </row>
    <row r="85" spans="1:11" s="7" customFormat="1" x14ac:dyDescent="0.25">
      <c r="A85" s="10" t="s">
        <v>1</v>
      </c>
      <c r="B85" s="50">
        <v>44516</v>
      </c>
      <c r="C85" s="50">
        <v>44517</v>
      </c>
      <c r="D85" s="109">
        <v>2906298924</v>
      </c>
      <c r="E85" s="138" t="s">
        <v>176</v>
      </c>
      <c r="F85" s="113"/>
      <c r="G85" s="113"/>
      <c r="H85" s="111">
        <v>-28600</v>
      </c>
      <c r="I85" s="119"/>
      <c r="J85" s="127"/>
      <c r="K85" s="139"/>
    </row>
    <row r="86" spans="1:11" s="7" customFormat="1" x14ac:dyDescent="0.25">
      <c r="A86" s="10" t="s">
        <v>1</v>
      </c>
      <c r="B86" s="50">
        <v>44516</v>
      </c>
      <c r="C86" s="50">
        <v>44517</v>
      </c>
      <c r="D86" s="109">
        <v>2906298925</v>
      </c>
      <c r="E86" s="138" t="s">
        <v>177</v>
      </c>
      <c r="F86" s="113"/>
      <c r="G86" s="113"/>
      <c r="H86" s="111">
        <v>-396000</v>
      </c>
      <c r="I86" s="119"/>
      <c r="J86" s="127"/>
      <c r="K86" s="139"/>
    </row>
    <row r="87" spans="1:11" s="7" customFormat="1" x14ac:dyDescent="0.25">
      <c r="A87" s="10" t="s">
        <v>1</v>
      </c>
      <c r="B87" s="50">
        <v>44516</v>
      </c>
      <c r="C87" s="50">
        <v>44517</v>
      </c>
      <c r="D87" s="109">
        <v>2906298926</v>
      </c>
      <c r="E87" s="138" t="s">
        <v>178</v>
      </c>
      <c r="F87" s="113"/>
      <c r="G87" s="113"/>
      <c r="H87" s="111">
        <v>-28000</v>
      </c>
      <c r="I87" s="119"/>
      <c r="J87" s="127"/>
      <c r="K87" s="139"/>
    </row>
    <row r="88" spans="1:11" s="7" customFormat="1" x14ac:dyDescent="0.25">
      <c r="A88" s="10" t="s">
        <v>1</v>
      </c>
      <c r="B88" s="50">
        <v>44516</v>
      </c>
      <c r="C88" s="50">
        <v>44517</v>
      </c>
      <c r="D88" s="109">
        <v>2906298927</v>
      </c>
      <c r="E88" s="138" t="s">
        <v>179</v>
      </c>
      <c r="F88" s="113"/>
      <c r="G88" s="113"/>
      <c r="H88" s="111">
        <v>-56000</v>
      </c>
      <c r="I88" s="119"/>
      <c r="J88" s="127"/>
      <c r="K88" s="139"/>
    </row>
    <row r="89" spans="1:11" s="7" customFormat="1" x14ac:dyDescent="0.25">
      <c r="A89" s="10" t="s">
        <v>1</v>
      </c>
      <c r="B89" s="50">
        <v>44516</v>
      </c>
      <c r="C89" s="50">
        <v>44517</v>
      </c>
      <c r="D89" s="109">
        <v>2906298928</v>
      </c>
      <c r="E89" s="138" t="s">
        <v>180</v>
      </c>
      <c r="F89" s="113"/>
      <c r="G89" s="113"/>
      <c r="H89" s="111">
        <v>-3255400</v>
      </c>
      <c r="I89" s="119"/>
      <c r="J89" s="127"/>
      <c r="K89" s="139"/>
    </row>
    <row r="90" spans="1:11" s="7" customFormat="1" x14ac:dyDescent="0.25">
      <c r="A90" s="10" t="s">
        <v>1</v>
      </c>
      <c r="B90" s="50">
        <v>44516</v>
      </c>
      <c r="C90" s="50">
        <v>44517</v>
      </c>
      <c r="D90" s="109">
        <v>2906298929</v>
      </c>
      <c r="E90" s="138" t="s">
        <v>181</v>
      </c>
      <c r="F90" s="113"/>
      <c r="G90" s="113"/>
      <c r="H90" s="111">
        <v>-5066400</v>
      </c>
      <c r="I90" s="119"/>
      <c r="J90" s="127"/>
      <c r="K90" s="139"/>
    </row>
    <row r="91" spans="1:11" s="7" customFormat="1" x14ac:dyDescent="0.25">
      <c r="A91" s="10" t="s">
        <v>1</v>
      </c>
      <c r="B91" s="50">
        <v>44516</v>
      </c>
      <c r="C91" s="50">
        <v>44517</v>
      </c>
      <c r="D91" s="109">
        <v>2906298930</v>
      </c>
      <c r="E91" s="138" t="s">
        <v>182</v>
      </c>
      <c r="F91" s="113"/>
      <c r="G91" s="113"/>
      <c r="H91" s="111">
        <v>-28000</v>
      </c>
      <c r="I91" s="119"/>
      <c r="J91" s="127"/>
      <c r="K91" s="139"/>
    </row>
    <row r="92" spans="1:11" s="7" customFormat="1" x14ac:dyDescent="0.25">
      <c r="A92" s="10" t="s">
        <v>1</v>
      </c>
      <c r="B92" s="50">
        <v>44516</v>
      </c>
      <c r="C92" s="50">
        <v>44517</v>
      </c>
      <c r="D92" s="109">
        <v>2906298931</v>
      </c>
      <c r="E92" s="138" t="s">
        <v>183</v>
      </c>
      <c r="F92" s="113"/>
      <c r="G92" s="113"/>
      <c r="H92" s="111">
        <v>-112000</v>
      </c>
      <c r="I92" s="119"/>
      <c r="J92" s="127"/>
      <c r="K92" s="139"/>
    </row>
    <row r="93" spans="1:11" s="7" customFormat="1" x14ac:dyDescent="0.25">
      <c r="A93" s="10" t="s">
        <v>1</v>
      </c>
      <c r="B93" s="50">
        <v>44516</v>
      </c>
      <c r="C93" s="50">
        <v>44517</v>
      </c>
      <c r="D93" s="109">
        <v>2906298932</v>
      </c>
      <c r="E93" s="138" t="s">
        <v>184</v>
      </c>
      <c r="F93" s="113"/>
      <c r="G93" s="113"/>
      <c r="H93" s="111">
        <v>-84000</v>
      </c>
      <c r="I93" s="119"/>
      <c r="J93" s="127"/>
      <c r="K93" s="139"/>
    </row>
    <row r="94" spans="1:11" x14ac:dyDescent="0.25">
      <c r="A94" s="10" t="s">
        <v>1</v>
      </c>
      <c r="B94" s="50">
        <v>44516</v>
      </c>
      <c r="C94" s="50">
        <v>44517</v>
      </c>
      <c r="D94" s="109">
        <v>2906298933</v>
      </c>
      <c r="E94" s="138" t="s">
        <v>185</v>
      </c>
      <c r="H94" s="111">
        <v>-168000</v>
      </c>
    </row>
    <row r="95" spans="1:11" x14ac:dyDescent="0.25">
      <c r="A95" s="10" t="s">
        <v>1</v>
      </c>
      <c r="B95" s="50">
        <v>44516</v>
      </c>
      <c r="C95" s="50">
        <v>44517</v>
      </c>
      <c r="D95" s="109">
        <v>2906298934</v>
      </c>
      <c r="E95" s="138" t="s">
        <v>186</v>
      </c>
      <c r="H95" s="111">
        <v>-884000</v>
      </c>
    </row>
    <row r="96" spans="1:11" x14ac:dyDescent="0.25">
      <c r="A96" s="10" t="s">
        <v>1</v>
      </c>
      <c r="B96" s="50">
        <v>44516</v>
      </c>
      <c r="C96" s="50">
        <v>44517</v>
      </c>
      <c r="D96" s="109">
        <v>2906298935</v>
      </c>
      <c r="E96" s="138" t="s">
        <v>187</v>
      </c>
      <c r="H96" s="111">
        <v>-44000</v>
      </c>
    </row>
    <row r="97" spans="1:8" x14ac:dyDescent="0.25">
      <c r="A97" s="10" t="s">
        <v>1</v>
      </c>
      <c r="B97" s="50">
        <v>44516</v>
      </c>
      <c r="C97" s="50">
        <v>44517</v>
      </c>
      <c r="D97" s="109">
        <v>2906298936</v>
      </c>
      <c r="E97" s="138" t="s">
        <v>188</v>
      </c>
      <c r="H97" s="111">
        <v>-141700</v>
      </c>
    </row>
    <row r="98" spans="1:8" x14ac:dyDescent="0.25">
      <c r="A98" s="10" t="s">
        <v>1</v>
      </c>
      <c r="B98" s="50">
        <v>44516</v>
      </c>
      <c r="C98" s="50">
        <v>44517</v>
      </c>
      <c r="D98" s="109">
        <v>2906298937</v>
      </c>
      <c r="E98" s="138" t="s">
        <v>191</v>
      </c>
      <c r="H98" s="111">
        <v>-84000</v>
      </c>
    </row>
    <row r="99" spans="1:8" x14ac:dyDescent="0.25">
      <c r="A99" s="10" t="s">
        <v>1</v>
      </c>
      <c r="B99" s="50">
        <v>44516</v>
      </c>
      <c r="C99" s="50">
        <v>44517</v>
      </c>
      <c r="D99" s="109">
        <v>2906298938</v>
      </c>
      <c r="E99" s="138" t="s">
        <v>189</v>
      </c>
      <c r="H99" s="111">
        <v>-25700</v>
      </c>
    </row>
    <row r="100" spans="1:8" x14ac:dyDescent="0.25">
      <c r="A100" s="10" t="s">
        <v>1</v>
      </c>
      <c r="B100" s="50">
        <v>44516</v>
      </c>
      <c r="C100" s="50">
        <v>44517</v>
      </c>
      <c r="D100" s="109">
        <v>2906298939</v>
      </c>
      <c r="E100" s="138" t="s">
        <v>190</v>
      </c>
      <c r="H100" s="111">
        <v>-1233000</v>
      </c>
    </row>
    <row r="101" spans="1:8" x14ac:dyDescent="0.25">
      <c r="A101" s="10" t="s">
        <v>1</v>
      </c>
      <c r="B101" s="50">
        <v>44516</v>
      </c>
      <c r="C101" s="50">
        <v>44517</v>
      </c>
      <c r="D101" s="109">
        <v>2906298940</v>
      </c>
      <c r="E101" s="138" t="s">
        <v>192</v>
      </c>
      <c r="H101" s="111">
        <v>-28000</v>
      </c>
    </row>
    <row r="102" spans="1:8" x14ac:dyDescent="0.25">
      <c r="A102" s="10" t="s">
        <v>1</v>
      </c>
      <c r="B102" s="50">
        <v>44516</v>
      </c>
      <c r="C102" s="50">
        <v>44517</v>
      </c>
      <c r="D102" s="109">
        <v>2906298941</v>
      </c>
      <c r="E102" s="138" t="s">
        <v>193</v>
      </c>
      <c r="H102" s="111">
        <v>-57500</v>
      </c>
    </row>
    <row r="103" spans="1:8" x14ac:dyDescent="0.25">
      <c r="A103" s="10" t="s">
        <v>1</v>
      </c>
      <c r="B103" s="50">
        <v>44516</v>
      </c>
      <c r="C103" s="50">
        <v>44517</v>
      </c>
      <c r="D103" s="109">
        <v>2906298942</v>
      </c>
      <c r="E103" s="138" t="s">
        <v>194</v>
      </c>
      <c r="H103" s="111">
        <v>-300000</v>
      </c>
    </row>
    <row r="104" spans="1:8" x14ac:dyDescent="0.25">
      <c r="A104" s="10" t="s">
        <v>1</v>
      </c>
      <c r="B104" s="50">
        <v>44516</v>
      </c>
      <c r="C104" s="50">
        <v>44517</v>
      </c>
      <c r="D104" s="109">
        <v>2906298943</v>
      </c>
      <c r="E104" s="138" t="s">
        <v>195</v>
      </c>
      <c r="H104" s="111">
        <v>-600000</v>
      </c>
    </row>
    <row r="105" spans="1:8" x14ac:dyDescent="0.25">
      <c r="A105" s="10" t="s">
        <v>1</v>
      </c>
      <c r="B105" s="50">
        <v>44516</v>
      </c>
      <c r="C105" s="50">
        <v>44523</v>
      </c>
      <c r="D105" s="109">
        <v>2906303591</v>
      </c>
      <c r="E105" s="138" t="s">
        <v>196</v>
      </c>
      <c r="H105" s="111">
        <v>-500000</v>
      </c>
    </row>
    <row r="106" spans="1:8" x14ac:dyDescent="0.25">
      <c r="A106" s="10" t="s">
        <v>1</v>
      </c>
      <c r="B106" s="50">
        <v>44516</v>
      </c>
      <c r="C106" s="50">
        <v>44523</v>
      </c>
      <c r="D106" s="109">
        <v>2906303592</v>
      </c>
      <c r="E106" s="138" t="s">
        <v>197</v>
      </c>
      <c r="H106" s="111">
        <v>-9850500</v>
      </c>
    </row>
    <row r="107" spans="1:8" x14ac:dyDescent="0.25">
      <c r="A107" s="10" t="s">
        <v>1</v>
      </c>
      <c r="B107" s="50">
        <v>44516</v>
      </c>
      <c r="C107" s="50">
        <v>44523</v>
      </c>
      <c r="D107" s="109">
        <v>2906303593</v>
      </c>
      <c r="E107" s="138" t="s">
        <v>197</v>
      </c>
      <c r="H107" s="111">
        <v>-850000</v>
      </c>
    </row>
    <row r="108" spans="1:8" x14ac:dyDescent="0.25">
      <c r="A108" s="10" t="s">
        <v>1</v>
      </c>
      <c r="B108" s="50">
        <v>44516</v>
      </c>
      <c r="C108" s="50">
        <v>44523</v>
      </c>
      <c r="D108" s="109">
        <v>2906303594</v>
      </c>
      <c r="E108" s="138" t="s">
        <v>197</v>
      </c>
      <c r="H108" s="111">
        <v>-1300000</v>
      </c>
    </row>
    <row r="109" spans="1:8" x14ac:dyDescent="0.25">
      <c r="A109" s="10" t="s">
        <v>1</v>
      </c>
      <c r="B109" s="50">
        <v>44516</v>
      </c>
      <c r="C109" s="50">
        <v>44523</v>
      </c>
      <c r="D109" s="109">
        <v>2906303595</v>
      </c>
      <c r="E109" s="138" t="s">
        <v>198</v>
      </c>
      <c r="H109" s="111">
        <v>-40280138</v>
      </c>
    </row>
    <row r="110" spans="1:8" x14ac:dyDescent="0.25">
      <c r="A110" s="10" t="s">
        <v>1</v>
      </c>
      <c r="B110" s="50">
        <v>44516</v>
      </c>
      <c r="C110" s="50">
        <v>44523</v>
      </c>
      <c r="D110" s="109">
        <v>2906303596</v>
      </c>
      <c r="E110" s="138" t="s">
        <v>199</v>
      </c>
      <c r="H110" s="111">
        <v>-6300000</v>
      </c>
    </row>
    <row r="111" spans="1:8" x14ac:dyDescent="0.25">
      <c r="A111" s="10" t="s">
        <v>1</v>
      </c>
      <c r="B111" s="50">
        <v>44516</v>
      </c>
      <c r="C111" s="50">
        <v>44523</v>
      </c>
      <c r="D111" s="109">
        <v>2906303597</v>
      </c>
      <c r="E111" s="138" t="s">
        <v>200</v>
      </c>
      <c r="H111" s="111">
        <v>-1400000</v>
      </c>
    </row>
    <row r="112" spans="1:8" x14ac:dyDescent="0.25">
      <c r="A112" s="10" t="s">
        <v>1</v>
      </c>
      <c r="B112" s="50">
        <v>44516</v>
      </c>
      <c r="C112" s="50">
        <v>44523</v>
      </c>
      <c r="D112" s="109">
        <v>2906303598</v>
      </c>
      <c r="E112" s="138" t="s">
        <v>201</v>
      </c>
      <c r="H112" s="111">
        <v>-16845000</v>
      </c>
    </row>
    <row r="113" spans="1:11" x14ac:dyDescent="0.25">
      <c r="A113" s="10" t="s">
        <v>1</v>
      </c>
      <c r="B113" s="50">
        <v>44516</v>
      </c>
      <c r="C113" s="50">
        <v>44523</v>
      </c>
      <c r="D113" s="109">
        <v>2906303599</v>
      </c>
      <c r="E113" s="138" t="s">
        <v>202</v>
      </c>
      <c r="H113" s="111">
        <v>-1279000</v>
      </c>
    </row>
    <row r="114" spans="1:11" x14ac:dyDescent="0.25">
      <c r="A114" s="10" t="s">
        <v>1</v>
      </c>
      <c r="B114" s="50">
        <v>44516</v>
      </c>
      <c r="C114" s="50">
        <v>44523</v>
      </c>
      <c r="D114" s="109">
        <v>2906303600</v>
      </c>
      <c r="E114" s="138" t="s">
        <v>203</v>
      </c>
      <c r="H114" s="111">
        <v>-6310500</v>
      </c>
    </row>
    <row r="115" spans="1:11" x14ac:dyDescent="0.25">
      <c r="A115" s="10" t="s">
        <v>1</v>
      </c>
      <c r="B115" s="50">
        <v>44516</v>
      </c>
      <c r="C115" s="50">
        <v>44523</v>
      </c>
      <c r="D115" s="109">
        <v>2906303601</v>
      </c>
      <c r="E115" s="138" t="s">
        <v>204</v>
      </c>
      <c r="H115" s="111">
        <v>-14756000</v>
      </c>
    </row>
    <row r="116" spans="1:11" x14ac:dyDescent="0.25">
      <c r="A116" s="10" t="s">
        <v>1</v>
      </c>
      <c r="B116" s="50">
        <v>44516</v>
      </c>
      <c r="C116" s="50">
        <v>44523</v>
      </c>
      <c r="D116" s="109">
        <v>2906303602</v>
      </c>
      <c r="E116" s="138" t="s">
        <v>205</v>
      </c>
      <c r="H116" s="111">
        <v>-1866000</v>
      </c>
    </row>
    <row r="117" spans="1:11" x14ac:dyDescent="0.25">
      <c r="A117" s="10" t="s">
        <v>1</v>
      </c>
      <c r="B117" s="50">
        <v>44516</v>
      </c>
      <c r="C117" s="50">
        <v>44523</v>
      </c>
      <c r="D117" s="109">
        <v>2906303603</v>
      </c>
      <c r="E117" s="138" t="s">
        <v>206</v>
      </c>
      <c r="H117" s="111">
        <v>-25362750</v>
      </c>
    </row>
    <row r="118" spans="1:11" x14ac:dyDescent="0.25">
      <c r="A118" s="10" t="s">
        <v>1</v>
      </c>
      <c r="B118" s="50">
        <v>44516</v>
      </c>
      <c r="C118" s="50">
        <v>44523</v>
      </c>
      <c r="D118" s="109">
        <v>2906303604</v>
      </c>
      <c r="E118" s="138" t="s">
        <v>207</v>
      </c>
      <c r="H118" s="111">
        <v>-20841000</v>
      </c>
    </row>
    <row r="119" spans="1:11" x14ac:dyDescent="0.25">
      <c r="A119" s="10" t="s">
        <v>1</v>
      </c>
      <c r="B119" s="50">
        <v>44516</v>
      </c>
      <c r="C119" s="50">
        <v>44523</v>
      </c>
      <c r="D119" s="109">
        <v>2906303605</v>
      </c>
      <c r="E119" s="138" t="s">
        <v>208</v>
      </c>
      <c r="H119" s="111">
        <v>-45132925</v>
      </c>
    </row>
    <row r="120" spans="1:11" x14ac:dyDescent="0.25">
      <c r="A120" s="10" t="s">
        <v>1</v>
      </c>
      <c r="B120" s="50">
        <v>44516</v>
      </c>
      <c r="C120" s="50">
        <v>44523</v>
      </c>
      <c r="D120" s="109">
        <v>2906303606</v>
      </c>
      <c r="E120" s="138" t="s">
        <v>209</v>
      </c>
      <c r="H120" s="111">
        <v>-600000</v>
      </c>
    </row>
    <row r="121" spans="1:11" x14ac:dyDescent="0.25">
      <c r="A121" s="10" t="s">
        <v>1</v>
      </c>
      <c r="B121" s="50">
        <v>44516</v>
      </c>
      <c r="C121" s="50">
        <v>44523</v>
      </c>
      <c r="D121" s="109">
        <v>2906303607</v>
      </c>
      <c r="E121" s="138" t="s">
        <v>210</v>
      </c>
      <c r="H121" s="111">
        <v>-1466500</v>
      </c>
    </row>
    <row r="122" spans="1:11" x14ac:dyDescent="0.25">
      <c r="A122" s="10" t="s">
        <v>1</v>
      </c>
      <c r="B122" s="50">
        <v>44516</v>
      </c>
      <c r="C122" s="50">
        <v>44523</v>
      </c>
      <c r="D122" s="109">
        <v>2906303608</v>
      </c>
      <c r="E122" s="138" t="s">
        <v>211</v>
      </c>
      <c r="H122" s="111">
        <v>-3500000</v>
      </c>
    </row>
    <row r="123" spans="1:11" x14ac:dyDescent="0.25">
      <c r="A123" s="10" t="s">
        <v>1</v>
      </c>
      <c r="B123" s="50">
        <v>44516</v>
      </c>
      <c r="C123" s="50">
        <v>44523</v>
      </c>
      <c r="D123" s="109">
        <v>2906303609</v>
      </c>
      <c r="E123" s="138" t="s">
        <v>212</v>
      </c>
      <c r="H123" s="111">
        <v>-9614000</v>
      </c>
    </row>
    <row r="124" spans="1:11" x14ac:dyDescent="0.25">
      <c r="A124" s="10" t="s">
        <v>1</v>
      </c>
      <c r="B124" s="50">
        <v>44516</v>
      </c>
      <c r="C124" s="50">
        <v>44523</v>
      </c>
      <c r="D124" s="109">
        <v>2906303590</v>
      </c>
      <c r="E124" s="138" t="s">
        <v>213</v>
      </c>
      <c r="H124" s="111">
        <v>-750000</v>
      </c>
    </row>
    <row r="125" spans="1:11" s="7" customFormat="1" x14ac:dyDescent="0.25">
      <c r="A125" s="110" t="s">
        <v>225</v>
      </c>
      <c r="B125" s="110"/>
      <c r="C125" s="110"/>
      <c r="D125" s="13"/>
      <c r="E125" s="110"/>
      <c r="F125" s="113"/>
      <c r="G125" s="113"/>
      <c r="H125" s="111"/>
      <c r="I125" s="121"/>
      <c r="K125" s="139"/>
    </row>
    <row r="126" spans="1:11" s="7" customFormat="1" x14ac:dyDescent="0.25">
      <c r="A126" s="10" t="s">
        <v>1</v>
      </c>
      <c r="B126" s="50">
        <v>44523</v>
      </c>
      <c r="C126" s="50">
        <v>44537</v>
      </c>
      <c r="D126" s="109">
        <v>2050352748</v>
      </c>
      <c r="E126" s="138" t="s">
        <v>29</v>
      </c>
      <c r="F126" s="113">
        <v>-113</v>
      </c>
      <c r="G126" s="113">
        <f t="shared" ref="G126" si="15">VLOOKUP(E126,lms,3,0)</f>
        <v>7440</v>
      </c>
      <c r="H126" s="111">
        <f>+F126*G126</f>
        <v>-840720</v>
      </c>
      <c r="I126" s="119"/>
      <c r="J126" s="127"/>
      <c r="K126" s="139"/>
    </row>
    <row r="127" spans="1:11" s="7" customFormat="1" x14ac:dyDescent="0.25">
      <c r="A127" s="10" t="s">
        <v>1</v>
      </c>
      <c r="B127" s="50">
        <v>44523</v>
      </c>
      <c r="C127" s="50">
        <v>44537</v>
      </c>
      <c r="D127" s="109">
        <v>2050352748</v>
      </c>
      <c r="E127" s="138" t="s">
        <v>52</v>
      </c>
      <c r="F127" s="113">
        <v>-9818</v>
      </c>
      <c r="G127" s="113">
        <f t="shared" ref="G127:G151" si="16">VLOOKUP(E127,lms,3,0)</f>
        <v>30000</v>
      </c>
      <c r="H127" s="111">
        <f t="shared" ref="H127:H151" si="17">+F127*G127</f>
        <v>-294540000</v>
      </c>
      <c r="I127" s="119"/>
      <c r="J127" s="127"/>
      <c r="K127" s="139"/>
    </row>
    <row r="128" spans="1:11" s="7" customFormat="1" x14ac:dyDescent="0.25">
      <c r="A128" s="10" t="s">
        <v>1</v>
      </c>
      <c r="B128" s="50">
        <v>44523</v>
      </c>
      <c r="C128" s="50">
        <v>44537</v>
      </c>
      <c r="D128" s="109">
        <v>2050352748</v>
      </c>
      <c r="E128" s="138" t="s">
        <v>65</v>
      </c>
      <c r="F128" s="113">
        <v>-1632</v>
      </c>
      <c r="G128" s="113">
        <f t="shared" si="16"/>
        <v>100000</v>
      </c>
      <c r="H128" s="111">
        <f t="shared" si="17"/>
        <v>-163200000</v>
      </c>
      <c r="I128" s="132">
        <f>SUM(H126:H128)</f>
        <v>-458580720</v>
      </c>
      <c r="J128" s="127"/>
      <c r="K128" s="139"/>
    </row>
    <row r="129" spans="1:11" s="7" customFormat="1" x14ac:dyDescent="0.25">
      <c r="A129" s="10" t="s">
        <v>1</v>
      </c>
      <c r="B129" s="50">
        <v>44523</v>
      </c>
      <c r="C129" s="50">
        <v>44530</v>
      </c>
      <c r="D129" s="109">
        <v>2050352749</v>
      </c>
      <c r="E129" s="138" t="s">
        <v>56</v>
      </c>
      <c r="F129" s="113">
        <v>-4484</v>
      </c>
      <c r="G129" s="113">
        <f t="shared" si="16"/>
        <v>9850</v>
      </c>
      <c r="H129" s="111">
        <f t="shared" si="17"/>
        <v>-44167400</v>
      </c>
      <c r="I129" s="119"/>
      <c r="J129" s="127"/>
      <c r="K129" s="139"/>
    </row>
    <row r="130" spans="1:11" s="7" customFormat="1" x14ac:dyDescent="0.25">
      <c r="A130" s="10" t="s">
        <v>1</v>
      </c>
      <c r="B130" s="50">
        <v>44523</v>
      </c>
      <c r="C130" s="50">
        <v>44530</v>
      </c>
      <c r="D130" s="109">
        <v>2050352749</v>
      </c>
      <c r="E130" s="138" t="s">
        <v>57</v>
      </c>
      <c r="F130" s="113">
        <v>-198505</v>
      </c>
      <c r="G130" s="113">
        <f t="shared" si="16"/>
        <v>30000</v>
      </c>
      <c r="H130" s="111">
        <f t="shared" si="17"/>
        <v>-5955150000</v>
      </c>
      <c r="I130" s="119"/>
      <c r="J130" s="127"/>
      <c r="K130" s="139"/>
    </row>
    <row r="131" spans="1:11" s="7" customFormat="1" x14ac:dyDescent="0.25">
      <c r="A131" s="10" t="s">
        <v>1</v>
      </c>
      <c r="B131" s="50">
        <v>44523</v>
      </c>
      <c r="C131" s="50">
        <v>44530</v>
      </c>
      <c r="D131" s="109">
        <v>2050352749</v>
      </c>
      <c r="E131" s="138" t="s">
        <v>69</v>
      </c>
      <c r="F131" s="113">
        <v>-1592</v>
      </c>
      <c r="G131" s="113">
        <f t="shared" si="16"/>
        <v>0</v>
      </c>
      <c r="H131" s="111">
        <f t="shared" si="17"/>
        <v>0</v>
      </c>
      <c r="I131" s="119"/>
      <c r="J131" s="127"/>
      <c r="K131" s="139"/>
    </row>
    <row r="132" spans="1:11" s="7" customFormat="1" x14ac:dyDescent="0.25">
      <c r="A132" s="10" t="s">
        <v>1</v>
      </c>
      <c r="B132" s="50">
        <v>44523</v>
      </c>
      <c r="C132" s="50">
        <v>44530</v>
      </c>
      <c r="D132" s="109">
        <v>2050352749</v>
      </c>
      <c r="E132" s="138" t="s">
        <v>85</v>
      </c>
      <c r="F132" s="113"/>
      <c r="G132" s="113">
        <f t="shared" ref="G132" si="18">VLOOKUP(E132,lms,3,0)</f>
        <v>0</v>
      </c>
      <c r="H132" s="111">
        <v>-8</v>
      </c>
      <c r="I132" s="132">
        <f>SUM(H129:H132)</f>
        <v>-5999317408</v>
      </c>
      <c r="J132" s="127"/>
      <c r="K132" s="139"/>
    </row>
    <row r="133" spans="1:11" s="7" customFormat="1" x14ac:dyDescent="0.25">
      <c r="A133" s="10" t="s">
        <v>1</v>
      </c>
      <c r="B133" s="50">
        <v>44523</v>
      </c>
      <c r="C133" s="50">
        <v>44537</v>
      </c>
      <c r="D133" s="109">
        <v>8276953713</v>
      </c>
      <c r="E133" s="138" t="s">
        <v>22</v>
      </c>
      <c r="F133" s="113">
        <v>16968</v>
      </c>
      <c r="G133" s="113">
        <f t="shared" si="16"/>
        <v>40500</v>
      </c>
      <c r="H133" s="111">
        <f t="shared" si="17"/>
        <v>687204000</v>
      </c>
      <c r="I133" s="119"/>
      <c r="J133" s="127"/>
      <c r="K133" s="139"/>
    </row>
    <row r="134" spans="1:11" s="7" customFormat="1" x14ac:dyDescent="0.25">
      <c r="A134" s="10" t="s">
        <v>1</v>
      </c>
      <c r="B134" s="50">
        <v>44523</v>
      </c>
      <c r="C134" s="50">
        <v>44537</v>
      </c>
      <c r="D134" s="109">
        <v>8276953713</v>
      </c>
      <c r="E134" s="138" t="s">
        <v>25</v>
      </c>
      <c r="F134" s="113">
        <v>2020</v>
      </c>
      <c r="G134" s="113">
        <f t="shared" si="16"/>
        <v>25620</v>
      </c>
      <c r="H134" s="111">
        <f t="shared" si="17"/>
        <v>51752400</v>
      </c>
      <c r="I134" s="119"/>
      <c r="J134" s="127"/>
      <c r="K134" s="139"/>
    </row>
    <row r="135" spans="1:11" s="7" customFormat="1" x14ac:dyDescent="0.25">
      <c r="A135" s="10" t="s">
        <v>1</v>
      </c>
      <c r="B135" s="50">
        <v>44523</v>
      </c>
      <c r="C135" s="50">
        <v>44537</v>
      </c>
      <c r="D135" s="109">
        <v>8276953713</v>
      </c>
      <c r="E135" s="138" t="s">
        <v>142</v>
      </c>
      <c r="F135" s="113">
        <v>3420</v>
      </c>
      <c r="G135" s="113">
        <f t="shared" si="16"/>
        <v>14900</v>
      </c>
      <c r="H135" s="111">
        <f t="shared" si="17"/>
        <v>50958000</v>
      </c>
      <c r="I135" s="119"/>
      <c r="J135" s="127"/>
      <c r="K135" s="139"/>
    </row>
    <row r="136" spans="1:11" s="7" customFormat="1" x14ac:dyDescent="0.25">
      <c r="A136" s="10" t="s">
        <v>1</v>
      </c>
      <c r="B136" s="50">
        <v>44523</v>
      </c>
      <c r="C136" s="50">
        <v>44537</v>
      </c>
      <c r="D136" s="109">
        <v>8276953713</v>
      </c>
      <c r="E136" s="138" t="s">
        <v>101</v>
      </c>
      <c r="F136" s="113">
        <v>15360</v>
      </c>
      <c r="G136" s="113">
        <f t="shared" si="16"/>
        <v>23550</v>
      </c>
      <c r="H136" s="111">
        <f t="shared" si="17"/>
        <v>361728000</v>
      </c>
      <c r="I136" s="119"/>
      <c r="J136" s="127"/>
      <c r="K136" s="139"/>
    </row>
    <row r="137" spans="1:11" s="7" customFormat="1" x14ac:dyDescent="0.25">
      <c r="A137" s="10" t="s">
        <v>1</v>
      </c>
      <c r="B137" s="50">
        <v>44523</v>
      </c>
      <c r="C137" s="50">
        <v>44537</v>
      </c>
      <c r="D137" s="109">
        <v>8276953713</v>
      </c>
      <c r="E137" s="138" t="s">
        <v>28</v>
      </c>
      <c r="F137" s="113">
        <v>5824</v>
      </c>
      <c r="G137" s="113">
        <f t="shared" si="16"/>
        <v>29330</v>
      </c>
      <c r="H137" s="111">
        <f t="shared" si="17"/>
        <v>170817920</v>
      </c>
      <c r="I137" s="119"/>
      <c r="J137" s="127"/>
      <c r="K137" s="139"/>
    </row>
    <row r="138" spans="1:11" s="7" customFormat="1" x14ac:dyDescent="0.25">
      <c r="A138" s="10" t="s">
        <v>1</v>
      </c>
      <c r="B138" s="50">
        <v>44523</v>
      </c>
      <c r="C138" s="50">
        <v>44537</v>
      </c>
      <c r="D138" s="109">
        <v>8276953713</v>
      </c>
      <c r="E138" s="138" t="s">
        <v>37</v>
      </c>
      <c r="F138" s="113">
        <v>2200</v>
      </c>
      <c r="G138" s="113">
        <f t="shared" si="16"/>
        <v>21700</v>
      </c>
      <c r="H138" s="111">
        <f t="shared" si="17"/>
        <v>47740000</v>
      </c>
      <c r="I138" s="119"/>
      <c r="J138" s="127"/>
      <c r="K138" s="139"/>
    </row>
    <row r="139" spans="1:11" s="7" customFormat="1" x14ac:dyDescent="0.25">
      <c r="A139" s="10" t="s">
        <v>1</v>
      </c>
      <c r="B139" s="50">
        <v>44523</v>
      </c>
      <c r="C139" s="50">
        <v>44537</v>
      </c>
      <c r="D139" s="109">
        <v>8276953713</v>
      </c>
      <c r="E139" s="138" t="s">
        <v>29</v>
      </c>
      <c r="F139" s="113">
        <v>9838</v>
      </c>
      <c r="G139" s="113">
        <f t="shared" si="16"/>
        <v>7440</v>
      </c>
      <c r="H139" s="111">
        <f t="shared" si="17"/>
        <v>73194720</v>
      </c>
      <c r="I139" s="119"/>
      <c r="J139" s="127"/>
      <c r="K139" s="139"/>
    </row>
    <row r="140" spans="1:11" s="7" customFormat="1" x14ac:dyDescent="0.25">
      <c r="A140" s="10" t="s">
        <v>1</v>
      </c>
      <c r="B140" s="50">
        <v>44523</v>
      </c>
      <c r="C140" s="50">
        <v>44537</v>
      </c>
      <c r="D140" s="109">
        <v>8276953713</v>
      </c>
      <c r="E140" s="138" t="s">
        <v>114</v>
      </c>
      <c r="F140" s="113">
        <v>2464</v>
      </c>
      <c r="G140" s="113">
        <f t="shared" si="16"/>
        <v>33900</v>
      </c>
      <c r="H140" s="111">
        <f t="shared" si="17"/>
        <v>83529600</v>
      </c>
      <c r="I140" s="119"/>
      <c r="J140" s="127"/>
      <c r="K140" s="139"/>
    </row>
    <row r="141" spans="1:11" s="7" customFormat="1" x14ac:dyDescent="0.25">
      <c r="A141" s="10" t="s">
        <v>1</v>
      </c>
      <c r="B141" s="50">
        <v>44523</v>
      </c>
      <c r="C141" s="50">
        <v>44537</v>
      </c>
      <c r="D141" s="109">
        <v>8276953713</v>
      </c>
      <c r="E141" s="138" t="s">
        <v>132</v>
      </c>
      <c r="F141" s="113">
        <v>880</v>
      </c>
      <c r="G141" s="113">
        <f t="shared" si="16"/>
        <v>33900</v>
      </c>
      <c r="H141" s="111">
        <f t="shared" si="17"/>
        <v>29832000</v>
      </c>
      <c r="I141" s="119"/>
      <c r="J141" s="127"/>
      <c r="K141" s="139"/>
    </row>
    <row r="142" spans="1:11" s="7" customFormat="1" x14ac:dyDescent="0.25">
      <c r="A142" s="10" t="s">
        <v>1</v>
      </c>
      <c r="B142" s="50">
        <v>44523</v>
      </c>
      <c r="C142" s="50">
        <v>44537</v>
      </c>
      <c r="D142" s="109">
        <v>8276953713</v>
      </c>
      <c r="E142" s="138" t="s">
        <v>115</v>
      </c>
      <c r="F142" s="113">
        <v>528</v>
      </c>
      <c r="G142" s="113">
        <f t="shared" si="16"/>
        <v>33900</v>
      </c>
      <c r="H142" s="111">
        <f t="shared" si="17"/>
        <v>17899200</v>
      </c>
      <c r="I142" s="119"/>
      <c r="J142" s="127"/>
      <c r="K142" s="139"/>
    </row>
    <row r="143" spans="1:11" s="7" customFormat="1" x14ac:dyDescent="0.25">
      <c r="A143" s="10" t="s">
        <v>1</v>
      </c>
      <c r="B143" s="50">
        <v>44523</v>
      </c>
      <c r="C143" s="50">
        <v>44537</v>
      </c>
      <c r="D143" s="109">
        <v>8276953713</v>
      </c>
      <c r="E143" s="138" t="s">
        <v>116</v>
      </c>
      <c r="F143" s="113">
        <v>528</v>
      </c>
      <c r="G143" s="113">
        <f t="shared" si="16"/>
        <v>33900</v>
      </c>
      <c r="H143" s="111">
        <f t="shared" si="17"/>
        <v>17899200</v>
      </c>
      <c r="I143" s="119"/>
      <c r="J143" s="127"/>
      <c r="K143" s="139"/>
    </row>
    <row r="144" spans="1:11" s="7" customFormat="1" x14ac:dyDescent="0.25">
      <c r="A144" s="10" t="s">
        <v>1</v>
      </c>
      <c r="B144" s="50">
        <v>44523</v>
      </c>
      <c r="C144" s="50">
        <v>44537</v>
      </c>
      <c r="D144" s="109">
        <v>8276953713</v>
      </c>
      <c r="E144" s="138" t="s">
        <v>129</v>
      </c>
      <c r="F144" s="113">
        <v>10207</v>
      </c>
      <c r="G144" s="113">
        <f t="shared" si="16"/>
        <v>24030</v>
      </c>
      <c r="H144" s="111">
        <f t="shared" si="17"/>
        <v>245274210</v>
      </c>
      <c r="I144" s="119"/>
      <c r="J144" s="127"/>
      <c r="K144" s="139"/>
    </row>
    <row r="145" spans="1:11" s="7" customFormat="1" x14ac:dyDescent="0.25">
      <c r="A145" s="10" t="s">
        <v>1</v>
      </c>
      <c r="B145" s="50">
        <v>44523</v>
      </c>
      <c r="C145" s="50">
        <v>44537</v>
      </c>
      <c r="D145" s="109">
        <v>8276953713</v>
      </c>
      <c r="E145" s="138" t="s">
        <v>30</v>
      </c>
      <c r="F145" s="113">
        <v>45544</v>
      </c>
      <c r="G145" s="113">
        <f t="shared" si="16"/>
        <v>37240</v>
      </c>
      <c r="H145" s="111">
        <f t="shared" si="17"/>
        <v>1696058560</v>
      </c>
      <c r="I145" s="119"/>
      <c r="J145" s="127"/>
      <c r="K145" s="139"/>
    </row>
    <row r="146" spans="1:11" s="7" customFormat="1" x14ac:dyDescent="0.25">
      <c r="A146" s="10" t="s">
        <v>1</v>
      </c>
      <c r="B146" s="50">
        <v>44523</v>
      </c>
      <c r="C146" s="50">
        <v>44537</v>
      </c>
      <c r="D146" s="109">
        <v>8276953713</v>
      </c>
      <c r="E146" s="138" t="s">
        <v>52</v>
      </c>
      <c r="F146" s="113">
        <v>10042</v>
      </c>
      <c r="G146" s="113">
        <f t="shared" si="16"/>
        <v>30000</v>
      </c>
      <c r="H146" s="111">
        <f t="shared" si="17"/>
        <v>301260000</v>
      </c>
      <c r="I146" s="119"/>
      <c r="J146" s="127"/>
      <c r="K146" s="139"/>
    </row>
    <row r="147" spans="1:11" s="7" customFormat="1" x14ac:dyDescent="0.25">
      <c r="A147" s="10" t="s">
        <v>1</v>
      </c>
      <c r="B147" s="50">
        <v>44523</v>
      </c>
      <c r="C147" s="50">
        <v>44537</v>
      </c>
      <c r="D147" s="109">
        <v>8276953713</v>
      </c>
      <c r="E147" s="138" t="s">
        <v>65</v>
      </c>
      <c r="F147" s="113">
        <v>1609</v>
      </c>
      <c r="G147" s="113">
        <f t="shared" si="16"/>
        <v>100000</v>
      </c>
      <c r="H147" s="111">
        <f t="shared" si="17"/>
        <v>160900000</v>
      </c>
      <c r="I147" s="119"/>
      <c r="J147" s="127"/>
      <c r="K147" s="139"/>
    </row>
    <row r="148" spans="1:11" s="7" customFormat="1" x14ac:dyDescent="0.25">
      <c r="A148" s="10" t="s">
        <v>1</v>
      </c>
      <c r="B148" s="50">
        <v>44523</v>
      </c>
      <c r="C148" s="50">
        <v>44537</v>
      </c>
      <c r="D148" s="109">
        <v>8276953713</v>
      </c>
      <c r="E148" s="138" t="s">
        <v>85</v>
      </c>
      <c r="F148" s="113"/>
      <c r="G148" s="113">
        <f t="shared" ref="G148" si="19">VLOOKUP(E148,lms,3,0)</f>
        <v>0</v>
      </c>
      <c r="H148" s="111">
        <v>-18932516</v>
      </c>
      <c r="I148" s="132">
        <f>SUM(H133:H148)</f>
        <v>3977115294</v>
      </c>
      <c r="J148" s="127"/>
      <c r="K148" s="139"/>
    </row>
    <row r="149" spans="1:11" s="7" customFormat="1" x14ac:dyDescent="0.25">
      <c r="A149" s="10" t="s">
        <v>1</v>
      </c>
      <c r="B149" s="50">
        <v>44523</v>
      </c>
      <c r="C149" s="50">
        <v>44530</v>
      </c>
      <c r="D149" s="109">
        <v>8276953714</v>
      </c>
      <c r="E149" s="138" t="s">
        <v>56</v>
      </c>
      <c r="F149" s="113">
        <v>191651</v>
      </c>
      <c r="G149" s="113">
        <f t="shared" si="16"/>
        <v>9850</v>
      </c>
      <c r="H149" s="111">
        <f>+F149*G149+22</f>
        <v>1887762372</v>
      </c>
      <c r="I149" s="119"/>
      <c r="J149" s="127"/>
      <c r="K149" s="139"/>
    </row>
    <row r="150" spans="1:11" s="7" customFormat="1" x14ac:dyDescent="0.25">
      <c r="A150" s="10" t="s">
        <v>1</v>
      </c>
      <c r="B150" s="50">
        <v>44523</v>
      </c>
      <c r="C150" s="50">
        <v>44530</v>
      </c>
      <c r="D150" s="109">
        <v>8276953714</v>
      </c>
      <c r="E150" s="138" t="s">
        <v>57</v>
      </c>
      <c r="F150" s="113">
        <v>201769</v>
      </c>
      <c r="G150" s="113">
        <f t="shared" si="16"/>
        <v>30000</v>
      </c>
      <c r="H150" s="111">
        <f t="shared" si="17"/>
        <v>6053070000</v>
      </c>
      <c r="I150" s="119"/>
      <c r="J150" s="146"/>
      <c r="K150" s="139"/>
    </row>
    <row r="151" spans="1:11" s="7" customFormat="1" x14ac:dyDescent="0.25">
      <c r="A151" s="10" t="s">
        <v>1</v>
      </c>
      <c r="B151" s="50">
        <v>44523</v>
      </c>
      <c r="C151" s="50">
        <v>44530</v>
      </c>
      <c r="D151" s="109">
        <v>8276953714</v>
      </c>
      <c r="E151" s="138" t="s">
        <v>69</v>
      </c>
      <c r="F151" s="113">
        <v>1664</v>
      </c>
      <c r="G151" s="113">
        <f t="shared" si="16"/>
        <v>0</v>
      </c>
      <c r="H151" s="111">
        <f t="shared" si="17"/>
        <v>0</v>
      </c>
      <c r="I151" s="119"/>
      <c r="J151" s="127"/>
      <c r="K151" s="139"/>
    </row>
    <row r="152" spans="1:11" s="7" customFormat="1" x14ac:dyDescent="0.25">
      <c r="A152" s="10" t="s">
        <v>1</v>
      </c>
      <c r="B152" s="50">
        <v>44523</v>
      </c>
      <c r="C152" s="50">
        <v>44530</v>
      </c>
      <c r="D152" s="109">
        <v>8276953714</v>
      </c>
      <c r="E152" s="138" t="s">
        <v>85</v>
      </c>
      <c r="F152" s="113"/>
      <c r="G152" s="113">
        <f t="shared" ref="G152" si="20">VLOOKUP(E152,lms,3,0)</f>
        <v>0</v>
      </c>
      <c r="H152" s="111">
        <v>10</v>
      </c>
      <c r="I152" s="132">
        <f>SUM(H149:H152)</f>
        <v>7940832382</v>
      </c>
      <c r="J152" s="127"/>
      <c r="K152" s="139"/>
    </row>
    <row r="153" spans="1:11" s="7" customFormat="1" x14ac:dyDescent="0.25">
      <c r="A153" s="10" t="s">
        <v>1</v>
      </c>
      <c r="B153" s="50">
        <v>44523</v>
      </c>
      <c r="C153" s="50">
        <v>44524</v>
      </c>
      <c r="D153" s="109">
        <v>2906303845</v>
      </c>
      <c r="E153" s="138" t="s">
        <v>226</v>
      </c>
      <c r="F153" s="113"/>
      <c r="G153" s="113"/>
      <c r="H153" s="111">
        <v>-139246025</v>
      </c>
      <c r="I153" s="119"/>
      <c r="J153" s="127"/>
      <c r="K153" s="139"/>
    </row>
    <row r="154" spans="1:11" s="7" customFormat="1" x14ac:dyDescent="0.25">
      <c r="A154" s="10" t="s">
        <v>1</v>
      </c>
      <c r="B154" s="50">
        <v>44523</v>
      </c>
      <c r="C154" s="50">
        <v>44524</v>
      </c>
      <c r="D154" s="109">
        <v>2906303844</v>
      </c>
      <c r="E154" s="138" t="s">
        <v>226</v>
      </c>
      <c r="F154" s="113"/>
      <c r="G154" s="113"/>
      <c r="H154" s="111">
        <v>-2736475</v>
      </c>
      <c r="I154" s="119"/>
      <c r="J154" s="127"/>
      <c r="K154" s="139"/>
    </row>
    <row r="155" spans="1:11" s="7" customFormat="1" x14ac:dyDescent="0.25">
      <c r="A155" s="10" t="s">
        <v>1</v>
      </c>
      <c r="B155" s="50">
        <v>44523</v>
      </c>
      <c r="C155" s="50">
        <v>44524</v>
      </c>
      <c r="D155" s="109">
        <v>2906303843</v>
      </c>
      <c r="E155" s="138" t="s">
        <v>227</v>
      </c>
      <c r="F155" s="113"/>
      <c r="G155" s="113"/>
      <c r="H155" s="111">
        <v>-1700000</v>
      </c>
      <c r="I155" s="119"/>
      <c r="J155" s="146"/>
      <c r="K155" s="139"/>
    </row>
    <row r="156" spans="1:11" s="7" customFormat="1" x14ac:dyDescent="0.25">
      <c r="A156" s="10" t="s">
        <v>1</v>
      </c>
      <c r="B156" s="50">
        <v>44523</v>
      </c>
      <c r="C156" s="50">
        <v>44524</v>
      </c>
      <c r="D156" s="109">
        <v>2906303842</v>
      </c>
      <c r="E156" s="138" t="s">
        <v>228</v>
      </c>
      <c r="F156" s="113"/>
      <c r="G156" s="113"/>
      <c r="H156" s="111">
        <v>-3211100</v>
      </c>
      <c r="I156" s="119"/>
      <c r="J156" s="127"/>
      <c r="K156" s="139"/>
    </row>
    <row r="157" spans="1:11" s="7" customFormat="1" x14ac:dyDescent="0.25">
      <c r="A157" s="10" t="s">
        <v>1</v>
      </c>
      <c r="B157" s="50">
        <v>44523</v>
      </c>
      <c r="C157" s="50">
        <v>44524</v>
      </c>
      <c r="D157" s="109">
        <v>2906303841</v>
      </c>
      <c r="E157" s="138" t="s">
        <v>229</v>
      </c>
      <c r="F157" s="113"/>
      <c r="G157" s="113"/>
      <c r="H157" s="111">
        <v>-3000000</v>
      </c>
      <c r="I157" s="119"/>
      <c r="J157" s="127"/>
      <c r="K157" s="139"/>
    </row>
    <row r="158" spans="1:11" s="7" customFormat="1" x14ac:dyDescent="0.25">
      <c r="A158" s="10" t="s">
        <v>1</v>
      </c>
      <c r="B158" s="50">
        <v>44523</v>
      </c>
      <c r="C158" s="50">
        <v>44524</v>
      </c>
      <c r="D158" s="109">
        <v>100862356</v>
      </c>
      <c r="E158" s="138" t="s">
        <v>230</v>
      </c>
      <c r="F158" s="113"/>
      <c r="G158" s="113"/>
      <c r="H158" s="111">
        <v>-7250000</v>
      </c>
      <c r="I158" s="119"/>
      <c r="J158" s="127"/>
      <c r="K158" s="139"/>
    </row>
    <row r="159" spans="1:11" s="7" customFormat="1" x14ac:dyDescent="0.25">
      <c r="A159" s="10" t="s">
        <v>1</v>
      </c>
      <c r="B159" s="50">
        <v>44523</v>
      </c>
      <c r="C159" s="50">
        <v>44526</v>
      </c>
      <c r="D159" s="109">
        <v>2906306239</v>
      </c>
      <c r="E159" s="138" t="s">
        <v>231</v>
      </c>
      <c r="F159" s="113"/>
      <c r="G159" s="113"/>
      <c r="H159" s="111">
        <v>-72390000</v>
      </c>
      <c r="I159" s="119"/>
      <c r="J159" s="127"/>
      <c r="K159" s="139"/>
    </row>
    <row r="160" spans="1:11" s="7" customFormat="1" x14ac:dyDescent="0.25">
      <c r="A160" s="10" t="s">
        <v>1</v>
      </c>
      <c r="B160" s="50">
        <v>44523</v>
      </c>
      <c r="C160" s="50">
        <v>44526</v>
      </c>
      <c r="D160" s="109">
        <v>2906306238</v>
      </c>
      <c r="E160" s="138" t="s">
        <v>232</v>
      </c>
      <c r="F160" s="113"/>
      <c r="G160" s="113"/>
      <c r="H160" s="111">
        <v>-61417500</v>
      </c>
      <c r="I160" s="119"/>
      <c r="J160" s="146"/>
      <c r="K160" s="147"/>
    </row>
    <row r="161" spans="1:11" s="7" customFormat="1" x14ac:dyDescent="0.25">
      <c r="A161" s="10" t="s">
        <v>1</v>
      </c>
      <c r="B161" s="50">
        <v>44523</v>
      </c>
      <c r="C161" s="50">
        <v>44526</v>
      </c>
      <c r="D161" s="109">
        <v>2906306237</v>
      </c>
      <c r="E161" s="138" t="s">
        <v>233</v>
      </c>
      <c r="F161" s="113"/>
      <c r="G161" s="113"/>
      <c r="H161" s="111">
        <v>-6897200</v>
      </c>
      <c r="I161" s="119"/>
      <c r="J161" s="127"/>
      <c r="K161" s="139"/>
    </row>
    <row r="162" spans="1:11" s="7" customFormat="1" x14ac:dyDescent="0.25">
      <c r="A162" s="10" t="s">
        <v>1</v>
      </c>
      <c r="B162" s="50">
        <v>44523</v>
      </c>
      <c r="C162" s="50">
        <v>44529</v>
      </c>
      <c r="D162" s="109">
        <v>2906311392</v>
      </c>
      <c r="E162" s="138" t="s">
        <v>234</v>
      </c>
      <c r="F162" s="113"/>
      <c r="G162" s="113"/>
      <c r="H162" s="111">
        <v>-13290440</v>
      </c>
      <c r="I162" s="119"/>
      <c r="J162" s="127"/>
      <c r="K162" s="139"/>
    </row>
    <row r="163" spans="1:11" s="7" customFormat="1" x14ac:dyDescent="0.25">
      <c r="A163" s="10" t="s">
        <v>1</v>
      </c>
      <c r="B163" s="50">
        <v>44523</v>
      </c>
      <c r="C163" s="50">
        <v>44529</v>
      </c>
      <c r="D163" s="109">
        <v>2906311391</v>
      </c>
      <c r="E163" s="138" t="s">
        <v>234</v>
      </c>
      <c r="F163" s="113"/>
      <c r="G163" s="113"/>
      <c r="H163" s="111">
        <v>-6376560</v>
      </c>
      <c r="I163" s="119"/>
      <c r="J163" s="127"/>
      <c r="K163" s="139"/>
    </row>
    <row r="164" spans="1:11" s="7" customFormat="1" x14ac:dyDescent="0.25">
      <c r="A164" s="10" t="s">
        <v>1</v>
      </c>
      <c r="B164" s="50">
        <v>44523</v>
      </c>
      <c r="C164" s="50">
        <v>44529</v>
      </c>
      <c r="D164" s="109">
        <v>2906311390</v>
      </c>
      <c r="E164" s="138" t="s">
        <v>234</v>
      </c>
      <c r="F164" s="113"/>
      <c r="G164" s="113"/>
      <c r="H164" s="111">
        <v>-8575500</v>
      </c>
      <c r="I164" s="119"/>
      <c r="J164" s="127"/>
      <c r="K164" s="139"/>
    </row>
    <row r="165" spans="1:11" s="7" customFormat="1" x14ac:dyDescent="0.25">
      <c r="A165" s="10" t="s">
        <v>1</v>
      </c>
      <c r="B165" s="50">
        <v>44523</v>
      </c>
      <c r="C165" s="50">
        <v>44529</v>
      </c>
      <c r="D165" s="109">
        <v>2906311389</v>
      </c>
      <c r="E165" s="138" t="s">
        <v>235</v>
      </c>
      <c r="F165" s="113"/>
      <c r="G165" s="113"/>
      <c r="H165" s="111">
        <v>-214200</v>
      </c>
      <c r="I165" s="119"/>
      <c r="J165" s="127"/>
      <c r="K165" s="139"/>
    </row>
    <row r="166" spans="1:11" s="7" customFormat="1" x14ac:dyDescent="0.25">
      <c r="A166" s="10" t="s">
        <v>1</v>
      </c>
      <c r="B166" s="50">
        <v>44523</v>
      </c>
      <c r="C166" s="50">
        <v>44529</v>
      </c>
      <c r="D166" s="109">
        <v>2906311388</v>
      </c>
      <c r="E166" s="138" t="s">
        <v>236</v>
      </c>
      <c r="F166" s="113"/>
      <c r="G166" s="113"/>
      <c r="H166" s="111">
        <v>-535500</v>
      </c>
      <c r="I166" s="119"/>
      <c r="J166" s="127"/>
      <c r="K166" s="139"/>
    </row>
    <row r="167" spans="1:11" s="7" customFormat="1" x14ac:dyDescent="0.25">
      <c r="A167" s="10" t="s">
        <v>1</v>
      </c>
      <c r="B167" s="50">
        <v>44523</v>
      </c>
      <c r="C167" s="50">
        <v>44529</v>
      </c>
      <c r="D167" s="109">
        <v>2906311387</v>
      </c>
      <c r="E167" s="138" t="s">
        <v>237</v>
      </c>
      <c r="F167" s="113"/>
      <c r="G167" s="113"/>
      <c r="H167" s="111">
        <v>-644000</v>
      </c>
      <c r="I167" s="119"/>
      <c r="J167" s="127"/>
      <c r="K167" s="139"/>
    </row>
    <row r="168" spans="1:11" s="7" customFormat="1" x14ac:dyDescent="0.25">
      <c r="A168" s="10" t="s">
        <v>1</v>
      </c>
      <c r="B168" s="50">
        <v>44523</v>
      </c>
      <c r="C168" s="50">
        <v>44529</v>
      </c>
      <c r="D168" s="109">
        <v>2906311386</v>
      </c>
      <c r="E168" s="138" t="s">
        <v>238</v>
      </c>
      <c r="F168" s="113"/>
      <c r="G168" s="113"/>
      <c r="H168" s="111">
        <v>-196000</v>
      </c>
      <c r="I168" s="119"/>
      <c r="J168" s="127"/>
      <c r="K168" s="139"/>
    </row>
    <row r="169" spans="1:11" s="7" customFormat="1" x14ac:dyDescent="0.25">
      <c r="A169" s="10" t="s">
        <v>1</v>
      </c>
      <c r="B169" s="50">
        <v>44523</v>
      </c>
      <c r="C169" s="50">
        <v>44529</v>
      </c>
      <c r="D169" s="109">
        <v>2906311385</v>
      </c>
      <c r="E169" s="138" t="s">
        <v>239</v>
      </c>
      <c r="F169" s="113"/>
      <c r="G169" s="113"/>
      <c r="H169" s="111">
        <v>-8119000</v>
      </c>
      <c r="I169" s="119"/>
      <c r="J169" s="127"/>
      <c r="K169" s="139"/>
    </row>
    <row r="170" spans="1:11" s="7" customFormat="1" x14ac:dyDescent="0.25">
      <c r="A170" s="10" t="s">
        <v>1</v>
      </c>
      <c r="B170" s="50">
        <v>44523</v>
      </c>
      <c r="C170" s="50">
        <v>44529</v>
      </c>
      <c r="D170" s="109">
        <v>2906311384</v>
      </c>
      <c r="E170" s="138" t="s">
        <v>239</v>
      </c>
      <c r="F170" s="113"/>
      <c r="G170" s="113"/>
      <c r="H170" s="111">
        <v>-6906500</v>
      </c>
      <c r="I170" s="119"/>
      <c r="J170" s="127"/>
      <c r="K170" s="139"/>
    </row>
    <row r="171" spans="1:11" s="7" customFormat="1" x14ac:dyDescent="0.25">
      <c r="A171" s="10" t="s">
        <v>1</v>
      </c>
      <c r="B171" s="50">
        <v>44523</v>
      </c>
      <c r="C171" s="50">
        <v>44530</v>
      </c>
      <c r="D171" s="109">
        <v>2906313741</v>
      </c>
      <c r="E171" s="138" t="s">
        <v>240</v>
      </c>
      <c r="F171" s="113"/>
      <c r="G171" s="113"/>
      <c r="H171" s="111">
        <v>-2850000</v>
      </c>
      <c r="I171" s="119"/>
      <c r="J171" s="127"/>
      <c r="K171" s="139"/>
    </row>
    <row r="172" spans="1:11" s="7" customFormat="1" x14ac:dyDescent="0.25">
      <c r="A172" s="10" t="s">
        <v>1</v>
      </c>
      <c r="B172" s="50">
        <v>44523</v>
      </c>
      <c r="C172" s="50">
        <v>44530</v>
      </c>
      <c r="D172" s="109">
        <v>2906313740</v>
      </c>
      <c r="E172" s="138" t="s">
        <v>241</v>
      </c>
      <c r="F172" s="113"/>
      <c r="G172" s="113"/>
      <c r="H172" s="111">
        <v>-7940000</v>
      </c>
      <c r="I172" s="119"/>
      <c r="J172" s="127"/>
      <c r="K172" s="139"/>
    </row>
    <row r="173" spans="1:11" s="7" customFormat="1" x14ac:dyDescent="0.25">
      <c r="A173" s="10" t="s">
        <v>1</v>
      </c>
      <c r="B173" s="50">
        <v>44523</v>
      </c>
      <c r="C173" s="50">
        <v>44530</v>
      </c>
      <c r="D173" s="109">
        <v>2906313739</v>
      </c>
      <c r="E173" s="138" t="s">
        <v>242</v>
      </c>
      <c r="F173" s="113"/>
      <c r="G173" s="113"/>
      <c r="H173" s="111">
        <v>-14983000</v>
      </c>
      <c r="I173" s="119"/>
      <c r="J173" s="127"/>
      <c r="K173" s="139"/>
    </row>
    <row r="174" spans="1:11" s="7" customFormat="1" x14ac:dyDescent="0.25">
      <c r="A174" s="10" t="s">
        <v>1</v>
      </c>
      <c r="B174" s="50">
        <v>44523</v>
      </c>
      <c r="C174" s="50">
        <v>44530</v>
      </c>
      <c r="D174" s="109">
        <v>2906313738</v>
      </c>
      <c r="E174" s="138" t="s">
        <v>243</v>
      </c>
      <c r="F174" s="113"/>
      <c r="G174" s="113"/>
      <c r="H174" s="111">
        <v>-215600</v>
      </c>
      <c r="I174" s="119"/>
      <c r="J174" s="127"/>
      <c r="K174" s="139"/>
    </row>
    <row r="175" spans="1:11" s="7" customFormat="1" x14ac:dyDescent="0.25">
      <c r="A175" s="10" t="s">
        <v>1</v>
      </c>
      <c r="B175" s="50">
        <v>44523</v>
      </c>
      <c r="C175" s="50">
        <v>44530</v>
      </c>
      <c r="D175" s="109">
        <v>2906313737</v>
      </c>
      <c r="E175" s="138" t="s">
        <v>244</v>
      </c>
      <c r="F175" s="113"/>
      <c r="G175" s="113"/>
      <c r="H175" s="111">
        <v>-1792000</v>
      </c>
      <c r="I175" s="119"/>
      <c r="J175" s="127"/>
      <c r="K175" s="139"/>
    </row>
    <row r="176" spans="1:11" s="7" customFormat="1" x14ac:dyDescent="0.25">
      <c r="A176" s="10" t="s">
        <v>1</v>
      </c>
      <c r="B176" s="50">
        <v>44523</v>
      </c>
      <c r="C176" s="50">
        <v>44530</v>
      </c>
      <c r="D176" s="109">
        <v>2906313736</v>
      </c>
      <c r="E176" s="138" t="s">
        <v>245</v>
      </c>
      <c r="F176" s="113"/>
      <c r="G176" s="113"/>
      <c r="H176" s="111">
        <v>-77500</v>
      </c>
      <c r="I176" s="119"/>
      <c r="J176" s="127"/>
      <c r="K176" s="139"/>
    </row>
    <row r="177" spans="1:11" s="7" customFormat="1" x14ac:dyDescent="0.25">
      <c r="A177" s="110" t="s">
        <v>282</v>
      </c>
      <c r="B177" s="110"/>
      <c r="C177" s="110"/>
      <c r="D177" s="13"/>
      <c r="E177" s="110"/>
      <c r="F177" s="113"/>
      <c r="G177" s="113"/>
      <c r="H177" s="111"/>
      <c r="I177" s="121"/>
      <c r="K177" s="139"/>
    </row>
    <row r="178" spans="1:11" s="7" customFormat="1" x14ac:dyDescent="0.25">
      <c r="A178" s="10" t="s">
        <v>1</v>
      </c>
      <c r="B178" s="50">
        <v>44530</v>
      </c>
      <c r="C178" s="50">
        <v>44544</v>
      </c>
      <c r="D178" s="109">
        <v>2050353708</v>
      </c>
      <c r="E178" s="138" t="s">
        <v>29</v>
      </c>
      <c r="F178" s="113">
        <v>-77</v>
      </c>
      <c r="G178" s="113">
        <f t="shared" ref="G178" si="21">VLOOKUP(E178,lms,3,0)</f>
        <v>7440</v>
      </c>
      <c r="H178" s="111">
        <f>+F178*G178</f>
        <v>-572880</v>
      </c>
      <c r="I178" s="119"/>
      <c r="J178" s="127"/>
      <c r="K178" s="139"/>
    </row>
    <row r="179" spans="1:11" s="7" customFormat="1" x14ac:dyDescent="0.25">
      <c r="A179" s="10" t="s">
        <v>1</v>
      </c>
      <c r="B179" s="50">
        <v>44530</v>
      </c>
      <c r="C179" s="50">
        <v>44544</v>
      </c>
      <c r="D179" s="109">
        <v>2050353708</v>
      </c>
      <c r="E179" s="138" t="s">
        <v>52</v>
      </c>
      <c r="F179" s="113">
        <v>-6813</v>
      </c>
      <c r="G179" s="113">
        <f t="shared" ref="G179:G204" si="22">VLOOKUP(E179,lms,3,0)</f>
        <v>30000</v>
      </c>
      <c r="H179" s="111">
        <f t="shared" ref="H179:H204" si="23">+F179*G179</f>
        <v>-204390000</v>
      </c>
      <c r="I179" s="119"/>
      <c r="J179" s="127"/>
      <c r="K179" s="139"/>
    </row>
    <row r="180" spans="1:11" s="7" customFormat="1" x14ac:dyDescent="0.25">
      <c r="A180" s="10" t="s">
        <v>1</v>
      </c>
      <c r="B180" s="50">
        <v>44530</v>
      </c>
      <c r="C180" s="50">
        <v>44544</v>
      </c>
      <c r="D180" s="109">
        <v>2050353708</v>
      </c>
      <c r="E180" s="138" t="s">
        <v>65</v>
      </c>
      <c r="F180" s="113">
        <v>-1840</v>
      </c>
      <c r="G180" s="113">
        <f t="shared" si="22"/>
        <v>100000</v>
      </c>
      <c r="H180" s="111">
        <f t="shared" si="23"/>
        <v>-184000000</v>
      </c>
      <c r="I180" s="119"/>
      <c r="J180" s="127"/>
      <c r="K180" s="139"/>
    </row>
    <row r="181" spans="1:11" s="7" customFormat="1" x14ac:dyDescent="0.25">
      <c r="A181" s="10" t="s">
        <v>1</v>
      </c>
      <c r="B181" s="50">
        <v>44530</v>
      </c>
      <c r="C181" s="50">
        <v>44544</v>
      </c>
      <c r="D181" s="109">
        <v>2050353708</v>
      </c>
      <c r="E181" s="138" t="s">
        <v>85</v>
      </c>
      <c r="F181" s="113"/>
      <c r="G181" s="113">
        <f t="shared" ref="G181" si="24">VLOOKUP(E181,lms,3,0)</f>
        <v>0</v>
      </c>
      <c r="H181" s="111">
        <v>1</v>
      </c>
      <c r="I181" s="132">
        <f>SUM(H178:H181)</f>
        <v>-388962879</v>
      </c>
      <c r="J181" s="127"/>
      <c r="K181" s="139"/>
    </row>
    <row r="182" spans="1:11" s="7" customFormat="1" x14ac:dyDescent="0.25">
      <c r="A182" s="10" t="s">
        <v>1</v>
      </c>
      <c r="B182" s="50">
        <v>44530</v>
      </c>
      <c r="C182" s="50">
        <v>44537</v>
      </c>
      <c r="D182" s="109">
        <v>2050353709</v>
      </c>
      <c r="E182" s="138" t="s">
        <v>56</v>
      </c>
      <c r="F182" s="113">
        <v>-3989</v>
      </c>
      <c r="G182" s="113">
        <f t="shared" si="22"/>
        <v>9850</v>
      </c>
      <c r="H182" s="111">
        <f t="shared" si="23"/>
        <v>-39291650</v>
      </c>
      <c r="I182" s="119"/>
      <c r="J182" s="127"/>
      <c r="K182" s="139"/>
    </row>
    <row r="183" spans="1:11" s="7" customFormat="1" x14ac:dyDescent="0.25">
      <c r="A183" s="10" t="s">
        <v>1</v>
      </c>
      <c r="B183" s="50">
        <v>44530</v>
      </c>
      <c r="C183" s="50">
        <v>44537</v>
      </c>
      <c r="D183" s="109">
        <v>2050353709</v>
      </c>
      <c r="E183" s="138" t="s">
        <v>57</v>
      </c>
      <c r="F183" s="113">
        <v>-178915</v>
      </c>
      <c r="G183" s="113">
        <f t="shared" si="22"/>
        <v>30000</v>
      </c>
      <c r="H183" s="111">
        <f t="shared" si="23"/>
        <v>-5367450000</v>
      </c>
      <c r="I183" s="119"/>
      <c r="J183" s="127"/>
      <c r="K183" s="139"/>
    </row>
    <row r="184" spans="1:11" s="7" customFormat="1" x14ac:dyDescent="0.25">
      <c r="A184" s="10" t="s">
        <v>1</v>
      </c>
      <c r="B184" s="50">
        <v>44530</v>
      </c>
      <c r="C184" s="50">
        <v>44537</v>
      </c>
      <c r="D184" s="109">
        <v>2050353709</v>
      </c>
      <c r="E184" s="138" t="s">
        <v>69</v>
      </c>
      <c r="F184" s="113">
        <v>-1324</v>
      </c>
      <c r="G184" s="113">
        <f t="shared" si="22"/>
        <v>0</v>
      </c>
      <c r="H184" s="111">
        <f t="shared" si="23"/>
        <v>0</v>
      </c>
      <c r="I184" s="119"/>
      <c r="J184" s="127"/>
      <c r="K184" s="139"/>
    </row>
    <row r="185" spans="1:11" s="7" customFormat="1" x14ac:dyDescent="0.25">
      <c r="A185" s="10" t="s">
        <v>1</v>
      </c>
      <c r="B185" s="50">
        <v>44530</v>
      </c>
      <c r="C185" s="50">
        <v>44537</v>
      </c>
      <c r="D185" s="109">
        <v>2050353709</v>
      </c>
      <c r="E185" s="138" t="s">
        <v>85</v>
      </c>
      <c r="F185" s="113"/>
      <c r="G185" s="113">
        <f t="shared" ref="G185" si="25">VLOOKUP(E185,lms,3,0)</f>
        <v>0</v>
      </c>
      <c r="H185" s="111">
        <v>-7</v>
      </c>
      <c r="I185" s="132">
        <f>SUM(H182:H185)</f>
        <v>-5406741657</v>
      </c>
      <c r="J185" s="127"/>
      <c r="K185" s="139"/>
    </row>
    <row r="186" spans="1:11" s="7" customFormat="1" x14ac:dyDescent="0.25">
      <c r="A186" s="10" t="s">
        <v>1</v>
      </c>
      <c r="B186" s="50">
        <v>44530</v>
      </c>
      <c r="C186" s="50">
        <v>44537</v>
      </c>
      <c r="D186" s="109">
        <v>8276988146</v>
      </c>
      <c r="E186" s="138" t="s">
        <v>56</v>
      </c>
      <c r="F186" s="113">
        <v>163503</v>
      </c>
      <c r="G186" s="113">
        <f t="shared" si="22"/>
        <v>9850</v>
      </c>
      <c r="H186" s="111">
        <f>+F186*G186+21</f>
        <v>1610504571</v>
      </c>
      <c r="I186" s="119"/>
      <c r="J186" s="127"/>
      <c r="K186" s="139"/>
    </row>
    <row r="187" spans="1:11" s="7" customFormat="1" x14ac:dyDescent="0.25">
      <c r="A187" s="10" t="s">
        <v>1</v>
      </c>
      <c r="B187" s="50">
        <v>44530</v>
      </c>
      <c r="C187" s="50">
        <v>44537</v>
      </c>
      <c r="D187" s="109">
        <v>8276988146</v>
      </c>
      <c r="E187" s="138" t="s">
        <v>57</v>
      </c>
      <c r="F187" s="113">
        <v>171868</v>
      </c>
      <c r="G187" s="113">
        <f t="shared" si="22"/>
        <v>30000</v>
      </c>
      <c r="H187" s="111">
        <f t="shared" si="23"/>
        <v>5156040000</v>
      </c>
      <c r="I187" s="119"/>
      <c r="J187" s="127"/>
      <c r="K187" s="139"/>
    </row>
    <row r="188" spans="1:11" s="7" customFormat="1" x14ac:dyDescent="0.25">
      <c r="A188" s="10" t="s">
        <v>1</v>
      </c>
      <c r="B188" s="50">
        <v>44530</v>
      </c>
      <c r="C188" s="50">
        <v>44537</v>
      </c>
      <c r="D188" s="109">
        <v>8276988146</v>
      </c>
      <c r="E188" s="138" t="s">
        <v>69</v>
      </c>
      <c r="F188" s="113">
        <v>1288</v>
      </c>
      <c r="G188" s="113">
        <f t="shared" si="22"/>
        <v>0</v>
      </c>
      <c r="H188" s="111">
        <f t="shared" si="23"/>
        <v>0</v>
      </c>
      <c r="I188" s="119"/>
      <c r="J188" s="127"/>
      <c r="K188" s="139"/>
    </row>
    <row r="189" spans="1:11" s="7" customFormat="1" x14ac:dyDescent="0.25">
      <c r="A189" s="10" t="s">
        <v>1</v>
      </c>
      <c r="B189" s="50">
        <v>44530</v>
      </c>
      <c r="C189" s="50">
        <v>44537</v>
      </c>
      <c r="D189" s="109">
        <v>8276988146</v>
      </c>
      <c r="E189" s="138" t="s">
        <v>85</v>
      </c>
      <c r="F189" s="113"/>
      <c r="G189" s="113">
        <f t="shared" ref="G189" si="26">VLOOKUP(E189,lms,3,0)</f>
        <v>0</v>
      </c>
      <c r="H189" s="111">
        <v>12</v>
      </c>
      <c r="I189" s="132">
        <f>SUM(H186:H189)</f>
        <v>6766544583</v>
      </c>
      <c r="J189" s="127"/>
      <c r="K189" s="139"/>
    </row>
    <row r="190" spans="1:11" s="7" customFormat="1" x14ac:dyDescent="0.25">
      <c r="A190" s="10" t="s">
        <v>1</v>
      </c>
      <c r="B190" s="50">
        <v>44530</v>
      </c>
      <c r="C190" s="50">
        <v>44544</v>
      </c>
      <c r="D190" s="109">
        <v>8276988147</v>
      </c>
      <c r="E190" s="138" t="s">
        <v>22</v>
      </c>
      <c r="F190" s="113">
        <v>35561</v>
      </c>
      <c r="G190" s="113">
        <f t="shared" si="22"/>
        <v>40500</v>
      </c>
      <c r="H190" s="111">
        <f t="shared" si="23"/>
        <v>1440220500</v>
      </c>
      <c r="I190" s="119"/>
      <c r="J190" s="127"/>
      <c r="K190" s="139"/>
    </row>
    <row r="191" spans="1:11" s="7" customFormat="1" x14ac:dyDescent="0.25">
      <c r="A191" s="10" t="s">
        <v>1</v>
      </c>
      <c r="B191" s="50">
        <v>44530</v>
      </c>
      <c r="C191" s="50">
        <v>44544</v>
      </c>
      <c r="D191" s="109">
        <v>8276988147</v>
      </c>
      <c r="E191" s="138" t="s">
        <v>25</v>
      </c>
      <c r="F191" s="113">
        <v>3610</v>
      </c>
      <c r="G191" s="113">
        <f t="shared" si="22"/>
        <v>25620</v>
      </c>
      <c r="H191" s="111">
        <f t="shared" si="23"/>
        <v>92488200</v>
      </c>
      <c r="I191" s="119"/>
      <c r="J191" s="127"/>
      <c r="K191" s="139"/>
    </row>
    <row r="192" spans="1:11" s="7" customFormat="1" x14ac:dyDescent="0.25">
      <c r="A192" s="10" t="s">
        <v>1</v>
      </c>
      <c r="B192" s="50">
        <v>44530</v>
      </c>
      <c r="C192" s="50">
        <v>44544</v>
      </c>
      <c r="D192" s="109">
        <v>8276988147</v>
      </c>
      <c r="E192" s="138" t="s">
        <v>142</v>
      </c>
      <c r="F192" s="113">
        <v>3980</v>
      </c>
      <c r="G192" s="113">
        <f t="shared" si="22"/>
        <v>14900</v>
      </c>
      <c r="H192" s="111">
        <f t="shared" si="23"/>
        <v>59302000</v>
      </c>
      <c r="I192" s="119"/>
      <c r="J192" s="127"/>
      <c r="K192" s="139"/>
    </row>
    <row r="193" spans="1:11" s="7" customFormat="1" x14ac:dyDescent="0.25">
      <c r="A193" s="10" t="s">
        <v>1</v>
      </c>
      <c r="B193" s="50">
        <v>44530</v>
      </c>
      <c r="C193" s="50">
        <v>44544</v>
      </c>
      <c r="D193" s="109">
        <v>8276988147</v>
      </c>
      <c r="E193" s="138" t="s">
        <v>101</v>
      </c>
      <c r="F193" s="113">
        <v>9068</v>
      </c>
      <c r="G193" s="113">
        <f t="shared" si="22"/>
        <v>23550</v>
      </c>
      <c r="H193" s="111">
        <f t="shared" si="23"/>
        <v>213551400</v>
      </c>
      <c r="I193" s="119"/>
      <c r="J193" s="127"/>
      <c r="K193" s="139"/>
    </row>
    <row r="194" spans="1:11" s="7" customFormat="1" x14ac:dyDescent="0.25">
      <c r="A194" s="10" t="s">
        <v>1</v>
      </c>
      <c r="B194" s="50">
        <v>44530</v>
      </c>
      <c r="C194" s="50">
        <v>44544</v>
      </c>
      <c r="D194" s="109">
        <v>8276988147</v>
      </c>
      <c r="E194" s="138" t="s">
        <v>28</v>
      </c>
      <c r="F194" s="113">
        <v>2912</v>
      </c>
      <c r="G194" s="113">
        <f t="shared" si="22"/>
        <v>29330</v>
      </c>
      <c r="H194" s="111">
        <f t="shared" si="23"/>
        <v>85408960</v>
      </c>
      <c r="I194" s="119"/>
      <c r="J194" s="127"/>
      <c r="K194" s="139"/>
    </row>
    <row r="195" spans="1:11" s="7" customFormat="1" x14ac:dyDescent="0.25">
      <c r="A195" s="10" t="s">
        <v>1</v>
      </c>
      <c r="B195" s="50">
        <v>44530</v>
      </c>
      <c r="C195" s="50">
        <v>44544</v>
      </c>
      <c r="D195" s="109">
        <v>8276988147</v>
      </c>
      <c r="E195" s="138" t="s">
        <v>37</v>
      </c>
      <c r="F195" s="113">
        <v>1872</v>
      </c>
      <c r="G195" s="113">
        <f t="shared" si="22"/>
        <v>21700</v>
      </c>
      <c r="H195" s="111">
        <f t="shared" si="23"/>
        <v>40622400</v>
      </c>
      <c r="I195" s="119"/>
      <c r="J195" s="127"/>
      <c r="K195" s="139"/>
    </row>
    <row r="196" spans="1:11" s="7" customFormat="1" x14ac:dyDescent="0.25">
      <c r="A196" s="10" t="s">
        <v>1</v>
      </c>
      <c r="B196" s="50">
        <v>44530</v>
      </c>
      <c r="C196" s="50">
        <v>44544</v>
      </c>
      <c r="D196" s="109">
        <v>8276988147</v>
      </c>
      <c r="E196" s="138" t="s">
        <v>29</v>
      </c>
      <c r="F196" s="113">
        <v>7885</v>
      </c>
      <c r="G196" s="113">
        <f t="shared" si="22"/>
        <v>7440</v>
      </c>
      <c r="H196" s="111">
        <f t="shared" si="23"/>
        <v>58664400</v>
      </c>
      <c r="I196" s="119"/>
      <c r="J196" s="127"/>
      <c r="K196" s="139"/>
    </row>
    <row r="197" spans="1:11" s="7" customFormat="1" x14ac:dyDescent="0.25">
      <c r="A197" s="10" t="s">
        <v>1</v>
      </c>
      <c r="B197" s="50">
        <v>44530</v>
      </c>
      <c r="C197" s="50">
        <v>44544</v>
      </c>
      <c r="D197" s="109">
        <v>8276988147</v>
      </c>
      <c r="E197" s="138" t="s">
        <v>114</v>
      </c>
      <c r="F197" s="113">
        <v>1408</v>
      </c>
      <c r="G197" s="113">
        <f t="shared" si="22"/>
        <v>33900</v>
      </c>
      <c r="H197" s="111">
        <f t="shared" si="23"/>
        <v>47731200</v>
      </c>
      <c r="I197" s="119"/>
      <c r="J197" s="127"/>
      <c r="K197" s="139"/>
    </row>
    <row r="198" spans="1:11" s="7" customFormat="1" x14ac:dyDescent="0.25">
      <c r="A198" s="10" t="s">
        <v>1</v>
      </c>
      <c r="B198" s="50">
        <v>44530</v>
      </c>
      <c r="C198" s="50">
        <v>44544</v>
      </c>
      <c r="D198" s="109">
        <v>8276988147</v>
      </c>
      <c r="E198" s="138" t="s">
        <v>132</v>
      </c>
      <c r="F198" s="113">
        <v>1056</v>
      </c>
      <c r="G198" s="113">
        <f t="shared" si="22"/>
        <v>33900</v>
      </c>
      <c r="H198" s="111">
        <f t="shared" si="23"/>
        <v>35798400</v>
      </c>
      <c r="I198" s="119"/>
      <c r="J198" s="127"/>
      <c r="K198" s="139"/>
    </row>
    <row r="199" spans="1:11" s="7" customFormat="1" x14ac:dyDescent="0.25">
      <c r="A199" s="10" t="s">
        <v>1</v>
      </c>
      <c r="B199" s="50">
        <v>44530</v>
      </c>
      <c r="C199" s="50">
        <v>44544</v>
      </c>
      <c r="D199" s="109">
        <v>8276988147</v>
      </c>
      <c r="E199" s="138" t="s">
        <v>115</v>
      </c>
      <c r="F199" s="113">
        <v>968</v>
      </c>
      <c r="G199" s="113">
        <f t="shared" si="22"/>
        <v>33900</v>
      </c>
      <c r="H199" s="111">
        <f t="shared" si="23"/>
        <v>32815200</v>
      </c>
      <c r="I199" s="119"/>
      <c r="J199" s="127"/>
      <c r="K199" s="139"/>
    </row>
    <row r="200" spans="1:11" s="7" customFormat="1" x14ac:dyDescent="0.25">
      <c r="A200" s="10" t="s">
        <v>1</v>
      </c>
      <c r="B200" s="50">
        <v>44530</v>
      </c>
      <c r="C200" s="50">
        <v>44544</v>
      </c>
      <c r="D200" s="109">
        <v>8276988147</v>
      </c>
      <c r="E200" s="138" t="s">
        <v>116</v>
      </c>
      <c r="F200" s="113">
        <v>968</v>
      </c>
      <c r="G200" s="113">
        <f t="shared" si="22"/>
        <v>33900</v>
      </c>
      <c r="H200" s="111">
        <f t="shared" si="23"/>
        <v>32815200</v>
      </c>
      <c r="I200" s="119"/>
      <c r="J200" s="127"/>
      <c r="K200" s="139"/>
    </row>
    <row r="201" spans="1:11" s="7" customFormat="1" x14ac:dyDescent="0.25">
      <c r="A201" s="10" t="s">
        <v>1</v>
      </c>
      <c r="B201" s="50">
        <v>44530</v>
      </c>
      <c r="C201" s="50">
        <v>44544</v>
      </c>
      <c r="D201" s="109">
        <v>8276988147</v>
      </c>
      <c r="E201" s="138" t="s">
        <v>129</v>
      </c>
      <c r="F201" s="113">
        <v>5412</v>
      </c>
      <c r="G201" s="113">
        <f t="shared" si="22"/>
        <v>24030</v>
      </c>
      <c r="H201" s="111">
        <f t="shared" si="23"/>
        <v>130050360</v>
      </c>
      <c r="I201" s="119"/>
      <c r="J201" s="127"/>
      <c r="K201" s="139"/>
    </row>
    <row r="202" spans="1:11" s="7" customFormat="1" x14ac:dyDescent="0.25">
      <c r="A202" s="10" t="s">
        <v>1</v>
      </c>
      <c r="B202" s="50">
        <v>44530</v>
      </c>
      <c r="C202" s="50">
        <v>44544</v>
      </c>
      <c r="D202" s="109">
        <v>8276988147</v>
      </c>
      <c r="E202" s="138" t="s">
        <v>30</v>
      </c>
      <c r="F202" s="113">
        <v>49810</v>
      </c>
      <c r="G202" s="113">
        <f t="shared" si="22"/>
        <v>37240</v>
      </c>
      <c r="H202" s="111">
        <f t="shared" si="23"/>
        <v>1854924400</v>
      </c>
      <c r="I202" s="119"/>
      <c r="J202" s="127"/>
      <c r="K202" s="139"/>
    </row>
    <row r="203" spans="1:11" s="7" customFormat="1" x14ac:dyDescent="0.25">
      <c r="A203" s="10" t="s">
        <v>1</v>
      </c>
      <c r="B203" s="50">
        <v>44530</v>
      </c>
      <c r="C203" s="50">
        <v>44544</v>
      </c>
      <c r="D203" s="109">
        <v>8276988147</v>
      </c>
      <c r="E203" s="138" t="s">
        <v>52</v>
      </c>
      <c r="F203" s="113">
        <v>8060</v>
      </c>
      <c r="G203" s="113">
        <f t="shared" si="22"/>
        <v>30000</v>
      </c>
      <c r="H203" s="111">
        <f t="shared" si="23"/>
        <v>241800000</v>
      </c>
      <c r="I203" s="119"/>
      <c r="J203" s="127"/>
      <c r="K203" s="139"/>
    </row>
    <row r="204" spans="1:11" s="7" customFormat="1" x14ac:dyDescent="0.25">
      <c r="A204" s="10" t="s">
        <v>1</v>
      </c>
      <c r="B204" s="50">
        <v>44530</v>
      </c>
      <c r="C204" s="50">
        <v>44544</v>
      </c>
      <c r="D204" s="109">
        <v>8276988147</v>
      </c>
      <c r="E204" s="138" t="s">
        <v>65</v>
      </c>
      <c r="F204" s="113">
        <v>1850</v>
      </c>
      <c r="G204" s="113">
        <f t="shared" si="22"/>
        <v>100000</v>
      </c>
      <c r="H204" s="111">
        <f t="shared" si="23"/>
        <v>185000000</v>
      </c>
      <c r="I204" s="119"/>
      <c r="J204" s="127"/>
      <c r="K204" s="139"/>
    </row>
    <row r="205" spans="1:11" s="7" customFormat="1" x14ac:dyDescent="0.25">
      <c r="A205" s="10" t="s">
        <v>1</v>
      </c>
      <c r="B205" s="50">
        <v>44530</v>
      </c>
      <c r="C205" s="50">
        <v>44544</v>
      </c>
      <c r="D205" s="109">
        <v>8276988147</v>
      </c>
      <c r="E205" s="138" t="s">
        <v>85</v>
      </c>
      <c r="F205" s="113"/>
      <c r="G205" s="113">
        <f t="shared" ref="G205" si="27">VLOOKUP(E205,lms,3,0)</f>
        <v>0</v>
      </c>
      <c r="H205" s="111">
        <v>-16565347</v>
      </c>
      <c r="I205" s="132">
        <f>SUM(H190:H205)</f>
        <v>4534627273</v>
      </c>
      <c r="J205" s="127"/>
      <c r="K205" s="139"/>
    </row>
    <row r="206" spans="1:11" s="7" customFormat="1" x14ac:dyDescent="0.25">
      <c r="A206" s="10" t="s">
        <v>1</v>
      </c>
      <c r="B206" s="50">
        <v>44530</v>
      </c>
      <c r="C206" s="50">
        <v>44544</v>
      </c>
      <c r="D206" s="109">
        <v>8276964430</v>
      </c>
      <c r="E206" s="138" t="s">
        <v>283</v>
      </c>
      <c r="F206" s="113">
        <v>426</v>
      </c>
      <c r="G206" s="113">
        <v>88440</v>
      </c>
      <c r="H206" s="111">
        <f>+F206*G206</f>
        <v>37675440</v>
      </c>
      <c r="I206" s="132">
        <f>+H206</f>
        <v>37675440</v>
      </c>
      <c r="J206" s="127"/>
      <c r="K206" s="139"/>
    </row>
    <row r="207" spans="1:11" s="7" customFormat="1" x14ac:dyDescent="0.25">
      <c r="A207" s="10" t="s">
        <v>1</v>
      </c>
      <c r="B207" s="50">
        <v>44530</v>
      </c>
      <c r="C207" s="50">
        <v>44531</v>
      </c>
      <c r="D207" s="109">
        <v>2906316590</v>
      </c>
      <c r="E207" s="138" t="s">
        <v>285</v>
      </c>
      <c r="F207" s="113"/>
      <c r="G207" s="113"/>
      <c r="H207" s="111">
        <v>-4497000</v>
      </c>
      <c r="I207" s="119"/>
      <c r="J207" s="127"/>
      <c r="K207" s="139"/>
    </row>
    <row r="208" spans="1:11" s="7" customFormat="1" x14ac:dyDescent="0.25">
      <c r="A208" s="10" t="s">
        <v>1</v>
      </c>
      <c r="B208" s="50">
        <v>44530</v>
      </c>
      <c r="C208" s="50">
        <v>44531</v>
      </c>
      <c r="D208" s="109">
        <v>2906316591</v>
      </c>
      <c r="E208" s="138" t="s">
        <v>286</v>
      </c>
      <c r="F208" s="113"/>
      <c r="G208" s="113"/>
      <c r="H208" s="111">
        <v>-120000</v>
      </c>
      <c r="I208" s="119"/>
      <c r="J208" s="127"/>
      <c r="K208" s="139"/>
    </row>
    <row r="209" spans="1:11" s="7" customFormat="1" x14ac:dyDescent="0.25">
      <c r="A209" s="10" t="s">
        <v>1</v>
      </c>
      <c r="B209" s="50">
        <v>44530</v>
      </c>
      <c r="C209" s="50">
        <v>44531</v>
      </c>
      <c r="D209" s="109">
        <v>2906316592</v>
      </c>
      <c r="E209" s="138" t="s">
        <v>287</v>
      </c>
      <c r="F209" s="113"/>
      <c r="G209" s="113"/>
      <c r="H209" s="111">
        <v>-3545662</v>
      </c>
      <c r="I209" s="119"/>
      <c r="J209" s="127"/>
      <c r="K209" s="139"/>
    </row>
    <row r="210" spans="1:11" s="7" customFormat="1" x14ac:dyDescent="0.25">
      <c r="A210" s="10" t="s">
        <v>1</v>
      </c>
      <c r="B210" s="50">
        <v>44530</v>
      </c>
      <c r="C210" s="50">
        <v>44532</v>
      </c>
      <c r="D210" s="109">
        <v>100871343</v>
      </c>
      <c r="E210" s="138" t="s">
        <v>290</v>
      </c>
      <c r="F210" s="113"/>
      <c r="G210" s="113"/>
      <c r="H210" s="111">
        <v>-8100000</v>
      </c>
      <c r="I210" s="119"/>
      <c r="J210" s="127"/>
      <c r="K210" s="139"/>
    </row>
    <row r="211" spans="1:11" s="7" customFormat="1" x14ac:dyDescent="0.25">
      <c r="A211" s="10" t="s">
        <v>1</v>
      </c>
      <c r="B211" s="50">
        <v>44530</v>
      </c>
      <c r="C211" s="50">
        <v>44532</v>
      </c>
      <c r="D211" s="109">
        <v>100871345</v>
      </c>
      <c r="E211" s="138" t="s">
        <v>291</v>
      </c>
      <c r="F211" s="113"/>
      <c r="G211" s="113"/>
      <c r="H211" s="111">
        <v>-1801700</v>
      </c>
      <c r="I211" s="119"/>
      <c r="J211" s="127"/>
      <c r="K211" s="139"/>
    </row>
    <row r="212" spans="1:11" s="7" customFormat="1" x14ac:dyDescent="0.25">
      <c r="A212" s="10" t="s">
        <v>1</v>
      </c>
      <c r="B212" s="50">
        <v>44530</v>
      </c>
      <c r="C212" s="50">
        <v>44537</v>
      </c>
      <c r="D212" s="109">
        <v>2906339593</v>
      </c>
      <c r="E212" s="138" t="s">
        <v>288</v>
      </c>
      <c r="F212" s="113"/>
      <c r="G212" s="113"/>
      <c r="H212" s="111">
        <v>-85743525</v>
      </c>
      <c r="I212" s="119"/>
      <c r="J212" s="127"/>
      <c r="K212" s="139"/>
    </row>
    <row r="213" spans="1:11" s="7" customFormat="1" x14ac:dyDescent="0.25">
      <c r="A213" s="10" t="s">
        <v>1</v>
      </c>
      <c r="B213" s="50">
        <v>44530</v>
      </c>
      <c r="C213" s="50">
        <v>44537</v>
      </c>
      <c r="D213" s="109">
        <v>2906339594</v>
      </c>
      <c r="E213" s="148" t="s">
        <v>289</v>
      </c>
      <c r="F213" s="113"/>
      <c r="G213" s="113"/>
      <c r="H213" s="111">
        <v>-79306500</v>
      </c>
      <c r="I213" s="119"/>
      <c r="J213" s="127"/>
      <c r="K213" s="139"/>
    </row>
    <row r="214" spans="1:11" s="7" customFormat="1" x14ac:dyDescent="0.25">
      <c r="A214" s="10"/>
      <c r="B214" s="50"/>
      <c r="C214" s="50"/>
      <c r="D214" s="109"/>
      <c r="E214" s="138"/>
      <c r="F214" s="113"/>
      <c r="G214" s="113"/>
      <c r="H214" s="111"/>
      <c r="I214" s="119"/>
      <c r="J214" s="127"/>
      <c r="K214" s="139"/>
    </row>
    <row r="215" spans="1:11" s="7" customFormat="1" x14ac:dyDescent="0.25">
      <c r="A215" s="10"/>
      <c r="B215" s="50"/>
      <c r="C215" s="50"/>
      <c r="D215" s="109"/>
      <c r="E215" s="138"/>
      <c r="F215" s="113"/>
      <c r="G215" s="113"/>
      <c r="H215" s="111"/>
      <c r="I215" s="119"/>
      <c r="J215" s="127"/>
      <c r="K215" s="139"/>
    </row>
    <row r="216" spans="1:11" s="7" customFormat="1" x14ac:dyDescent="0.25">
      <c r="A216" s="10"/>
      <c r="B216" s="50"/>
      <c r="C216" s="50"/>
      <c r="D216" s="109"/>
      <c r="E216" s="138"/>
      <c r="F216" s="113"/>
      <c r="G216" s="113"/>
      <c r="H216" s="111"/>
      <c r="I216" s="119"/>
      <c r="J216" s="127"/>
      <c r="K216" s="139"/>
    </row>
    <row r="217" spans="1:11" s="7" customFormat="1" x14ac:dyDescent="0.25">
      <c r="A217" s="10"/>
      <c r="B217" s="50"/>
      <c r="C217" s="50"/>
      <c r="D217" s="109"/>
      <c r="E217" s="138"/>
      <c r="F217" s="113"/>
      <c r="G217" s="113"/>
      <c r="H217" s="111"/>
      <c r="I217" s="119"/>
      <c r="J217" s="127"/>
      <c r="K217" s="139"/>
    </row>
    <row r="218" spans="1:11" s="7" customFormat="1" x14ac:dyDescent="0.25">
      <c r="A218" s="10"/>
      <c r="B218" s="50"/>
      <c r="C218" s="50"/>
      <c r="D218" s="109"/>
      <c r="E218" s="138"/>
      <c r="F218" s="113"/>
      <c r="G218" s="113"/>
      <c r="H218" s="111"/>
      <c r="I218" s="119"/>
      <c r="J218" s="127"/>
      <c r="K218" s="139"/>
    </row>
    <row r="219" spans="1:11" s="7" customFormat="1" x14ac:dyDescent="0.25">
      <c r="A219" s="10"/>
      <c r="B219" s="50"/>
      <c r="C219" s="50"/>
      <c r="D219" s="109"/>
      <c r="E219" s="138"/>
      <c r="F219" s="113"/>
      <c r="G219" s="113"/>
      <c r="H219" s="111"/>
      <c r="I219" s="119"/>
      <c r="J219" s="127"/>
      <c r="K219" s="139"/>
    </row>
    <row r="220" spans="1:11" s="7" customFormat="1" x14ac:dyDescent="0.25">
      <c r="A220" s="10"/>
      <c r="B220" s="50"/>
      <c r="C220" s="50"/>
      <c r="D220" s="109"/>
      <c r="E220" s="138"/>
      <c r="F220" s="113"/>
      <c r="G220" s="113"/>
      <c r="H220" s="111"/>
      <c r="I220" s="119"/>
      <c r="J220" s="127"/>
      <c r="K220" s="139"/>
    </row>
    <row r="221" spans="1:11" s="7" customFormat="1" x14ac:dyDescent="0.25">
      <c r="A221" s="10"/>
      <c r="B221" s="50"/>
      <c r="C221" s="50"/>
      <c r="D221" s="109"/>
      <c r="E221" s="138"/>
      <c r="F221" s="113"/>
      <c r="G221" s="113"/>
      <c r="H221" s="111"/>
      <c r="I221" s="119"/>
      <c r="J221" s="127"/>
      <c r="K221" s="139"/>
    </row>
    <row r="222" spans="1:11" s="7" customFormat="1" x14ac:dyDescent="0.25">
      <c r="A222" s="10"/>
      <c r="B222" s="50"/>
      <c r="C222" s="50"/>
      <c r="D222" s="109"/>
      <c r="E222" s="138"/>
      <c r="F222" s="113"/>
      <c r="G222" s="113"/>
      <c r="H222" s="111"/>
      <c r="I222" s="119"/>
      <c r="J222" s="127"/>
      <c r="K222" s="139"/>
    </row>
    <row r="223" spans="1:11" s="7" customFormat="1" x14ac:dyDescent="0.25">
      <c r="A223" s="10"/>
      <c r="B223" s="50"/>
      <c r="C223" s="50"/>
      <c r="D223" s="109"/>
      <c r="E223" s="138"/>
      <c r="F223" s="113"/>
      <c r="G223" s="113"/>
      <c r="H223" s="111"/>
      <c r="I223" s="119"/>
      <c r="J223" s="127"/>
      <c r="K223" s="139"/>
    </row>
    <row r="224" spans="1:11" s="7" customFormat="1" x14ac:dyDescent="0.25">
      <c r="A224" s="10"/>
      <c r="B224" s="50"/>
      <c r="C224" s="50"/>
      <c r="D224" s="109"/>
      <c r="E224" s="138"/>
      <c r="F224" s="113"/>
      <c r="G224" s="113"/>
      <c r="H224" s="111"/>
      <c r="I224" s="119"/>
      <c r="J224" s="127"/>
      <c r="K224" s="139"/>
    </row>
    <row r="225" spans="1:11" s="7" customFormat="1" x14ac:dyDescent="0.25">
      <c r="A225" s="10"/>
      <c r="B225" s="50"/>
      <c r="C225" s="50"/>
      <c r="D225" s="109"/>
      <c r="E225" s="138"/>
      <c r="F225" s="113"/>
      <c r="G225" s="113"/>
      <c r="H225" s="111"/>
      <c r="I225" s="119"/>
      <c r="J225" s="127"/>
      <c r="K225" s="139"/>
    </row>
    <row r="226" spans="1:11" s="7" customFormat="1" x14ac:dyDescent="0.25">
      <c r="A226" s="10"/>
      <c r="B226" s="50"/>
      <c r="C226" s="50"/>
      <c r="D226" s="109"/>
      <c r="E226" s="138"/>
      <c r="F226" s="113"/>
      <c r="G226" s="113"/>
      <c r="H226" s="111"/>
      <c r="I226" s="119"/>
      <c r="J226" s="127"/>
      <c r="K226" s="139"/>
    </row>
    <row r="227" spans="1:11" s="7" customFormat="1" x14ac:dyDescent="0.25">
      <c r="A227" s="10"/>
      <c r="B227" s="50"/>
      <c r="C227" s="50"/>
      <c r="D227" s="109"/>
      <c r="E227" s="138"/>
      <c r="F227" s="113"/>
      <c r="G227" s="113"/>
      <c r="H227" s="111"/>
      <c r="I227" s="119"/>
      <c r="J227" s="127"/>
      <c r="K227" s="139"/>
    </row>
    <row r="228" spans="1:11" s="7" customFormat="1" x14ac:dyDescent="0.25">
      <c r="A228" s="10"/>
      <c r="B228" s="50"/>
      <c r="C228" s="50"/>
      <c r="D228" s="109"/>
      <c r="E228" s="138"/>
      <c r="F228" s="113"/>
      <c r="G228" s="113"/>
      <c r="H228" s="111"/>
      <c r="I228" s="119"/>
      <c r="J228" s="127"/>
      <c r="K228" s="139"/>
    </row>
    <row r="229" spans="1:11" s="7" customFormat="1" x14ac:dyDescent="0.25">
      <c r="A229" s="10"/>
      <c r="B229" s="50"/>
      <c r="C229" s="50"/>
      <c r="D229" s="109"/>
      <c r="E229" s="138"/>
      <c r="F229" s="113"/>
      <c r="G229" s="113"/>
      <c r="H229" s="111"/>
      <c r="I229" s="119"/>
      <c r="J229" s="127"/>
      <c r="K229" s="139"/>
    </row>
    <row r="230" spans="1:11" s="7" customFormat="1" x14ac:dyDescent="0.25">
      <c r="A230" s="10"/>
      <c r="B230" s="50"/>
      <c r="C230" s="50"/>
      <c r="D230" s="109"/>
      <c r="E230" s="138"/>
      <c r="F230" s="113"/>
      <c r="G230" s="113"/>
      <c r="H230" s="111"/>
      <c r="I230" s="119"/>
      <c r="J230" s="127"/>
      <c r="K230" s="139"/>
    </row>
    <row r="231" spans="1:11" s="7" customFormat="1" x14ac:dyDescent="0.25">
      <c r="A231" s="10"/>
      <c r="B231" s="50"/>
      <c r="C231" s="50"/>
      <c r="D231" s="109"/>
      <c r="E231" s="138"/>
      <c r="F231" s="113"/>
      <c r="G231" s="113"/>
      <c r="H231" s="111"/>
      <c r="I231" s="119"/>
      <c r="J231" s="127"/>
      <c r="K231" s="139"/>
    </row>
    <row r="232" spans="1:11" s="7" customFormat="1" x14ac:dyDescent="0.25">
      <c r="A232" s="10"/>
      <c r="B232" s="50"/>
      <c r="C232" s="50"/>
      <c r="D232" s="109"/>
      <c r="E232" s="138"/>
      <c r="F232" s="113"/>
      <c r="G232" s="113"/>
      <c r="H232" s="111"/>
      <c r="I232" s="119"/>
      <c r="J232" s="127"/>
      <c r="K232" s="139"/>
    </row>
    <row r="233" spans="1:11" s="7" customFormat="1" x14ac:dyDescent="0.25">
      <c r="A233" s="10"/>
      <c r="B233" s="50"/>
      <c r="C233" s="50"/>
      <c r="D233" s="109"/>
      <c r="E233" s="138"/>
      <c r="F233" s="113"/>
      <c r="G233" s="113"/>
      <c r="H233" s="111"/>
      <c r="I233" s="119"/>
      <c r="J233" s="127"/>
      <c r="K233" s="139"/>
    </row>
    <row r="234" spans="1:11" s="7" customFormat="1" x14ac:dyDescent="0.25">
      <c r="A234" s="10"/>
      <c r="B234" s="50"/>
      <c r="C234" s="50"/>
      <c r="D234" s="109"/>
      <c r="E234" s="138"/>
      <c r="F234" s="113"/>
      <c r="G234" s="113"/>
      <c r="H234" s="111"/>
      <c r="I234" s="119"/>
      <c r="J234" s="127"/>
      <c r="K234" s="139"/>
    </row>
    <row r="235" spans="1:11" s="7" customFormat="1" x14ac:dyDescent="0.25">
      <c r="A235" s="10"/>
      <c r="B235" s="50"/>
      <c r="C235" s="50"/>
      <c r="D235" s="109"/>
      <c r="E235" s="138"/>
      <c r="F235" s="113"/>
      <c r="G235" s="113"/>
      <c r="H235" s="111"/>
      <c r="I235" s="119"/>
      <c r="J235" s="127"/>
      <c r="K235" s="139"/>
    </row>
    <row r="236" spans="1:11" s="7" customFormat="1" x14ac:dyDescent="0.25">
      <c r="A236" s="10"/>
      <c r="B236" s="50"/>
      <c r="C236" s="50"/>
      <c r="D236" s="109"/>
      <c r="E236" s="138"/>
      <c r="F236" s="113"/>
      <c r="G236" s="113"/>
      <c r="H236" s="111"/>
      <c r="I236" s="119"/>
      <c r="J236" s="127"/>
      <c r="K236" s="139"/>
    </row>
    <row r="237" spans="1:11" s="7" customFormat="1" x14ac:dyDescent="0.25">
      <c r="A237" s="10"/>
      <c r="B237" s="50"/>
      <c r="C237" s="50"/>
      <c r="D237" s="109"/>
      <c r="E237" s="138"/>
      <c r="F237" s="113"/>
      <c r="G237" s="113"/>
      <c r="H237" s="111"/>
      <c r="I237" s="119"/>
      <c r="J237" s="127"/>
      <c r="K237" s="139"/>
    </row>
    <row r="238" spans="1:11" s="7" customFormat="1" x14ac:dyDescent="0.25">
      <c r="A238" s="10"/>
      <c r="B238" s="50"/>
      <c r="C238" s="50"/>
      <c r="D238" s="109"/>
      <c r="E238" s="138"/>
      <c r="F238" s="113"/>
      <c r="G238" s="113"/>
      <c r="H238" s="111"/>
      <c r="I238" s="119"/>
      <c r="J238" s="127"/>
      <c r="K238" s="139"/>
    </row>
    <row r="239" spans="1:11" s="7" customFormat="1" x14ac:dyDescent="0.25">
      <c r="A239" s="10"/>
      <c r="B239" s="50"/>
      <c r="C239" s="50"/>
      <c r="D239" s="109"/>
      <c r="E239" s="138"/>
      <c r="F239" s="113"/>
      <c r="G239" s="113"/>
      <c r="H239" s="111"/>
      <c r="I239" s="119"/>
      <c r="J239" s="127"/>
      <c r="K239" s="139"/>
    </row>
    <row r="240" spans="1:11" s="7" customFormat="1" x14ac:dyDescent="0.25">
      <c r="A240" s="10"/>
      <c r="B240" s="50"/>
      <c r="C240" s="50"/>
      <c r="D240" s="109"/>
      <c r="E240" s="138"/>
      <c r="F240" s="113"/>
      <c r="G240" s="113"/>
      <c r="H240" s="111"/>
      <c r="I240" s="119"/>
      <c r="J240" s="127"/>
      <c r="K240" s="139"/>
    </row>
    <row r="241" spans="1:11" s="7" customFormat="1" x14ac:dyDescent="0.25">
      <c r="A241" s="10"/>
      <c r="B241" s="50"/>
      <c r="C241" s="50"/>
      <c r="D241" s="109"/>
      <c r="E241" s="138"/>
      <c r="F241" s="113"/>
      <c r="G241" s="113"/>
      <c r="H241" s="111"/>
      <c r="I241" s="119"/>
      <c r="J241" s="127"/>
      <c r="K241" s="139"/>
    </row>
    <row r="242" spans="1:11" s="7" customFormat="1" x14ac:dyDescent="0.25">
      <c r="A242" s="10"/>
      <c r="B242" s="50"/>
      <c r="C242" s="50"/>
      <c r="D242" s="109"/>
      <c r="E242" s="138"/>
      <c r="F242" s="113"/>
      <c r="G242" s="113"/>
      <c r="H242" s="111"/>
      <c r="I242" s="119"/>
      <c r="J242" s="127"/>
      <c r="K242" s="139"/>
    </row>
    <row r="243" spans="1:11" s="7" customFormat="1" x14ac:dyDescent="0.25">
      <c r="A243" s="10"/>
      <c r="B243" s="50"/>
      <c r="C243" s="50"/>
      <c r="D243" s="109"/>
      <c r="E243" s="138"/>
      <c r="F243" s="113"/>
      <c r="G243" s="113"/>
      <c r="H243" s="111"/>
      <c r="I243" s="119"/>
      <c r="J243" s="127"/>
      <c r="K243" s="139"/>
    </row>
    <row r="244" spans="1:11" s="7" customFormat="1" x14ac:dyDescent="0.25">
      <c r="A244" s="10"/>
      <c r="B244" s="50"/>
      <c r="C244" s="50"/>
      <c r="D244" s="109"/>
      <c r="E244" s="138"/>
      <c r="F244" s="113"/>
      <c r="G244" s="113"/>
      <c r="H244" s="111"/>
      <c r="I244" s="119"/>
      <c r="J244" s="127"/>
      <c r="K244" s="139"/>
    </row>
    <row r="245" spans="1:11" s="7" customFormat="1" x14ac:dyDescent="0.25">
      <c r="A245" s="10"/>
      <c r="B245" s="50"/>
      <c r="C245" s="50"/>
      <c r="D245" s="109"/>
      <c r="E245" s="138"/>
      <c r="F245" s="113"/>
      <c r="G245" s="113"/>
      <c r="H245" s="111"/>
      <c r="I245" s="119"/>
      <c r="J245" s="127"/>
      <c r="K245" s="139"/>
    </row>
    <row r="246" spans="1:11" s="7" customFormat="1" x14ac:dyDescent="0.25">
      <c r="A246" s="10"/>
      <c r="B246" s="50"/>
      <c r="C246" s="50"/>
      <c r="D246" s="109"/>
      <c r="E246" s="138"/>
      <c r="F246" s="113"/>
      <c r="G246" s="113"/>
      <c r="H246" s="111"/>
      <c r="I246" s="119"/>
      <c r="J246" s="127"/>
      <c r="K246" s="139"/>
    </row>
    <row r="247" spans="1:11" s="7" customFormat="1" x14ac:dyDescent="0.25">
      <c r="A247" s="10"/>
      <c r="B247" s="50"/>
      <c r="C247" s="50"/>
      <c r="D247" s="109"/>
      <c r="E247" s="138"/>
      <c r="F247" s="113"/>
      <c r="G247" s="113"/>
      <c r="H247" s="111"/>
      <c r="I247" s="119"/>
      <c r="J247" s="127"/>
      <c r="K247" s="139"/>
    </row>
    <row r="248" spans="1:11" s="7" customFormat="1" x14ac:dyDescent="0.25">
      <c r="A248" s="10"/>
      <c r="B248" s="50"/>
      <c r="C248" s="50"/>
      <c r="D248" s="109"/>
      <c r="E248" s="138"/>
      <c r="F248" s="113"/>
      <c r="G248" s="113"/>
      <c r="H248" s="111"/>
      <c r="I248" s="119"/>
      <c r="J248" s="127"/>
      <c r="K248" s="139"/>
    </row>
    <row r="249" spans="1:11" s="7" customFormat="1" x14ac:dyDescent="0.25">
      <c r="A249" s="10"/>
      <c r="B249" s="50"/>
      <c r="C249" s="50"/>
      <c r="D249" s="109"/>
      <c r="E249" s="138"/>
      <c r="F249" s="113"/>
      <c r="G249" s="113"/>
      <c r="H249" s="111"/>
      <c r="I249" s="119"/>
      <c r="J249" s="127"/>
      <c r="K249" s="139"/>
    </row>
    <row r="250" spans="1:11" s="7" customFormat="1" x14ac:dyDescent="0.25">
      <c r="A250" s="10"/>
      <c r="B250" s="50"/>
      <c r="C250" s="50"/>
      <c r="D250" s="109"/>
      <c r="E250" s="138"/>
      <c r="F250" s="113"/>
      <c r="G250" s="113"/>
      <c r="H250" s="111"/>
      <c r="I250" s="119"/>
      <c r="J250" s="127"/>
      <c r="K250" s="139"/>
    </row>
    <row r="251" spans="1:11" s="7" customFormat="1" x14ac:dyDescent="0.25">
      <c r="A251" s="10"/>
      <c r="B251" s="50"/>
      <c r="C251" s="50"/>
      <c r="D251" s="109"/>
      <c r="E251" s="138"/>
      <c r="F251" s="113"/>
      <c r="G251" s="113"/>
      <c r="H251" s="111"/>
      <c r="I251" s="119"/>
      <c r="J251" s="127"/>
      <c r="K251" s="139"/>
    </row>
    <row r="252" spans="1:11" s="7" customFormat="1" x14ac:dyDescent="0.25">
      <c r="A252" s="10"/>
      <c r="B252" s="50"/>
      <c r="C252" s="50"/>
      <c r="D252" s="109"/>
      <c r="E252" s="138"/>
      <c r="F252" s="113"/>
      <c r="G252" s="113"/>
      <c r="H252" s="111"/>
      <c r="I252" s="119"/>
      <c r="J252" s="127"/>
      <c r="K252" s="139"/>
    </row>
    <row r="253" spans="1:11" s="7" customFormat="1" x14ac:dyDescent="0.25">
      <c r="A253" s="10"/>
      <c r="B253" s="50"/>
      <c r="C253" s="50"/>
      <c r="D253" s="109"/>
      <c r="E253" s="138"/>
      <c r="F253" s="113"/>
      <c r="G253" s="113"/>
      <c r="H253" s="111"/>
      <c r="I253" s="119"/>
      <c r="J253" s="127"/>
      <c r="K253" s="139"/>
    </row>
    <row r="254" spans="1:11" s="7" customFormat="1" x14ac:dyDescent="0.25">
      <c r="A254" s="10"/>
      <c r="B254" s="50"/>
      <c r="C254" s="50"/>
      <c r="D254" s="109"/>
      <c r="E254" s="138"/>
      <c r="F254" s="113"/>
      <c r="G254" s="113"/>
      <c r="H254" s="111"/>
      <c r="I254" s="119"/>
      <c r="J254" s="127"/>
      <c r="K254" s="139"/>
    </row>
    <row r="255" spans="1:11" s="7" customFormat="1" x14ac:dyDescent="0.25">
      <c r="A255" s="10"/>
      <c r="B255" s="50"/>
      <c r="C255" s="50"/>
      <c r="D255" s="109"/>
      <c r="E255" s="138"/>
      <c r="F255" s="113"/>
      <c r="G255" s="113"/>
      <c r="H255" s="111"/>
      <c r="I255" s="119"/>
      <c r="J255" s="127"/>
      <c r="K255" s="139"/>
    </row>
    <row r="256" spans="1:11" s="7" customFormat="1" x14ac:dyDescent="0.25">
      <c r="A256" s="10"/>
      <c r="B256" s="50"/>
      <c r="C256" s="50"/>
      <c r="D256" s="109"/>
      <c r="E256" s="138"/>
      <c r="F256" s="113"/>
      <c r="G256" s="113"/>
      <c r="H256" s="111"/>
      <c r="I256" s="119"/>
      <c r="J256" s="127"/>
      <c r="K256" s="139"/>
    </row>
    <row r="257" spans="1:11" s="7" customFormat="1" x14ac:dyDescent="0.25">
      <c r="A257" s="10"/>
      <c r="B257" s="50"/>
      <c r="C257" s="50"/>
      <c r="D257" s="109"/>
      <c r="E257" s="138"/>
      <c r="F257" s="113"/>
      <c r="G257" s="113"/>
      <c r="H257" s="111"/>
      <c r="I257" s="119"/>
      <c r="J257" s="127"/>
      <c r="K257" s="139"/>
    </row>
    <row r="258" spans="1:11" s="7" customFormat="1" x14ac:dyDescent="0.25">
      <c r="A258" s="10"/>
      <c r="B258" s="50"/>
      <c r="C258" s="50"/>
      <c r="D258" s="109"/>
      <c r="E258" s="138"/>
      <c r="F258" s="113"/>
      <c r="G258" s="113"/>
      <c r="H258" s="111"/>
      <c r="I258" s="119"/>
      <c r="J258" s="127"/>
      <c r="K258" s="139"/>
    </row>
    <row r="259" spans="1:11" s="7" customFormat="1" x14ac:dyDescent="0.25">
      <c r="A259" s="10"/>
      <c r="B259" s="50"/>
      <c r="C259" s="50"/>
      <c r="D259" s="109"/>
      <c r="E259" s="138"/>
      <c r="F259" s="113"/>
      <c r="G259" s="113"/>
      <c r="H259" s="111"/>
      <c r="I259" s="119"/>
      <c r="J259" s="127"/>
      <c r="K259" s="139"/>
    </row>
    <row r="260" spans="1:11" s="7" customFormat="1" x14ac:dyDescent="0.25">
      <c r="A260" s="10"/>
      <c r="B260" s="50"/>
      <c r="C260" s="50"/>
      <c r="D260" s="109"/>
      <c r="E260" s="138"/>
      <c r="F260" s="113"/>
      <c r="G260" s="113"/>
      <c r="H260" s="111"/>
      <c r="I260" s="119"/>
      <c r="J260" s="127"/>
      <c r="K260" s="13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zoomScale="85" zoomScaleNormal="85" workbookViewId="0"/>
  </sheetViews>
  <sheetFormatPr defaultColWidth="24.7109375" defaultRowHeight="15" x14ac:dyDescent="0.25"/>
  <cols>
    <col min="1" max="1" width="31.5703125" style="10" customWidth="1"/>
    <col min="2" max="3" width="14.7109375" style="12" customWidth="1"/>
    <col min="4" max="4" width="14.7109375" style="17" customWidth="1"/>
    <col min="5" max="5" width="54.28515625" style="10" customWidth="1"/>
    <col min="6" max="7" width="14.5703125" style="113" customWidth="1"/>
    <col min="8" max="8" width="14.5703125" style="111" customWidth="1"/>
    <col min="9" max="9" width="14.28515625" style="117" bestFit="1" customWidth="1"/>
    <col min="10" max="16384" width="24.7109375" style="10"/>
  </cols>
  <sheetData>
    <row r="1" spans="1:10" customFormat="1" ht="18.75" x14ac:dyDescent="0.3">
      <c r="A1" s="8" t="s">
        <v>0</v>
      </c>
      <c r="B1" s="12"/>
      <c r="C1" s="12"/>
      <c r="D1" s="17"/>
      <c r="E1" s="10"/>
      <c r="F1" s="113"/>
      <c r="G1" s="113"/>
      <c r="H1" s="111"/>
      <c r="I1" s="144"/>
    </row>
    <row r="2" spans="1:10" customFormat="1" x14ac:dyDescent="0.25">
      <c r="A2" s="9" t="s">
        <v>5</v>
      </c>
      <c r="B2" s="12"/>
      <c r="C2" s="12"/>
      <c r="D2" s="17"/>
      <c r="E2" s="10"/>
      <c r="F2" s="113"/>
      <c r="G2" s="113"/>
      <c r="H2" s="111"/>
      <c r="I2" s="144"/>
    </row>
    <row r="3" spans="1:10" customFormat="1" x14ac:dyDescent="0.25">
      <c r="A3" s="122" t="str">
        <f>LMS!$A$3</f>
        <v>November 2021</v>
      </c>
      <c r="B3" s="12"/>
      <c r="C3" s="12"/>
      <c r="D3" s="17"/>
      <c r="E3" s="10"/>
      <c r="F3" s="113"/>
      <c r="G3" s="113"/>
      <c r="H3" s="111"/>
      <c r="I3" s="144"/>
    </row>
    <row r="4" spans="1:10" customFormat="1" x14ac:dyDescent="0.25">
      <c r="A4" s="10"/>
      <c r="B4" s="12"/>
      <c r="C4" s="12"/>
      <c r="D4" s="17"/>
      <c r="E4" s="10"/>
      <c r="F4" s="113"/>
      <c r="G4" s="113"/>
      <c r="H4" s="111"/>
      <c r="I4" s="144"/>
    </row>
    <row r="5" spans="1:10" s="7" customFormat="1" x14ac:dyDescent="0.25">
      <c r="A5" s="13" t="s">
        <v>2</v>
      </c>
      <c r="B5" s="69" t="s">
        <v>83</v>
      </c>
      <c r="C5" s="69" t="s">
        <v>84</v>
      </c>
      <c r="D5" s="13" t="s">
        <v>10</v>
      </c>
      <c r="E5" s="13" t="s">
        <v>3</v>
      </c>
      <c r="F5" s="114" t="s">
        <v>11</v>
      </c>
      <c r="G5" s="114" t="s">
        <v>12</v>
      </c>
      <c r="H5" s="112" t="s">
        <v>4</v>
      </c>
      <c r="I5" s="145"/>
    </row>
    <row r="6" spans="1:10" customFormat="1" x14ac:dyDescent="0.25">
      <c r="A6" s="110" t="s">
        <v>146</v>
      </c>
      <c r="B6" s="110"/>
      <c r="C6" s="110"/>
      <c r="D6" s="13"/>
      <c r="E6" s="110"/>
      <c r="F6" s="136"/>
      <c r="G6" s="136"/>
      <c r="H6" s="136"/>
      <c r="I6" s="144"/>
    </row>
    <row r="7" spans="1:10" customFormat="1" x14ac:dyDescent="0.25">
      <c r="A7" s="11" t="s">
        <v>5</v>
      </c>
      <c r="B7" s="50">
        <v>44508</v>
      </c>
      <c r="C7" s="50">
        <v>44538</v>
      </c>
      <c r="D7" s="115">
        <v>2050350311</v>
      </c>
      <c r="E7" s="10" t="s">
        <v>56</v>
      </c>
      <c r="F7" s="113">
        <v>-96</v>
      </c>
      <c r="G7" s="113">
        <f t="shared" ref="G7" si="0">VLOOKUP(E7,ps,3,0)</f>
        <v>9430</v>
      </c>
      <c r="H7" s="111">
        <f t="shared" ref="H7" si="1">F7*G7</f>
        <v>-905280</v>
      </c>
      <c r="I7" s="144"/>
      <c r="J7" s="116"/>
    </row>
    <row r="8" spans="1:10" customFormat="1" x14ac:dyDescent="0.25">
      <c r="A8" s="11" t="s">
        <v>5</v>
      </c>
      <c r="B8" s="50">
        <v>44508</v>
      </c>
      <c r="C8" s="50">
        <v>44538</v>
      </c>
      <c r="D8" s="115">
        <v>2050350311</v>
      </c>
      <c r="E8" s="10" t="s">
        <v>57</v>
      </c>
      <c r="F8" s="113">
        <v>-6912</v>
      </c>
      <c r="G8" s="113">
        <f t="shared" ref="G8:G16" si="2">VLOOKUP(E8,ps,3,0)</f>
        <v>30000</v>
      </c>
      <c r="H8" s="111">
        <f t="shared" ref="H8:H16" si="3">F8*G8</f>
        <v>-207360000</v>
      </c>
      <c r="I8" s="144"/>
      <c r="J8" s="116"/>
    </row>
    <row r="9" spans="1:10" customFormat="1" x14ac:dyDescent="0.25">
      <c r="A9" s="11" t="s">
        <v>5</v>
      </c>
      <c r="B9" s="50">
        <v>44508</v>
      </c>
      <c r="C9" s="50">
        <v>44538</v>
      </c>
      <c r="D9" s="115">
        <v>2050350311</v>
      </c>
      <c r="E9" s="10" t="s">
        <v>65</v>
      </c>
      <c r="F9" s="113">
        <v>-1472</v>
      </c>
      <c r="G9" s="113">
        <f t="shared" si="2"/>
        <v>100000</v>
      </c>
      <c r="H9" s="111">
        <f t="shared" si="3"/>
        <v>-147200000</v>
      </c>
      <c r="I9" s="143">
        <f>SUM(H7:H9)</f>
        <v>-355465280</v>
      </c>
      <c r="J9" s="116"/>
    </row>
    <row r="10" spans="1:10" customFormat="1" x14ac:dyDescent="0.25">
      <c r="A10" s="11" t="s">
        <v>5</v>
      </c>
      <c r="B10" s="50">
        <v>44508</v>
      </c>
      <c r="C10" s="50">
        <v>44538</v>
      </c>
      <c r="D10" s="115">
        <v>8276895964</v>
      </c>
      <c r="E10" s="10" t="s">
        <v>22</v>
      </c>
      <c r="F10" s="113">
        <v>21280</v>
      </c>
      <c r="G10" s="113">
        <f t="shared" si="2"/>
        <v>39360</v>
      </c>
      <c r="H10" s="111">
        <f t="shared" si="3"/>
        <v>837580800</v>
      </c>
      <c r="I10" s="144"/>
      <c r="J10" s="116"/>
    </row>
    <row r="11" spans="1:10" customFormat="1" x14ac:dyDescent="0.25">
      <c r="A11" s="11" t="s">
        <v>5</v>
      </c>
      <c r="B11" s="50">
        <v>44508</v>
      </c>
      <c r="C11" s="50">
        <v>44538</v>
      </c>
      <c r="D11" s="115">
        <v>8276895964</v>
      </c>
      <c r="E11" s="10" t="s">
        <v>101</v>
      </c>
      <c r="F11" s="113">
        <v>1536</v>
      </c>
      <c r="G11" s="113">
        <f t="shared" si="2"/>
        <v>23550</v>
      </c>
      <c r="H11" s="111">
        <f t="shared" si="3"/>
        <v>36172800</v>
      </c>
      <c r="I11" s="144"/>
      <c r="J11" s="116"/>
    </row>
    <row r="12" spans="1:10" customFormat="1" x14ac:dyDescent="0.25">
      <c r="A12" s="11" t="s">
        <v>5</v>
      </c>
      <c r="B12" s="50">
        <v>44508</v>
      </c>
      <c r="C12" s="50">
        <v>44538</v>
      </c>
      <c r="D12" s="115">
        <v>8276895964</v>
      </c>
      <c r="E12" s="10" t="s">
        <v>56</v>
      </c>
      <c r="F12" s="113">
        <v>5570</v>
      </c>
      <c r="G12" s="113">
        <f t="shared" si="2"/>
        <v>9430</v>
      </c>
      <c r="H12" s="111">
        <f t="shared" si="3"/>
        <v>52525100</v>
      </c>
      <c r="I12" s="144"/>
      <c r="J12" s="116"/>
    </row>
    <row r="13" spans="1:10" customFormat="1" x14ac:dyDescent="0.25">
      <c r="A13" s="11" t="s">
        <v>5</v>
      </c>
      <c r="B13" s="50">
        <v>44508</v>
      </c>
      <c r="C13" s="50">
        <v>44538</v>
      </c>
      <c r="D13" s="115">
        <v>8276895964</v>
      </c>
      <c r="E13" s="10" t="s">
        <v>114</v>
      </c>
      <c r="F13" s="113">
        <v>2816</v>
      </c>
      <c r="G13" s="113">
        <f t="shared" si="2"/>
        <v>33900</v>
      </c>
      <c r="H13" s="111">
        <f t="shared" si="3"/>
        <v>95462400</v>
      </c>
      <c r="I13" s="144"/>
      <c r="J13" s="116"/>
    </row>
    <row r="14" spans="1:10" customFormat="1" x14ac:dyDescent="0.25">
      <c r="A14" s="11" t="s">
        <v>5</v>
      </c>
      <c r="B14" s="50">
        <v>44508</v>
      </c>
      <c r="C14" s="50">
        <v>44538</v>
      </c>
      <c r="D14" s="115">
        <v>8276895964</v>
      </c>
      <c r="E14" s="10" t="s">
        <v>30</v>
      </c>
      <c r="F14" s="113">
        <v>44800</v>
      </c>
      <c r="G14" s="113">
        <f t="shared" si="2"/>
        <v>37240</v>
      </c>
      <c r="H14" s="111">
        <f t="shared" si="3"/>
        <v>1668352000</v>
      </c>
      <c r="I14" s="144"/>
      <c r="J14" s="116"/>
    </row>
    <row r="15" spans="1:10" customFormat="1" x14ac:dyDescent="0.25">
      <c r="A15" s="11" t="s">
        <v>5</v>
      </c>
      <c r="B15" s="50">
        <v>44508</v>
      </c>
      <c r="C15" s="50">
        <v>44538</v>
      </c>
      <c r="D15" s="115">
        <v>8276895964</v>
      </c>
      <c r="E15" s="10" t="s">
        <v>57</v>
      </c>
      <c r="F15" s="113">
        <v>5898</v>
      </c>
      <c r="G15" s="113">
        <f t="shared" si="2"/>
        <v>30000</v>
      </c>
      <c r="H15" s="111">
        <f t="shared" si="3"/>
        <v>176940000</v>
      </c>
      <c r="I15" s="144"/>
      <c r="J15" s="116"/>
    </row>
    <row r="16" spans="1:10" customFormat="1" x14ac:dyDescent="0.25">
      <c r="A16" s="11" t="s">
        <v>5</v>
      </c>
      <c r="B16" s="50">
        <v>44508</v>
      </c>
      <c r="C16" s="50">
        <v>44538</v>
      </c>
      <c r="D16" s="115">
        <v>8276895964</v>
      </c>
      <c r="E16" s="10" t="s">
        <v>65</v>
      </c>
      <c r="F16" s="113">
        <v>1488</v>
      </c>
      <c r="G16" s="113">
        <f t="shared" si="2"/>
        <v>100000</v>
      </c>
      <c r="H16" s="111">
        <f t="shared" si="3"/>
        <v>148800000</v>
      </c>
      <c r="I16" s="144"/>
      <c r="J16" s="116"/>
    </row>
    <row r="17" spans="1:10" customFormat="1" x14ac:dyDescent="0.25">
      <c r="A17" s="11" t="s">
        <v>5</v>
      </c>
      <c r="B17" s="50">
        <v>44508</v>
      </c>
      <c r="C17" s="50">
        <v>44538</v>
      </c>
      <c r="D17" s="115">
        <v>8276895964</v>
      </c>
      <c r="E17" s="10" t="s">
        <v>85</v>
      </c>
      <c r="F17" s="113"/>
      <c r="G17" s="113">
        <f t="shared" ref="G17" si="4">VLOOKUP(E17,ps,3,0)</f>
        <v>0</v>
      </c>
      <c r="H17" s="111">
        <v>-14</v>
      </c>
      <c r="I17" s="143">
        <f>SUM(H10:H17)</f>
        <v>3015833086</v>
      </c>
      <c r="J17" s="116"/>
    </row>
    <row r="18" spans="1:10" customFormat="1" x14ac:dyDescent="0.25">
      <c r="A18" s="11" t="s">
        <v>5</v>
      </c>
      <c r="B18" s="50">
        <v>44508</v>
      </c>
      <c r="C18" s="50">
        <v>44538</v>
      </c>
      <c r="D18" s="115">
        <v>2050350113</v>
      </c>
      <c r="E18" s="10" t="s">
        <v>157</v>
      </c>
      <c r="F18" s="113"/>
      <c r="G18" s="113"/>
      <c r="H18" s="111">
        <v>-4349946</v>
      </c>
      <c r="I18" s="144"/>
      <c r="J18" s="116"/>
    </row>
    <row r="19" spans="1:10" customFormat="1" x14ac:dyDescent="0.25">
      <c r="A19" s="110" t="s">
        <v>172</v>
      </c>
      <c r="B19" s="110"/>
      <c r="C19" s="110"/>
      <c r="D19" s="13"/>
      <c r="E19" s="110"/>
      <c r="F19" s="136"/>
      <c r="G19" s="136"/>
      <c r="H19" s="136"/>
      <c r="I19" s="144"/>
    </row>
    <row r="20" spans="1:10" customFormat="1" x14ac:dyDescent="0.25">
      <c r="A20" s="11" t="s">
        <v>5</v>
      </c>
      <c r="B20" s="50">
        <v>44516</v>
      </c>
      <c r="C20" s="50">
        <v>44546</v>
      </c>
      <c r="D20" s="115">
        <v>2050351837</v>
      </c>
      <c r="E20" s="10" t="s">
        <v>56</v>
      </c>
      <c r="F20" s="113">
        <v>-20</v>
      </c>
      <c r="G20" s="113">
        <f t="shared" ref="G20" si="5">VLOOKUP(E20,ps,3,0)</f>
        <v>9430</v>
      </c>
      <c r="H20" s="111">
        <f t="shared" ref="H20" si="6">F20*G20</f>
        <v>-188600</v>
      </c>
      <c r="I20" s="144"/>
      <c r="J20" s="116"/>
    </row>
    <row r="21" spans="1:10" customFormat="1" x14ac:dyDescent="0.25">
      <c r="A21" s="11" t="s">
        <v>5</v>
      </c>
      <c r="B21" s="50">
        <v>44516</v>
      </c>
      <c r="C21" s="50">
        <v>44546</v>
      </c>
      <c r="D21" s="115">
        <v>2050351837</v>
      </c>
      <c r="E21" s="10" t="s">
        <v>57</v>
      </c>
      <c r="F21" s="113">
        <v>-2880</v>
      </c>
      <c r="G21" s="113">
        <f t="shared" ref="G21:G29" si="7">VLOOKUP(E21,ps,3,0)</f>
        <v>30000</v>
      </c>
      <c r="H21" s="111">
        <f t="shared" ref="H21:H29" si="8">F21*G21</f>
        <v>-86400000</v>
      </c>
      <c r="I21" s="144"/>
      <c r="J21" s="116"/>
    </row>
    <row r="22" spans="1:10" customFormat="1" x14ac:dyDescent="0.25">
      <c r="A22" s="11" t="s">
        <v>5</v>
      </c>
      <c r="B22" s="50">
        <v>44516</v>
      </c>
      <c r="C22" s="50">
        <v>44546</v>
      </c>
      <c r="D22" s="115">
        <v>2050351837</v>
      </c>
      <c r="E22" s="10" t="s">
        <v>65</v>
      </c>
      <c r="F22" s="113">
        <v>-1456</v>
      </c>
      <c r="G22" s="113">
        <f t="shared" si="7"/>
        <v>100000</v>
      </c>
      <c r="H22" s="111">
        <f t="shared" si="8"/>
        <v>-145600000</v>
      </c>
      <c r="I22" s="144"/>
      <c r="J22" s="116"/>
    </row>
    <row r="23" spans="1:10" customFormat="1" x14ac:dyDescent="0.25">
      <c r="A23" s="11" t="s">
        <v>5</v>
      </c>
      <c r="B23" s="50">
        <v>44516</v>
      </c>
      <c r="C23" s="50">
        <v>44546</v>
      </c>
      <c r="D23" s="115">
        <v>2050351837</v>
      </c>
      <c r="E23" s="10" t="s">
        <v>85</v>
      </c>
      <c r="F23" s="113"/>
      <c r="G23" s="113">
        <f t="shared" ref="G23" si="9">VLOOKUP(E23,ps,3,0)</f>
        <v>0</v>
      </c>
      <c r="H23" s="111">
        <v>1</v>
      </c>
      <c r="I23" s="143">
        <f>SUM(H20:H23)</f>
        <v>-232188599</v>
      </c>
      <c r="J23" s="116"/>
    </row>
    <row r="24" spans="1:10" customFormat="1" x14ac:dyDescent="0.25">
      <c r="A24" s="11" t="s">
        <v>5</v>
      </c>
      <c r="B24" s="50">
        <v>44516</v>
      </c>
      <c r="C24" s="50">
        <v>44546</v>
      </c>
      <c r="D24" s="115">
        <v>8276927689</v>
      </c>
      <c r="E24" s="10" t="s">
        <v>22</v>
      </c>
      <c r="F24" s="113">
        <v>34720</v>
      </c>
      <c r="G24" s="113">
        <f t="shared" si="7"/>
        <v>39360</v>
      </c>
      <c r="H24" s="111">
        <f t="shared" si="8"/>
        <v>1366579200</v>
      </c>
      <c r="I24" s="144"/>
      <c r="J24" s="116"/>
    </row>
    <row r="25" spans="1:10" customFormat="1" x14ac:dyDescent="0.25">
      <c r="A25" s="11" t="s">
        <v>5</v>
      </c>
      <c r="B25" s="50">
        <v>44516</v>
      </c>
      <c r="C25" s="50">
        <v>44546</v>
      </c>
      <c r="D25" s="115">
        <v>8276927689</v>
      </c>
      <c r="E25" s="10" t="s">
        <v>28</v>
      </c>
      <c r="F25" s="113">
        <v>5850</v>
      </c>
      <c r="G25" s="113">
        <f t="shared" si="7"/>
        <v>29330</v>
      </c>
      <c r="H25" s="111">
        <f t="shared" si="8"/>
        <v>171580500</v>
      </c>
      <c r="I25" s="144"/>
      <c r="J25" s="116"/>
    </row>
    <row r="26" spans="1:10" customFormat="1" x14ac:dyDescent="0.25">
      <c r="A26" s="11" t="s">
        <v>5</v>
      </c>
      <c r="B26" s="50">
        <v>44516</v>
      </c>
      <c r="C26" s="50">
        <v>44546</v>
      </c>
      <c r="D26" s="115">
        <v>8276927689</v>
      </c>
      <c r="E26" s="10" t="s">
        <v>56</v>
      </c>
      <c r="F26" s="113">
        <v>2880</v>
      </c>
      <c r="G26" s="113">
        <f t="shared" si="7"/>
        <v>9430</v>
      </c>
      <c r="H26" s="111">
        <f t="shared" si="8"/>
        <v>27158400</v>
      </c>
      <c r="I26" s="144"/>
      <c r="J26" s="116"/>
    </row>
    <row r="27" spans="1:10" customFormat="1" x14ac:dyDescent="0.25">
      <c r="A27" s="11" t="s">
        <v>5</v>
      </c>
      <c r="B27" s="50">
        <v>44516</v>
      </c>
      <c r="C27" s="50">
        <v>44546</v>
      </c>
      <c r="D27" s="115">
        <v>8276927689</v>
      </c>
      <c r="E27" s="10" t="s">
        <v>30</v>
      </c>
      <c r="F27" s="113">
        <v>38400</v>
      </c>
      <c r="G27" s="113">
        <f t="shared" si="7"/>
        <v>37240</v>
      </c>
      <c r="H27" s="111">
        <f t="shared" si="8"/>
        <v>1430016000</v>
      </c>
      <c r="I27" s="144"/>
      <c r="J27" s="116"/>
    </row>
    <row r="28" spans="1:10" customFormat="1" x14ac:dyDescent="0.25">
      <c r="A28" s="11" t="s">
        <v>5</v>
      </c>
      <c r="B28" s="50">
        <v>44516</v>
      </c>
      <c r="C28" s="50">
        <v>44546</v>
      </c>
      <c r="D28" s="115">
        <v>8276927689</v>
      </c>
      <c r="E28" s="10" t="s">
        <v>57</v>
      </c>
      <c r="F28" s="113">
        <v>3000</v>
      </c>
      <c r="G28" s="113">
        <f t="shared" si="7"/>
        <v>30000</v>
      </c>
      <c r="H28" s="111">
        <f t="shared" si="8"/>
        <v>90000000</v>
      </c>
      <c r="I28" s="144"/>
      <c r="J28" s="116"/>
    </row>
    <row r="29" spans="1:10" customFormat="1" x14ac:dyDescent="0.25">
      <c r="A29" s="11" t="s">
        <v>5</v>
      </c>
      <c r="B29" s="50">
        <v>44516</v>
      </c>
      <c r="C29" s="50">
        <v>44546</v>
      </c>
      <c r="D29" s="115">
        <v>8276927689</v>
      </c>
      <c r="E29" s="10" t="s">
        <v>65</v>
      </c>
      <c r="F29" s="113">
        <v>1456</v>
      </c>
      <c r="G29" s="113">
        <f t="shared" si="7"/>
        <v>100000</v>
      </c>
      <c r="H29" s="111">
        <f t="shared" si="8"/>
        <v>145600000</v>
      </c>
      <c r="I29" s="144"/>
      <c r="J29" s="116"/>
    </row>
    <row r="30" spans="1:10" customFormat="1" x14ac:dyDescent="0.25">
      <c r="A30" s="11" t="s">
        <v>5</v>
      </c>
      <c r="B30" s="50">
        <v>44516</v>
      </c>
      <c r="C30" s="50">
        <v>44546</v>
      </c>
      <c r="D30" s="115">
        <v>8276927689</v>
      </c>
      <c r="E30" s="10" t="s">
        <v>85</v>
      </c>
      <c r="F30" s="113"/>
      <c r="G30" s="113">
        <f t="shared" ref="G30" si="10">VLOOKUP(E30,ps,3,0)</f>
        <v>0</v>
      </c>
      <c r="H30" s="111">
        <v>-15875165</v>
      </c>
      <c r="I30" s="143">
        <f>SUM(H24:H30)</f>
        <v>3215058935</v>
      </c>
      <c r="J30" s="116"/>
    </row>
    <row r="31" spans="1:10" customFormat="1" x14ac:dyDescent="0.25">
      <c r="A31" s="110" t="s">
        <v>225</v>
      </c>
      <c r="B31" s="110"/>
      <c r="C31" s="110"/>
      <c r="D31" s="13"/>
      <c r="E31" s="110"/>
      <c r="F31" s="136"/>
      <c r="G31" s="136"/>
      <c r="H31" s="136"/>
      <c r="I31" s="144"/>
    </row>
    <row r="32" spans="1:10" customFormat="1" x14ac:dyDescent="0.25">
      <c r="A32" s="11" t="s">
        <v>5</v>
      </c>
      <c r="B32" s="50">
        <v>44523</v>
      </c>
      <c r="C32" s="50">
        <v>44553</v>
      </c>
      <c r="D32" s="115">
        <v>2050352776</v>
      </c>
      <c r="E32" s="10" t="s">
        <v>56</v>
      </c>
      <c r="F32" s="113">
        <v>-44</v>
      </c>
      <c r="G32" s="113">
        <f t="shared" ref="G32" si="11">VLOOKUP(E32,ps,3,0)</f>
        <v>9430</v>
      </c>
      <c r="H32" s="111">
        <f t="shared" ref="H32" si="12">F32*G32</f>
        <v>-414920</v>
      </c>
      <c r="I32" s="144"/>
      <c r="J32" s="116"/>
    </row>
    <row r="33" spans="1:10" customFormat="1" x14ac:dyDescent="0.25">
      <c r="A33" s="11" t="s">
        <v>5</v>
      </c>
      <c r="B33" s="50">
        <v>44523</v>
      </c>
      <c r="C33" s="50">
        <v>44553</v>
      </c>
      <c r="D33" s="115">
        <v>2050352776</v>
      </c>
      <c r="E33" s="10" t="s">
        <v>57</v>
      </c>
      <c r="F33" s="113">
        <v>-4224</v>
      </c>
      <c r="G33" s="113">
        <f t="shared" ref="G33:G40" si="13">VLOOKUP(E33,ps,3,0)</f>
        <v>30000</v>
      </c>
      <c r="H33" s="111">
        <f t="shared" ref="H33:H40" si="14">F33*G33</f>
        <v>-126720000</v>
      </c>
      <c r="I33" s="144"/>
      <c r="J33" s="116"/>
    </row>
    <row r="34" spans="1:10" customFormat="1" x14ac:dyDescent="0.25">
      <c r="A34" s="11" t="s">
        <v>5</v>
      </c>
      <c r="B34" s="50">
        <v>44523</v>
      </c>
      <c r="C34" s="50">
        <v>44553</v>
      </c>
      <c r="D34" s="115">
        <v>2050352776</v>
      </c>
      <c r="E34" s="10" t="s">
        <v>65</v>
      </c>
      <c r="F34" s="113">
        <v>-2016</v>
      </c>
      <c r="G34" s="113">
        <f t="shared" si="13"/>
        <v>100000</v>
      </c>
      <c r="H34" s="111">
        <f t="shared" si="14"/>
        <v>-201600000</v>
      </c>
      <c r="I34" s="144"/>
      <c r="J34" s="116"/>
    </row>
    <row r="35" spans="1:10" customFormat="1" x14ac:dyDescent="0.25">
      <c r="A35" s="11" t="s">
        <v>5</v>
      </c>
      <c r="B35" s="50">
        <v>44523</v>
      </c>
      <c r="C35" s="50">
        <v>44553</v>
      </c>
      <c r="D35" s="115">
        <v>2050352776</v>
      </c>
      <c r="E35" s="10" t="s">
        <v>85</v>
      </c>
      <c r="F35" s="113"/>
      <c r="G35" s="113">
        <f t="shared" ref="G35" si="15">VLOOKUP(E35,ps,3,0)</f>
        <v>0</v>
      </c>
      <c r="H35" s="111">
        <v>1</v>
      </c>
      <c r="I35" s="143">
        <f>SUM(H32:H35)</f>
        <v>-328734919</v>
      </c>
      <c r="J35" s="116"/>
    </row>
    <row r="36" spans="1:10" customFormat="1" x14ac:dyDescent="0.25">
      <c r="A36" s="11" t="s">
        <v>5</v>
      </c>
      <c r="B36" s="50">
        <v>44523</v>
      </c>
      <c r="C36" s="50">
        <v>44553</v>
      </c>
      <c r="D36" s="115">
        <v>8276954387</v>
      </c>
      <c r="E36" s="10" t="s">
        <v>22</v>
      </c>
      <c r="F36" s="113">
        <v>31360</v>
      </c>
      <c r="G36" s="113">
        <f t="shared" si="13"/>
        <v>39360</v>
      </c>
      <c r="H36" s="111">
        <f t="shared" si="14"/>
        <v>1234329600</v>
      </c>
      <c r="I36" s="144"/>
      <c r="J36" s="116"/>
    </row>
    <row r="37" spans="1:10" customFormat="1" x14ac:dyDescent="0.25">
      <c r="A37" s="11" t="s">
        <v>5</v>
      </c>
      <c r="B37" s="50">
        <v>44523</v>
      </c>
      <c r="C37" s="50">
        <v>44553</v>
      </c>
      <c r="D37" s="115">
        <v>8276954387</v>
      </c>
      <c r="E37" s="10" t="s">
        <v>56</v>
      </c>
      <c r="F37" s="113">
        <v>4224</v>
      </c>
      <c r="G37" s="113">
        <f t="shared" si="13"/>
        <v>9430</v>
      </c>
      <c r="H37" s="111">
        <f t="shared" si="14"/>
        <v>39832320</v>
      </c>
      <c r="I37" s="144"/>
      <c r="J37" s="116"/>
    </row>
    <row r="38" spans="1:10" customFormat="1" x14ac:dyDescent="0.25">
      <c r="A38" s="11" t="s">
        <v>5</v>
      </c>
      <c r="B38" s="50">
        <v>44523</v>
      </c>
      <c r="C38" s="50">
        <v>44553</v>
      </c>
      <c r="D38" s="115">
        <v>8276954387</v>
      </c>
      <c r="E38" s="10" t="s">
        <v>30</v>
      </c>
      <c r="F38" s="113">
        <v>62720</v>
      </c>
      <c r="G38" s="113">
        <f t="shared" si="13"/>
        <v>37240</v>
      </c>
      <c r="H38" s="111">
        <f t="shared" si="14"/>
        <v>2335692800</v>
      </c>
      <c r="I38" s="144"/>
      <c r="J38" s="116"/>
    </row>
    <row r="39" spans="1:10" customFormat="1" x14ac:dyDescent="0.25">
      <c r="A39" s="11" t="s">
        <v>5</v>
      </c>
      <c r="B39" s="50">
        <v>44523</v>
      </c>
      <c r="C39" s="50">
        <v>44553</v>
      </c>
      <c r="D39" s="115">
        <v>8276954387</v>
      </c>
      <c r="E39" s="10" t="s">
        <v>57</v>
      </c>
      <c r="F39" s="113">
        <v>4429</v>
      </c>
      <c r="G39" s="113">
        <f t="shared" si="13"/>
        <v>30000</v>
      </c>
      <c r="H39" s="111">
        <f t="shared" si="14"/>
        <v>132870000</v>
      </c>
      <c r="I39" s="144"/>
      <c r="J39" s="116"/>
    </row>
    <row r="40" spans="1:10" customFormat="1" x14ac:dyDescent="0.25">
      <c r="A40" s="11" t="s">
        <v>5</v>
      </c>
      <c r="B40" s="50">
        <v>44523</v>
      </c>
      <c r="C40" s="50">
        <v>44553</v>
      </c>
      <c r="D40" s="115">
        <v>8276954387</v>
      </c>
      <c r="E40" s="10" t="s">
        <v>65</v>
      </c>
      <c r="F40" s="113">
        <v>2016</v>
      </c>
      <c r="G40" s="113">
        <f t="shared" si="13"/>
        <v>100000</v>
      </c>
      <c r="H40" s="111">
        <f t="shared" si="14"/>
        <v>201600000</v>
      </c>
      <c r="I40" s="144"/>
      <c r="J40" s="116"/>
    </row>
    <row r="41" spans="1:10" customFormat="1" x14ac:dyDescent="0.25">
      <c r="A41" s="11" t="s">
        <v>5</v>
      </c>
      <c r="B41" s="50">
        <v>44523</v>
      </c>
      <c r="C41" s="50">
        <v>44553</v>
      </c>
      <c r="D41" s="115">
        <v>8276954387</v>
      </c>
      <c r="E41" s="10" t="s">
        <v>85</v>
      </c>
      <c r="F41" s="113"/>
      <c r="G41" s="113">
        <f t="shared" ref="G41" si="16">VLOOKUP(E41,ps,3,0)</f>
        <v>0</v>
      </c>
      <c r="H41" s="111">
        <v>-22</v>
      </c>
      <c r="I41" s="143">
        <f>SUM(H36:H41)</f>
        <v>3944324698</v>
      </c>
      <c r="J41" s="116"/>
    </row>
    <row r="42" spans="1:10" customFormat="1" x14ac:dyDescent="0.25">
      <c r="A42" s="11" t="s">
        <v>5</v>
      </c>
      <c r="B42" s="50">
        <v>44523</v>
      </c>
      <c r="C42" s="50">
        <v>44529</v>
      </c>
      <c r="D42" s="115">
        <v>2906311417</v>
      </c>
      <c r="E42" s="10" t="s">
        <v>246</v>
      </c>
      <c r="F42" s="113"/>
      <c r="G42" s="113"/>
      <c r="H42" s="111">
        <v>-174450</v>
      </c>
      <c r="I42" s="144"/>
      <c r="J42" s="116"/>
    </row>
    <row r="43" spans="1:10" x14ac:dyDescent="0.25">
      <c r="A43" s="11" t="s">
        <v>5</v>
      </c>
      <c r="B43" s="50">
        <v>44523</v>
      </c>
      <c r="C43" s="50">
        <v>44529</v>
      </c>
      <c r="D43" s="17">
        <v>2906311418</v>
      </c>
      <c r="E43" s="10" t="s">
        <v>247</v>
      </c>
      <c r="H43" s="111">
        <v>-116300</v>
      </c>
    </row>
    <row r="44" spans="1:10" customFormat="1" x14ac:dyDescent="0.25">
      <c r="A44" s="110" t="s">
        <v>282</v>
      </c>
      <c r="B44" s="110"/>
      <c r="C44" s="110"/>
      <c r="D44" s="13"/>
      <c r="E44" s="110"/>
      <c r="F44" s="136"/>
      <c r="G44" s="136"/>
      <c r="H44" s="136"/>
      <c r="I44" s="144"/>
    </row>
    <row r="45" spans="1:10" customFormat="1" x14ac:dyDescent="0.25">
      <c r="A45" s="11" t="s">
        <v>5</v>
      </c>
      <c r="B45" s="50">
        <v>44530</v>
      </c>
      <c r="C45" s="50">
        <v>44560</v>
      </c>
      <c r="D45" s="115">
        <v>2050353735</v>
      </c>
      <c r="E45" s="10" t="s">
        <v>56</v>
      </c>
      <c r="F45" s="113">
        <v>-63</v>
      </c>
      <c r="G45" s="113">
        <f t="shared" ref="G45" si="17">VLOOKUP(E45,ps,3,0)</f>
        <v>9430</v>
      </c>
      <c r="H45" s="111">
        <f t="shared" ref="H45" si="18">F45*G45</f>
        <v>-594090</v>
      </c>
      <c r="I45" s="144"/>
      <c r="J45" s="116"/>
    </row>
    <row r="46" spans="1:10" customFormat="1" x14ac:dyDescent="0.25">
      <c r="A46" s="11" t="s">
        <v>5</v>
      </c>
      <c r="B46" s="50">
        <v>44530</v>
      </c>
      <c r="C46" s="50">
        <v>44560</v>
      </c>
      <c r="D46" s="115">
        <v>2050353735</v>
      </c>
      <c r="E46" s="10" t="s">
        <v>57</v>
      </c>
      <c r="F46" s="113">
        <v>-4320</v>
      </c>
      <c r="G46" s="113">
        <f t="shared" ref="G46:G53" si="19">VLOOKUP(E46,ps,3,0)</f>
        <v>30000</v>
      </c>
      <c r="H46" s="111">
        <f t="shared" ref="H46:H53" si="20">F46*G46</f>
        <v>-129600000</v>
      </c>
      <c r="I46" s="144"/>
      <c r="J46" s="116"/>
    </row>
    <row r="47" spans="1:10" customFormat="1" x14ac:dyDescent="0.25">
      <c r="A47" s="11" t="s">
        <v>5</v>
      </c>
      <c r="B47" s="50">
        <v>44530</v>
      </c>
      <c r="C47" s="50">
        <v>44560</v>
      </c>
      <c r="D47" s="115">
        <v>2050353735</v>
      </c>
      <c r="E47" s="10" t="s">
        <v>65</v>
      </c>
      <c r="F47" s="113">
        <v>-1952</v>
      </c>
      <c r="G47" s="113">
        <f t="shared" si="19"/>
        <v>100000</v>
      </c>
      <c r="H47" s="111">
        <f t="shared" si="20"/>
        <v>-195200000</v>
      </c>
      <c r="I47" s="143">
        <f>SUM(H45:H47)</f>
        <v>-325394090</v>
      </c>
      <c r="J47" s="116"/>
    </row>
    <row r="48" spans="1:10" customFormat="1" x14ac:dyDescent="0.25">
      <c r="A48" s="11" t="s">
        <v>5</v>
      </c>
      <c r="B48" s="50">
        <v>44530</v>
      </c>
      <c r="C48" s="50">
        <v>44560</v>
      </c>
      <c r="D48" s="115">
        <v>8276988708</v>
      </c>
      <c r="E48" s="10" t="s">
        <v>22</v>
      </c>
      <c r="F48" s="113">
        <v>38080</v>
      </c>
      <c r="G48" s="113">
        <f t="shared" si="19"/>
        <v>39360</v>
      </c>
      <c r="H48" s="111">
        <f t="shared" si="20"/>
        <v>1498828800</v>
      </c>
      <c r="I48" s="144"/>
      <c r="J48" s="116"/>
    </row>
    <row r="49" spans="1:10" customFormat="1" x14ac:dyDescent="0.25">
      <c r="A49" s="11" t="s">
        <v>5</v>
      </c>
      <c r="B49" s="50">
        <v>44530</v>
      </c>
      <c r="C49" s="50">
        <v>44560</v>
      </c>
      <c r="D49" s="115">
        <v>8276988708</v>
      </c>
      <c r="E49" s="10" t="s">
        <v>28</v>
      </c>
      <c r="F49" s="113">
        <v>5850</v>
      </c>
      <c r="G49" s="113">
        <f t="shared" si="19"/>
        <v>29330</v>
      </c>
      <c r="H49" s="111">
        <f t="shared" si="20"/>
        <v>171580500</v>
      </c>
      <c r="I49" s="144"/>
      <c r="J49" s="116"/>
    </row>
    <row r="50" spans="1:10" customFormat="1" x14ac:dyDescent="0.25">
      <c r="A50" s="11" t="s">
        <v>5</v>
      </c>
      <c r="B50" s="50">
        <v>44530</v>
      </c>
      <c r="C50" s="50">
        <v>44560</v>
      </c>
      <c r="D50" s="115">
        <v>8276988708</v>
      </c>
      <c r="E50" s="10" t="s">
        <v>56</v>
      </c>
      <c r="F50" s="113">
        <v>4320</v>
      </c>
      <c r="G50" s="113">
        <f t="shared" si="19"/>
        <v>9430</v>
      </c>
      <c r="H50" s="111">
        <f t="shared" si="20"/>
        <v>40737600</v>
      </c>
      <c r="I50" s="144"/>
      <c r="J50" s="116"/>
    </row>
    <row r="51" spans="1:10" customFormat="1" x14ac:dyDescent="0.25">
      <c r="A51" s="11" t="s">
        <v>5</v>
      </c>
      <c r="B51" s="50">
        <v>44530</v>
      </c>
      <c r="C51" s="50">
        <v>44560</v>
      </c>
      <c r="D51" s="115">
        <v>8276988708</v>
      </c>
      <c r="E51" s="10" t="s">
        <v>30</v>
      </c>
      <c r="F51" s="113">
        <v>56320</v>
      </c>
      <c r="G51" s="113">
        <f t="shared" si="19"/>
        <v>37240</v>
      </c>
      <c r="H51" s="111">
        <f t="shared" si="20"/>
        <v>2097356800</v>
      </c>
      <c r="I51" s="144"/>
      <c r="J51" s="116"/>
    </row>
    <row r="52" spans="1:10" customFormat="1" x14ac:dyDescent="0.25">
      <c r="A52" s="11" t="s">
        <v>5</v>
      </c>
      <c r="B52" s="50">
        <v>44530</v>
      </c>
      <c r="C52" s="50">
        <v>44560</v>
      </c>
      <c r="D52" s="115">
        <v>8276988708</v>
      </c>
      <c r="E52" s="10" t="s">
        <v>57</v>
      </c>
      <c r="F52" s="113">
        <v>4525</v>
      </c>
      <c r="G52" s="113">
        <f t="shared" si="19"/>
        <v>30000</v>
      </c>
      <c r="H52" s="111">
        <f t="shared" si="20"/>
        <v>135750000</v>
      </c>
      <c r="I52" s="144"/>
      <c r="J52" s="116"/>
    </row>
    <row r="53" spans="1:10" customFormat="1" x14ac:dyDescent="0.25">
      <c r="A53" s="11" t="s">
        <v>5</v>
      </c>
      <c r="B53" s="50">
        <v>44530</v>
      </c>
      <c r="C53" s="50">
        <v>44560</v>
      </c>
      <c r="D53" s="115">
        <v>8276988708</v>
      </c>
      <c r="E53" s="10" t="s">
        <v>65</v>
      </c>
      <c r="F53" s="113">
        <v>1952</v>
      </c>
      <c r="G53" s="113">
        <f t="shared" si="19"/>
        <v>100000</v>
      </c>
      <c r="H53" s="111">
        <f t="shared" si="20"/>
        <v>195200000</v>
      </c>
      <c r="I53" s="144"/>
      <c r="J53" s="116"/>
    </row>
    <row r="54" spans="1:10" customFormat="1" x14ac:dyDescent="0.25">
      <c r="A54" s="11" t="s">
        <v>5</v>
      </c>
      <c r="B54" s="50">
        <v>44530</v>
      </c>
      <c r="C54" s="50">
        <v>44560</v>
      </c>
      <c r="D54" s="115">
        <v>8276988708</v>
      </c>
      <c r="E54" s="10" t="s">
        <v>85</v>
      </c>
      <c r="F54" s="113"/>
      <c r="G54" s="113">
        <f t="shared" ref="G54" si="21">VLOOKUP(E54,ps,3,0)</f>
        <v>0</v>
      </c>
      <c r="H54" s="111">
        <v>-15875169</v>
      </c>
      <c r="I54" s="143">
        <f>SUM(H48:H54)</f>
        <v>4123578531</v>
      </c>
      <c r="J54" s="116"/>
    </row>
    <row r="55" spans="1:10" customFormat="1" x14ac:dyDescent="0.25">
      <c r="A55" s="11" t="s">
        <v>5</v>
      </c>
      <c r="B55" s="50">
        <v>44530</v>
      </c>
      <c r="C55" s="50">
        <v>44532</v>
      </c>
      <c r="D55" s="115">
        <v>2906322959</v>
      </c>
      <c r="E55" s="10" t="s">
        <v>292</v>
      </c>
      <c r="F55" s="113"/>
      <c r="G55" s="113"/>
      <c r="H55" s="111">
        <v>-1401280</v>
      </c>
      <c r="I55" s="144"/>
      <c r="J55" s="116"/>
    </row>
    <row r="56" spans="1:10" customFormat="1" x14ac:dyDescent="0.25">
      <c r="A56" s="11"/>
      <c r="B56" s="50"/>
      <c r="C56" s="50"/>
      <c r="D56" s="115"/>
      <c r="E56" s="10"/>
      <c r="F56" s="113"/>
      <c r="G56" s="113"/>
      <c r="H56" s="111"/>
      <c r="I56" s="144"/>
      <c r="J56" s="116"/>
    </row>
    <row r="57" spans="1:10" customFormat="1" x14ac:dyDescent="0.25">
      <c r="A57" s="11"/>
      <c r="B57" s="50"/>
      <c r="C57" s="50"/>
      <c r="D57" s="115"/>
      <c r="E57" s="10"/>
      <c r="F57" s="113"/>
      <c r="G57" s="113"/>
      <c r="H57" s="111"/>
      <c r="I57" s="144"/>
      <c r="J57" s="116"/>
    </row>
    <row r="58" spans="1:10" customFormat="1" x14ac:dyDescent="0.25">
      <c r="A58" s="11"/>
      <c r="B58" s="50"/>
      <c r="C58" s="50"/>
      <c r="D58" s="115"/>
      <c r="E58" s="10"/>
      <c r="F58" s="113"/>
      <c r="G58" s="113"/>
      <c r="H58" s="111"/>
      <c r="I58" s="144"/>
      <c r="J58" s="116"/>
    </row>
    <row r="59" spans="1:10" customFormat="1" x14ac:dyDescent="0.25">
      <c r="A59" s="11"/>
      <c r="B59" s="50"/>
      <c r="C59" s="50"/>
      <c r="D59" s="115"/>
      <c r="E59" s="10"/>
      <c r="F59" s="113"/>
      <c r="G59" s="113"/>
      <c r="H59" s="111"/>
      <c r="I59" s="144"/>
      <c r="J59" s="116"/>
    </row>
    <row r="60" spans="1:10" customFormat="1" x14ac:dyDescent="0.25">
      <c r="A60" s="11"/>
      <c r="B60" s="50"/>
      <c r="C60" s="50"/>
      <c r="D60" s="115"/>
      <c r="E60" s="10"/>
      <c r="F60" s="113"/>
      <c r="G60" s="113"/>
      <c r="H60" s="111"/>
      <c r="I60" s="144"/>
      <c r="J60" s="116"/>
    </row>
    <row r="61" spans="1:10" customFormat="1" x14ac:dyDescent="0.25">
      <c r="A61" s="11"/>
      <c r="B61" s="50"/>
      <c r="C61" s="50"/>
      <c r="D61" s="115"/>
      <c r="E61" s="10"/>
      <c r="F61" s="113"/>
      <c r="G61" s="113"/>
      <c r="H61" s="111"/>
      <c r="I61" s="144"/>
      <c r="J61" s="116"/>
    </row>
    <row r="62" spans="1:10" customFormat="1" x14ac:dyDescent="0.25">
      <c r="A62" s="11"/>
      <c r="B62" s="50"/>
      <c r="C62" s="50"/>
      <c r="D62" s="115"/>
      <c r="E62" s="10"/>
      <c r="F62" s="113"/>
      <c r="G62" s="113"/>
      <c r="H62" s="111"/>
      <c r="I62" s="144"/>
      <c r="J62" s="116"/>
    </row>
    <row r="63" spans="1:10" customFormat="1" x14ac:dyDescent="0.25">
      <c r="A63" s="11"/>
      <c r="B63" s="50"/>
      <c r="C63" s="50"/>
      <c r="D63" s="115"/>
      <c r="E63" s="10"/>
      <c r="F63" s="113"/>
      <c r="G63" s="113"/>
      <c r="H63" s="111"/>
      <c r="I63" s="144"/>
      <c r="J63" s="116"/>
    </row>
    <row r="64" spans="1:10" customFormat="1" x14ac:dyDescent="0.25">
      <c r="A64" s="11"/>
      <c r="B64" s="50"/>
      <c r="C64" s="50"/>
      <c r="D64" s="115"/>
      <c r="E64" s="10"/>
      <c r="F64" s="113"/>
      <c r="G64" s="113"/>
      <c r="H64" s="111"/>
      <c r="I64" s="144"/>
      <c r="J64" s="116"/>
    </row>
    <row r="65" spans="1:10" customFormat="1" x14ac:dyDescent="0.25">
      <c r="A65" s="11"/>
      <c r="B65" s="50"/>
      <c r="C65" s="50"/>
      <c r="D65" s="115"/>
      <c r="E65" s="10"/>
      <c r="F65" s="113"/>
      <c r="G65" s="113"/>
      <c r="H65" s="111"/>
      <c r="I65" s="144"/>
      <c r="J65" s="116"/>
    </row>
    <row r="66" spans="1:10" customFormat="1" x14ac:dyDescent="0.25">
      <c r="A66" s="11"/>
      <c r="B66" s="50"/>
      <c r="C66" s="50"/>
      <c r="D66" s="115"/>
      <c r="E66" s="10"/>
      <c r="F66" s="113"/>
      <c r="G66" s="113"/>
      <c r="H66" s="111"/>
      <c r="I66" s="144"/>
      <c r="J66" s="116"/>
    </row>
    <row r="67" spans="1:10" customFormat="1" x14ac:dyDescent="0.25">
      <c r="A67" s="11"/>
      <c r="B67" s="50"/>
      <c r="C67" s="50"/>
      <c r="D67" s="115"/>
      <c r="E67" s="10"/>
      <c r="F67" s="113"/>
      <c r="G67" s="113"/>
      <c r="H67" s="111"/>
      <c r="I67" s="144"/>
      <c r="J67" s="116"/>
    </row>
    <row r="68" spans="1:10" customFormat="1" x14ac:dyDescent="0.25">
      <c r="A68" s="11"/>
      <c r="B68" s="50"/>
      <c r="C68" s="50"/>
      <c r="D68" s="115"/>
      <c r="E68" s="10"/>
      <c r="F68" s="113"/>
      <c r="G68" s="113"/>
      <c r="H68" s="111"/>
      <c r="I68" s="144"/>
      <c r="J68" s="116"/>
    </row>
    <row r="69" spans="1:10" customFormat="1" x14ac:dyDescent="0.25">
      <c r="A69" s="11"/>
      <c r="B69" s="50"/>
      <c r="C69" s="50"/>
      <c r="D69" s="115"/>
      <c r="E69" s="10"/>
      <c r="F69" s="113"/>
      <c r="G69" s="113"/>
      <c r="H69" s="111"/>
      <c r="I69" s="144"/>
      <c r="J69" s="116"/>
    </row>
    <row r="70" spans="1:10" customFormat="1" x14ac:dyDescent="0.25">
      <c r="A70" s="11"/>
      <c r="B70" s="50"/>
      <c r="C70" s="50"/>
      <c r="D70" s="115"/>
      <c r="E70" s="10"/>
      <c r="F70" s="113"/>
      <c r="G70" s="113"/>
      <c r="H70" s="111"/>
      <c r="I70" s="144"/>
      <c r="J70" s="116"/>
    </row>
    <row r="71" spans="1:10" customFormat="1" x14ac:dyDescent="0.25">
      <c r="A71" s="11"/>
      <c r="B71" s="50"/>
      <c r="C71" s="50"/>
      <c r="D71" s="115"/>
      <c r="E71" s="10"/>
      <c r="F71" s="113"/>
      <c r="G71" s="113"/>
      <c r="H71" s="111"/>
      <c r="I71" s="144"/>
      <c r="J71" s="116"/>
    </row>
    <row r="72" spans="1:10" customFormat="1" x14ac:dyDescent="0.25">
      <c r="A72" s="11"/>
      <c r="B72" s="50"/>
      <c r="C72" s="50"/>
      <c r="D72" s="115"/>
      <c r="E72" s="10"/>
      <c r="F72" s="113"/>
      <c r="G72" s="113"/>
      <c r="H72" s="111"/>
      <c r="I72" s="144"/>
      <c r="J72" s="116"/>
    </row>
    <row r="73" spans="1:10" customFormat="1" x14ac:dyDescent="0.25">
      <c r="A73" s="11"/>
      <c r="B73" s="50"/>
      <c r="C73" s="50"/>
      <c r="D73" s="115"/>
      <c r="E73" s="10"/>
      <c r="F73" s="113"/>
      <c r="G73" s="113"/>
      <c r="H73" s="111"/>
      <c r="I73" s="144"/>
      <c r="J73" s="116"/>
    </row>
    <row r="74" spans="1:10" customFormat="1" x14ac:dyDescent="0.25">
      <c r="A74" s="11"/>
      <c r="B74" s="50"/>
      <c r="C74" s="50"/>
      <c r="D74" s="115"/>
      <c r="E74" s="10"/>
      <c r="F74" s="113"/>
      <c r="G74" s="113"/>
      <c r="H74" s="111"/>
      <c r="I74" s="144"/>
      <c r="J74" s="116"/>
    </row>
    <row r="75" spans="1:10" customFormat="1" x14ac:dyDescent="0.25">
      <c r="A75" s="11"/>
      <c r="B75" s="50"/>
      <c r="C75" s="50"/>
      <c r="D75" s="115"/>
      <c r="E75" s="10"/>
      <c r="F75" s="113"/>
      <c r="G75" s="113"/>
      <c r="H75" s="111"/>
      <c r="I75" s="144"/>
      <c r="J75" s="116"/>
    </row>
    <row r="76" spans="1:10" customFormat="1" x14ac:dyDescent="0.25">
      <c r="A76" s="11"/>
      <c r="B76" s="50"/>
      <c r="C76" s="50"/>
      <c r="D76" s="115"/>
      <c r="E76" s="10"/>
      <c r="F76" s="113"/>
      <c r="G76" s="113"/>
      <c r="H76" s="111"/>
      <c r="I76" s="144"/>
      <c r="J76" s="116"/>
    </row>
    <row r="77" spans="1:10" customFormat="1" x14ac:dyDescent="0.25">
      <c r="A77" s="11"/>
      <c r="B77" s="50"/>
      <c r="C77" s="50"/>
      <c r="D77" s="115"/>
      <c r="E77" s="10"/>
      <c r="F77" s="113"/>
      <c r="G77" s="113"/>
      <c r="H77" s="111"/>
      <c r="I77" s="144"/>
      <c r="J77" s="116"/>
    </row>
    <row r="78" spans="1:10" customFormat="1" x14ac:dyDescent="0.25">
      <c r="A78" s="11"/>
      <c r="B78" s="50"/>
      <c r="C78" s="50"/>
      <c r="D78" s="115"/>
      <c r="E78" s="10"/>
      <c r="F78" s="113"/>
      <c r="G78" s="113"/>
      <c r="H78" s="111"/>
      <c r="I78" s="144"/>
      <c r="J78" s="116"/>
    </row>
    <row r="79" spans="1:10" customFormat="1" x14ac:dyDescent="0.25">
      <c r="A79" s="11"/>
      <c r="B79" s="50"/>
      <c r="C79" s="50"/>
      <c r="D79" s="115"/>
      <c r="E79" s="10"/>
      <c r="F79" s="113"/>
      <c r="G79" s="113"/>
      <c r="H79" s="111"/>
      <c r="I79" s="144"/>
      <c r="J79" s="116"/>
    </row>
    <row r="80" spans="1:10" customFormat="1" x14ac:dyDescent="0.25">
      <c r="A80" s="11"/>
      <c r="B80" s="50"/>
      <c r="C80" s="50"/>
      <c r="D80" s="115"/>
      <c r="E80" s="10"/>
      <c r="F80" s="113"/>
      <c r="G80" s="113"/>
      <c r="H80" s="111"/>
      <c r="I80" s="144"/>
      <c r="J80" s="116"/>
    </row>
    <row r="81" spans="1:10" customFormat="1" x14ac:dyDescent="0.25">
      <c r="A81" s="11"/>
      <c r="B81" s="50"/>
      <c r="C81" s="50"/>
      <c r="D81" s="115"/>
      <c r="E81" s="10"/>
      <c r="F81" s="113"/>
      <c r="G81" s="113"/>
      <c r="H81" s="111"/>
      <c r="I81" s="144"/>
      <c r="J81" s="116"/>
    </row>
    <row r="82" spans="1:10" customFormat="1" x14ac:dyDescent="0.25">
      <c r="A82" s="11"/>
      <c r="B82" s="50"/>
      <c r="C82" s="50"/>
      <c r="D82" s="115"/>
      <c r="E82" s="10"/>
      <c r="F82" s="113"/>
      <c r="G82" s="113"/>
      <c r="H82" s="111"/>
      <c r="I82" s="144"/>
      <c r="J82" s="116"/>
    </row>
    <row r="83" spans="1:10" customFormat="1" x14ac:dyDescent="0.25">
      <c r="A83" s="11"/>
      <c r="B83" s="50"/>
      <c r="C83" s="50"/>
      <c r="D83" s="115"/>
      <c r="E83" s="10"/>
      <c r="F83" s="113"/>
      <c r="G83" s="113"/>
      <c r="H83" s="111"/>
      <c r="I83" s="144"/>
      <c r="J83" s="116"/>
    </row>
    <row r="84" spans="1:10" customFormat="1" x14ac:dyDescent="0.25">
      <c r="A84" s="11"/>
      <c r="B84" s="50"/>
      <c r="C84" s="50"/>
      <c r="D84" s="115"/>
      <c r="E84" s="10"/>
      <c r="F84" s="113"/>
      <c r="G84" s="113"/>
      <c r="H84" s="111"/>
      <c r="I84" s="144"/>
      <c r="J84" s="116"/>
    </row>
    <row r="85" spans="1:10" customFormat="1" x14ac:dyDescent="0.25">
      <c r="A85" s="11"/>
      <c r="B85" s="50"/>
      <c r="C85" s="50"/>
      <c r="D85" s="115"/>
      <c r="E85" s="10"/>
      <c r="F85" s="113"/>
      <c r="G85" s="113"/>
      <c r="H85" s="111"/>
      <c r="I85" s="144"/>
      <c r="J85" s="116"/>
    </row>
    <row r="86" spans="1:10" customFormat="1" x14ac:dyDescent="0.25">
      <c r="A86" s="11"/>
      <c r="B86" s="50"/>
      <c r="C86" s="50"/>
      <c r="D86" s="115"/>
      <c r="E86" s="10"/>
      <c r="F86" s="113"/>
      <c r="G86" s="113"/>
      <c r="H86" s="111"/>
      <c r="I86" s="144"/>
      <c r="J86" s="116"/>
    </row>
    <row r="87" spans="1:10" customFormat="1" x14ac:dyDescent="0.25">
      <c r="A87" s="11"/>
      <c r="B87" s="50"/>
      <c r="C87" s="50"/>
      <c r="D87" s="115"/>
      <c r="E87" s="10"/>
      <c r="F87" s="113"/>
      <c r="G87" s="113"/>
      <c r="H87" s="111"/>
      <c r="I87" s="144"/>
      <c r="J87" s="116"/>
    </row>
    <row r="88" spans="1:10" customFormat="1" x14ac:dyDescent="0.25">
      <c r="A88" s="11"/>
      <c r="B88" s="50"/>
      <c r="C88" s="50"/>
      <c r="D88" s="115"/>
      <c r="E88" s="10"/>
      <c r="F88" s="113"/>
      <c r="G88" s="113"/>
      <c r="H88" s="111"/>
      <c r="I88" s="144"/>
      <c r="J88" s="116"/>
    </row>
    <row r="89" spans="1:10" customFormat="1" x14ac:dyDescent="0.25">
      <c r="A89" s="11"/>
      <c r="B89" s="50"/>
      <c r="C89" s="50"/>
      <c r="D89" s="115"/>
      <c r="E89" s="10"/>
      <c r="F89" s="113"/>
      <c r="G89" s="113"/>
      <c r="H89" s="111"/>
      <c r="I89" s="144"/>
      <c r="J89" s="116"/>
    </row>
    <row r="90" spans="1:10" customFormat="1" x14ac:dyDescent="0.25">
      <c r="A90" s="11"/>
      <c r="B90" s="50"/>
      <c r="C90" s="50"/>
      <c r="D90" s="115"/>
      <c r="E90" s="10"/>
      <c r="F90" s="113"/>
      <c r="G90" s="113"/>
      <c r="H90" s="111"/>
      <c r="I90" s="144"/>
      <c r="J90" s="116"/>
    </row>
    <row r="91" spans="1:10" customFormat="1" x14ac:dyDescent="0.25">
      <c r="A91" s="11"/>
      <c r="B91" s="50"/>
      <c r="C91" s="50"/>
      <c r="D91" s="115"/>
      <c r="E91" s="10"/>
      <c r="F91" s="113"/>
      <c r="G91" s="113"/>
      <c r="H91" s="111"/>
      <c r="I91" s="144"/>
      <c r="J91" s="116"/>
    </row>
    <row r="92" spans="1:10" customFormat="1" x14ac:dyDescent="0.25">
      <c r="A92" s="11"/>
      <c r="B92" s="50"/>
      <c r="C92" s="50"/>
      <c r="D92" s="115"/>
      <c r="E92" s="10"/>
      <c r="F92" s="113"/>
      <c r="G92" s="113"/>
      <c r="H92" s="111"/>
      <c r="I92" s="144"/>
      <c r="J92" s="116"/>
    </row>
    <row r="93" spans="1:10" customFormat="1" x14ac:dyDescent="0.25">
      <c r="A93" s="11"/>
      <c r="B93" s="50"/>
      <c r="C93" s="50"/>
      <c r="D93" s="115"/>
      <c r="E93" s="10"/>
      <c r="F93" s="113"/>
      <c r="G93" s="113"/>
      <c r="H93" s="111"/>
      <c r="I93" s="144"/>
      <c r="J93" s="116"/>
    </row>
    <row r="94" spans="1:10" customFormat="1" x14ac:dyDescent="0.25">
      <c r="A94" s="11"/>
      <c r="B94" s="50"/>
      <c r="C94" s="50"/>
      <c r="D94" s="115"/>
      <c r="E94" s="10"/>
      <c r="F94" s="113"/>
      <c r="G94" s="113"/>
      <c r="H94" s="111"/>
      <c r="I94" s="144"/>
      <c r="J94" s="116"/>
    </row>
    <row r="95" spans="1:10" customFormat="1" x14ac:dyDescent="0.25">
      <c r="A95" s="11"/>
      <c r="B95" s="50"/>
      <c r="C95" s="50"/>
      <c r="D95" s="115"/>
      <c r="E95" s="10"/>
      <c r="F95" s="113"/>
      <c r="G95" s="113"/>
      <c r="H95" s="111"/>
      <c r="I95" s="144"/>
      <c r="J95" s="116"/>
    </row>
    <row r="96" spans="1:10" customFormat="1" x14ac:dyDescent="0.25">
      <c r="A96" s="11"/>
      <c r="B96" s="50"/>
      <c r="C96" s="50"/>
      <c r="D96" s="115"/>
      <c r="E96" s="10"/>
      <c r="F96" s="113"/>
      <c r="G96" s="113"/>
      <c r="H96" s="111"/>
      <c r="I96" s="144"/>
      <c r="J96" s="116"/>
    </row>
    <row r="97" spans="1:10" customFormat="1" x14ac:dyDescent="0.25">
      <c r="A97" s="11"/>
      <c r="B97" s="50"/>
      <c r="C97" s="50"/>
      <c r="D97" s="115"/>
      <c r="E97" s="10"/>
      <c r="F97" s="113"/>
      <c r="G97" s="113"/>
      <c r="H97" s="111"/>
      <c r="I97" s="144"/>
      <c r="J97" s="116"/>
    </row>
    <row r="98" spans="1:10" customFormat="1" x14ac:dyDescent="0.25">
      <c r="A98" s="11"/>
      <c r="B98" s="50"/>
      <c r="C98" s="50"/>
      <c r="D98" s="115"/>
      <c r="E98" s="10"/>
      <c r="F98" s="113"/>
      <c r="G98" s="113"/>
      <c r="H98" s="111"/>
      <c r="I98" s="144"/>
      <c r="J98" s="116"/>
    </row>
    <row r="99" spans="1:10" customFormat="1" x14ac:dyDescent="0.25">
      <c r="A99" s="11"/>
      <c r="B99" s="50"/>
      <c r="C99" s="50"/>
      <c r="D99" s="115"/>
      <c r="E99" s="10"/>
      <c r="F99" s="113"/>
      <c r="G99" s="113"/>
      <c r="H99" s="111"/>
      <c r="I99" s="144"/>
      <c r="J99" s="116"/>
    </row>
    <row r="100" spans="1:10" customFormat="1" x14ac:dyDescent="0.25">
      <c r="A100" s="11"/>
      <c r="B100" s="50"/>
      <c r="C100" s="50"/>
      <c r="D100" s="115"/>
      <c r="E100" s="10"/>
      <c r="F100" s="113"/>
      <c r="G100" s="113"/>
      <c r="H100" s="111"/>
      <c r="I100" s="144"/>
      <c r="J100" s="116"/>
    </row>
  </sheetData>
  <dataValidations disablePrompts="1" count="1">
    <dataValidation type="list" allowBlank="1" showInputMessage="1" showErrorMessage="1" sqref="E7 E20 E32 E45">
      <formula1>P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HARGA!#REF!</xm:f>
          </x14:formula1>
          <xm:sqref>E6:E7 E19:E20 E31:E32 E44:E45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9"/>
  <sheetViews>
    <sheetView zoomScale="85" zoomScaleNormal="85" workbookViewId="0"/>
  </sheetViews>
  <sheetFormatPr defaultColWidth="24.7109375" defaultRowHeight="15" x14ac:dyDescent="0.25"/>
  <cols>
    <col min="1" max="1" width="31.5703125" style="10" customWidth="1"/>
    <col min="2" max="3" width="14.7109375" style="10" customWidth="1"/>
    <col min="4" max="4" width="14.7109375" style="17" customWidth="1"/>
    <col min="5" max="5" width="54.28515625" style="10" customWidth="1"/>
    <col min="6" max="7" width="14.5703125" style="113" customWidth="1"/>
    <col min="8" max="8" width="15.28515625" style="111" bestFit="1" customWidth="1"/>
    <col min="9" max="9" width="15.28515625" style="117" bestFit="1" customWidth="1"/>
    <col min="10" max="16384" width="24.7109375" style="10"/>
  </cols>
  <sheetData>
    <row r="1" spans="1:10" ht="18.75" x14ac:dyDescent="0.3">
      <c r="A1" s="8" t="s">
        <v>0</v>
      </c>
      <c r="B1" s="17"/>
      <c r="C1" s="17"/>
      <c r="D1" s="12"/>
      <c r="G1" s="111"/>
    </row>
    <row r="2" spans="1:10" x14ac:dyDescent="0.25">
      <c r="A2" s="9" t="s">
        <v>113</v>
      </c>
      <c r="B2" s="17"/>
      <c r="C2" s="17"/>
      <c r="D2" s="12"/>
      <c r="G2" s="111"/>
    </row>
    <row r="3" spans="1:10" x14ac:dyDescent="0.25">
      <c r="A3" s="122" t="str">
        <f>LMS!$A$3</f>
        <v>November 2021</v>
      </c>
      <c r="B3" s="17"/>
      <c r="C3" s="17"/>
      <c r="D3" s="12"/>
      <c r="G3" s="111"/>
    </row>
    <row r="4" spans="1:10" x14ac:dyDescent="0.25">
      <c r="B4" s="17"/>
      <c r="C4" s="17"/>
      <c r="D4" s="12"/>
      <c r="G4" s="111"/>
    </row>
    <row r="5" spans="1:10" s="17" customFormat="1" x14ac:dyDescent="0.25">
      <c r="A5" s="13" t="s">
        <v>2</v>
      </c>
      <c r="B5" s="68" t="s">
        <v>83</v>
      </c>
      <c r="C5" s="68" t="s">
        <v>84</v>
      </c>
      <c r="D5" s="47" t="s">
        <v>10</v>
      </c>
      <c r="E5" s="13" t="s">
        <v>3</v>
      </c>
      <c r="F5" s="114" t="s">
        <v>11</v>
      </c>
      <c r="G5" s="112" t="s">
        <v>12</v>
      </c>
      <c r="H5" s="112" t="s">
        <v>4</v>
      </c>
      <c r="I5" s="114"/>
    </row>
    <row r="6" spans="1:10" x14ac:dyDescent="0.25">
      <c r="A6" s="110" t="s">
        <v>146</v>
      </c>
      <c r="B6" s="110"/>
      <c r="C6" s="110"/>
      <c r="D6" s="13"/>
      <c r="E6" s="110"/>
      <c r="F6" s="136"/>
      <c r="G6" s="136"/>
      <c r="H6" s="136"/>
    </row>
    <row r="7" spans="1:10" x14ac:dyDescent="0.25">
      <c r="A7" s="11" t="s">
        <v>113</v>
      </c>
      <c r="B7" s="50">
        <v>44508</v>
      </c>
      <c r="C7" s="50">
        <v>44515</v>
      </c>
      <c r="D7" s="115">
        <v>2050350312</v>
      </c>
      <c r="E7" s="138" t="s">
        <v>56</v>
      </c>
      <c r="F7" s="140">
        <v>-4466</v>
      </c>
      <c r="G7" s="113">
        <f t="shared" ref="G7" si="0">VLOOKUP(E7,sws,3,0)</f>
        <v>9850</v>
      </c>
      <c r="H7" s="111">
        <f t="shared" ref="H7" si="1">F7*G7</f>
        <v>-43990100</v>
      </c>
      <c r="J7" s="135"/>
    </row>
    <row r="8" spans="1:10" x14ac:dyDescent="0.25">
      <c r="A8" s="11" t="s">
        <v>113</v>
      </c>
      <c r="B8" s="50">
        <v>44508</v>
      </c>
      <c r="C8" s="50">
        <v>44515</v>
      </c>
      <c r="D8" s="115">
        <v>2050350312</v>
      </c>
      <c r="E8" s="138" t="s">
        <v>57</v>
      </c>
      <c r="F8" s="140">
        <v>-231447</v>
      </c>
      <c r="G8" s="113">
        <f t="shared" ref="G8:G36" si="2">VLOOKUP(E8,sws,3,0)</f>
        <v>30000</v>
      </c>
      <c r="H8" s="111">
        <f t="shared" ref="H8:H36" si="3">F8*G8</f>
        <v>-6943410000</v>
      </c>
      <c r="J8" s="135"/>
    </row>
    <row r="9" spans="1:10" x14ac:dyDescent="0.25">
      <c r="A9" s="11" t="s">
        <v>113</v>
      </c>
      <c r="B9" s="50">
        <v>44508</v>
      </c>
      <c r="C9" s="50">
        <v>44515</v>
      </c>
      <c r="D9" s="115">
        <v>2050350312</v>
      </c>
      <c r="E9" s="138" t="s">
        <v>52</v>
      </c>
      <c r="F9" s="140">
        <v>-12323</v>
      </c>
      <c r="G9" s="113">
        <f t="shared" si="2"/>
        <v>30000</v>
      </c>
      <c r="H9" s="111">
        <f t="shared" si="3"/>
        <v>-369690000</v>
      </c>
      <c r="J9" s="135"/>
    </row>
    <row r="10" spans="1:10" x14ac:dyDescent="0.25">
      <c r="A10" s="11" t="s">
        <v>113</v>
      </c>
      <c r="B10" s="50">
        <v>44508</v>
      </c>
      <c r="C10" s="50">
        <v>44515</v>
      </c>
      <c r="D10" s="115">
        <v>2050350312</v>
      </c>
      <c r="E10" s="138" t="s">
        <v>69</v>
      </c>
      <c r="F10" s="140">
        <v>-2888</v>
      </c>
      <c r="G10" s="113">
        <f t="shared" si="2"/>
        <v>0</v>
      </c>
      <c r="H10" s="111">
        <f t="shared" si="3"/>
        <v>0</v>
      </c>
      <c r="J10" s="135"/>
    </row>
    <row r="11" spans="1:10" x14ac:dyDescent="0.25">
      <c r="A11" s="11" t="s">
        <v>113</v>
      </c>
      <c r="B11" s="50">
        <v>44508</v>
      </c>
      <c r="C11" s="50">
        <v>44515</v>
      </c>
      <c r="D11" s="115">
        <v>2050350312</v>
      </c>
      <c r="E11" s="138" t="s">
        <v>85</v>
      </c>
      <c r="F11" s="140"/>
      <c r="G11" s="113">
        <f t="shared" ref="G11" si="4">VLOOKUP(E11,sws,3,0)</f>
        <v>0</v>
      </c>
      <c r="H11" s="111">
        <v>-1</v>
      </c>
      <c r="I11" s="143">
        <f>SUM(H7:H11)</f>
        <v>-7357090101</v>
      </c>
      <c r="J11" s="135"/>
    </row>
    <row r="12" spans="1:10" x14ac:dyDescent="0.25">
      <c r="A12" s="11" t="s">
        <v>113</v>
      </c>
      <c r="B12" s="50">
        <v>44508</v>
      </c>
      <c r="C12" s="50">
        <v>44522</v>
      </c>
      <c r="D12" s="115">
        <v>2050350313</v>
      </c>
      <c r="E12" s="138" t="s">
        <v>29</v>
      </c>
      <c r="F12" s="140">
        <v>-43</v>
      </c>
      <c r="G12" s="113">
        <f t="shared" si="2"/>
        <v>7440</v>
      </c>
      <c r="H12" s="111">
        <f t="shared" si="3"/>
        <v>-319920</v>
      </c>
      <c r="J12" s="135"/>
    </row>
    <row r="13" spans="1:10" x14ac:dyDescent="0.25">
      <c r="A13" s="11" t="s">
        <v>113</v>
      </c>
      <c r="B13" s="50">
        <v>44508</v>
      </c>
      <c r="C13" s="50">
        <v>44522</v>
      </c>
      <c r="D13" s="115">
        <v>2050350313</v>
      </c>
      <c r="E13" s="138" t="s">
        <v>52</v>
      </c>
      <c r="F13" s="140">
        <v>-43</v>
      </c>
      <c r="G13" s="113">
        <f t="shared" si="2"/>
        <v>30000</v>
      </c>
      <c r="H13" s="111">
        <f t="shared" si="3"/>
        <v>-1290000</v>
      </c>
      <c r="J13" s="135"/>
    </row>
    <row r="14" spans="1:10" x14ac:dyDescent="0.25">
      <c r="A14" s="11" t="s">
        <v>113</v>
      </c>
      <c r="B14" s="50">
        <v>44508</v>
      </c>
      <c r="C14" s="50">
        <v>44522</v>
      </c>
      <c r="D14" s="115">
        <v>2050350313</v>
      </c>
      <c r="E14" s="138" t="s">
        <v>65</v>
      </c>
      <c r="F14" s="140">
        <v>-880</v>
      </c>
      <c r="G14" s="113">
        <f t="shared" si="2"/>
        <v>100000</v>
      </c>
      <c r="H14" s="111">
        <f t="shared" si="3"/>
        <v>-88000000</v>
      </c>
      <c r="I14" s="143">
        <f>SUM(H12:H14)</f>
        <v>-89609920</v>
      </c>
      <c r="J14" s="135"/>
    </row>
    <row r="15" spans="1:10" x14ac:dyDescent="0.25">
      <c r="A15" s="11" t="s">
        <v>113</v>
      </c>
      <c r="B15" s="50">
        <v>44508</v>
      </c>
      <c r="C15" s="50">
        <v>44515</v>
      </c>
      <c r="D15" s="115">
        <v>8276895965</v>
      </c>
      <c r="E15" s="138" t="s">
        <v>56</v>
      </c>
      <c r="F15" s="140">
        <v>203488</v>
      </c>
      <c r="G15" s="113">
        <f t="shared" si="2"/>
        <v>9850</v>
      </c>
      <c r="H15" s="111">
        <f>F15*G15+18</f>
        <v>2004356818</v>
      </c>
      <c r="J15" s="135"/>
    </row>
    <row r="16" spans="1:10" x14ac:dyDescent="0.25">
      <c r="A16" s="11" t="s">
        <v>113</v>
      </c>
      <c r="B16" s="50">
        <v>44508</v>
      </c>
      <c r="C16" s="50">
        <v>44515</v>
      </c>
      <c r="D16" s="115">
        <v>8276895965</v>
      </c>
      <c r="E16" s="138" t="s">
        <v>57</v>
      </c>
      <c r="F16" s="140">
        <v>215909</v>
      </c>
      <c r="G16" s="113">
        <f t="shared" si="2"/>
        <v>30000</v>
      </c>
      <c r="H16" s="111">
        <f t="shared" si="3"/>
        <v>6477270000</v>
      </c>
      <c r="J16" s="135"/>
    </row>
    <row r="17" spans="1:10" x14ac:dyDescent="0.25">
      <c r="A17" s="11" t="s">
        <v>113</v>
      </c>
      <c r="B17" s="50">
        <v>44508</v>
      </c>
      <c r="C17" s="50">
        <v>44515</v>
      </c>
      <c r="D17" s="115">
        <v>8276895965</v>
      </c>
      <c r="E17" s="138" t="s">
        <v>52</v>
      </c>
      <c r="F17" s="140">
        <v>144</v>
      </c>
      <c r="G17" s="113">
        <f t="shared" si="2"/>
        <v>30000</v>
      </c>
      <c r="H17" s="111">
        <f t="shared" si="3"/>
        <v>4320000</v>
      </c>
      <c r="J17" s="135"/>
    </row>
    <row r="18" spans="1:10" x14ac:dyDescent="0.25">
      <c r="A18" s="11" t="s">
        <v>113</v>
      </c>
      <c r="B18" s="50">
        <v>44508</v>
      </c>
      <c r="C18" s="50">
        <v>44515</v>
      </c>
      <c r="D18" s="115">
        <v>8276895965</v>
      </c>
      <c r="E18" s="138" t="s">
        <v>69</v>
      </c>
      <c r="F18" s="140">
        <v>2484</v>
      </c>
      <c r="G18" s="113">
        <f t="shared" si="2"/>
        <v>0</v>
      </c>
      <c r="H18" s="111">
        <f t="shared" si="3"/>
        <v>0</v>
      </c>
      <c r="J18" s="135"/>
    </row>
    <row r="19" spans="1:10" x14ac:dyDescent="0.25">
      <c r="A19" s="11" t="s">
        <v>113</v>
      </c>
      <c r="B19" s="50">
        <v>44508</v>
      </c>
      <c r="C19" s="50">
        <v>44515</v>
      </c>
      <c r="D19" s="115">
        <v>8276895965</v>
      </c>
      <c r="E19" s="138" t="s">
        <v>85</v>
      </c>
      <c r="F19" s="140"/>
      <c r="G19" s="113">
        <f t="shared" ref="G19" si="5">VLOOKUP(E19,sws,3,0)</f>
        <v>0</v>
      </c>
      <c r="H19" s="111">
        <v>8</v>
      </c>
      <c r="I19" s="143">
        <f>SUM(H15:H19)</f>
        <v>8485946826</v>
      </c>
      <c r="J19" s="135"/>
    </row>
    <row r="20" spans="1:10" x14ac:dyDescent="0.25">
      <c r="A20" s="11" t="s">
        <v>113</v>
      </c>
      <c r="B20" s="50">
        <v>44508</v>
      </c>
      <c r="C20" s="50">
        <v>44522</v>
      </c>
      <c r="D20" s="115">
        <v>8276895966</v>
      </c>
      <c r="E20" s="138" t="s">
        <v>22</v>
      </c>
      <c r="F20" s="140">
        <v>30345</v>
      </c>
      <c r="G20" s="113">
        <f t="shared" si="2"/>
        <v>40500</v>
      </c>
      <c r="H20" s="111">
        <f t="shared" si="3"/>
        <v>1228972500</v>
      </c>
      <c r="J20" s="135"/>
    </row>
    <row r="21" spans="1:10" x14ac:dyDescent="0.25">
      <c r="A21" s="11" t="s">
        <v>113</v>
      </c>
      <c r="B21" s="50">
        <v>44508</v>
      </c>
      <c r="C21" s="50">
        <v>44522</v>
      </c>
      <c r="D21" s="115">
        <v>8276895966</v>
      </c>
      <c r="E21" s="138" t="s">
        <v>25</v>
      </c>
      <c r="F21" s="140">
        <v>2470</v>
      </c>
      <c r="G21" s="113">
        <f t="shared" si="2"/>
        <v>25620</v>
      </c>
      <c r="H21" s="111">
        <f t="shared" si="3"/>
        <v>63281400</v>
      </c>
      <c r="J21" s="135"/>
    </row>
    <row r="22" spans="1:10" x14ac:dyDescent="0.25">
      <c r="A22" s="11" t="s">
        <v>113</v>
      </c>
      <c r="B22" s="50">
        <v>44508</v>
      </c>
      <c r="C22" s="50">
        <v>44522</v>
      </c>
      <c r="D22" s="115">
        <v>8276895966</v>
      </c>
      <c r="E22" s="138" t="s">
        <v>142</v>
      </c>
      <c r="F22" s="140">
        <v>2000</v>
      </c>
      <c r="G22" s="113">
        <f t="shared" si="2"/>
        <v>14900</v>
      </c>
      <c r="H22" s="111">
        <f t="shared" si="3"/>
        <v>29800000</v>
      </c>
      <c r="J22" s="135"/>
    </row>
    <row r="23" spans="1:10" x14ac:dyDescent="0.25">
      <c r="A23" s="11" t="s">
        <v>113</v>
      </c>
      <c r="B23" s="50">
        <v>44508</v>
      </c>
      <c r="C23" s="50">
        <v>44522</v>
      </c>
      <c r="D23" s="115">
        <v>8276895966</v>
      </c>
      <c r="E23" s="138" t="s">
        <v>28</v>
      </c>
      <c r="F23" s="140">
        <v>8736</v>
      </c>
      <c r="G23" s="113">
        <f t="shared" si="2"/>
        <v>29330</v>
      </c>
      <c r="H23" s="111">
        <f t="shared" si="3"/>
        <v>256226880</v>
      </c>
      <c r="J23" s="135"/>
    </row>
    <row r="24" spans="1:10" x14ac:dyDescent="0.25">
      <c r="A24" s="11" t="s">
        <v>113</v>
      </c>
      <c r="B24" s="50">
        <v>44508</v>
      </c>
      <c r="C24" s="50">
        <v>44522</v>
      </c>
      <c r="D24" s="115">
        <v>8276895966</v>
      </c>
      <c r="E24" s="138" t="s">
        <v>29</v>
      </c>
      <c r="F24" s="140">
        <v>12120</v>
      </c>
      <c r="G24" s="113">
        <f t="shared" si="2"/>
        <v>7440</v>
      </c>
      <c r="H24" s="111">
        <f t="shared" si="3"/>
        <v>90172800</v>
      </c>
      <c r="J24" s="135"/>
    </row>
    <row r="25" spans="1:10" x14ac:dyDescent="0.25">
      <c r="A25" s="11" t="s">
        <v>113</v>
      </c>
      <c r="B25" s="50">
        <v>44508</v>
      </c>
      <c r="C25" s="50">
        <v>44522</v>
      </c>
      <c r="D25" s="115">
        <v>8276895966</v>
      </c>
      <c r="E25" s="138" t="s">
        <v>114</v>
      </c>
      <c r="F25" s="140">
        <v>28160</v>
      </c>
      <c r="G25" s="113">
        <f t="shared" si="2"/>
        <v>33900</v>
      </c>
      <c r="H25" s="111">
        <f t="shared" si="3"/>
        <v>954624000</v>
      </c>
      <c r="J25" s="135"/>
    </row>
    <row r="26" spans="1:10" x14ac:dyDescent="0.25">
      <c r="A26" s="11" t="s">
        <v>113</v>
      </c>
      <c r="B26" s="50">
        <v>44508</v>
      </c>
      <c r="C26" s="50">
        <v>44522</v>
      </c>
      <c r="D26" s="115">
        <v>8276895966</v>
      </c>
      <c r="E26" s="138" t="s">
        <v>129</v>
      </c>
      <c r="F26" s="140">
        <v>3024</v>
      </c>
      <c r="G26" s="113">
        <f t="shared" si="2"/>
        <v>24030</v>
      </c>
      <c r="H26" s="111">
        <f t="shared" si="3"/>
        <v>72666720</v>
      </c>
      <c r="J26" s="135"/>
    </row>
    <row r="27" spans="1:10" x14ac:dyDescent="0.25">
      <c r="A27" s="11" t="s">
        <v>113</v>
      </c>
      <c r="B27" s="50">
        <v>44508</v>
      </c>
      <c r="C27" s="50">
        <v>44522</v>
      </c>
      <c r="D27" s="115">
        <v>8276895966</v>
      </c>
      <c r="E27" s="138" t="s">
        <v>30</v>
      </c>
      <c r="F27" s="140">
        <v>8960</v>
      </c>
      <c r="G27" s="113">
        <f t="shared" si="2"/>
        <v>37240</v>
      </c>
      <c r="H27" s="111">
        <f t="shared" si="3"/>
        <v>333670400</v>
      </c>
      <c r="J27" s="135"/>
    </row>
    <row r="28" spans="1:10" x14ac:dyDescent="0.25">
      <c r="A28" s="11" t="s">
        <v>113</v>
      </c>
      <c r="B28" s="50">
        <v>44508</v>
      </c>
      <c r="C28" s="50">
        <v>44522</v>
      </c>
      <c r="D28" s="115">
        <v>8276895966</v>
      </c>
      <c r="E28" s="138" t="s">
        <v>52</v>
      </c>
      <c r="F28" s="140">
        <v>12120</v>
      </c>
      <c r="G28" s="113">
        <f t="shared" si="2"/>
        <v>30000</v>
      </c>
      <c r="H28" s="111">
        <f t="shared" si="3"/>
        <v>363600000</v>
      </c>
      <c r="J28" s="135"/>
    </row>
    <row r="29" spans="1:10" x14ac:dyDescent="0.25">
      <c r="A29" s="11" t="s">
        <v>113</v>
      </c>
      <c r="B29" s="50">
        <v>44508</v>
      </c>
      <c r="C29" s="50">
        <v>44522</v>
      </c>
      <c r="D29" s="115">
        <v>8276895966</v>
      </c>
      <c r="E29" s="138" t="s">
        <v>65</v>
      </c>
      <c r="F29" s="140">
        <v>880</v>
      </c>
      <c r="G29" s="113">
        <f t="shared" si="2"/>
        <v>100000</v>
      </c>
      <c r="H29" s="111">
        <f t="shared" si="3"/>
        <v>88000000</v>
      </c>
      <c r="J29" s="135"/>
    </row>
    <row r="30" spans="1:10" x14ac:dyDescent="0.25">
      <c r="A30" s="11" t="s">
        <v>113</v>
      </c>
      <c r="B30" s="50">
        <v>44508</v>
      </c>
      <c r="C30" s="50">
        <v>44522</v>
      </c>
      <c r="D30" s="115">
        <v>8276895966</v>
      </c>
      <c r="E30" s="138" t="s">
        <v>85</v>
      </c>
      <c r="F30" s="140"/>
      <c r="G30" s="113">
        <f t="shared" ref="G30" si="6">VLOOKUP(E30,sws,3,0)</f>
        <v>0</v>
      </c>
      <c r="H30" s="111">
        <v>-17477155</v>
      </c>
      <c r="I30" s="143">
        <f>SUM(H20:H30)</f>
        <v>3463537545</v>
      </c>
      <c r="J30" s="135"/>
    </row>
    <row r="31" spans="1:10" x14ac:dyDescent="0.25">
      <c r="A31" s="11" t="s">
        <v>113</v>
      </c>
      <c r="B31" s="50">
        <v>44508</v>
      </c>
      <c r="C31" s="50">
        <v>44515</v>
      </c>
      <c r="D31" s="115">
        <v>8276896041</v>
      </c>
      <c r="E31" s="138" t="s">
        <v>56</v>
      </c>
      <c r="F31" s="140">
        <v>2400</v>
      </c>
      <c r="G31" s="113">
        <f t="shared" si="2"/>
        <v>9850</v>
      </c>
      <c r="H31" s="111">
        <f t="shared" si="3"/>
        <v>23640000</v>
      </c>
      <c r="J31" s="135"/>
    </row>
    <row r="32" spans="1:10" x14ac:dyDescent="0.25">
      <c r="A32" s="11" t="s">
        <v>113</v>
      </c>
      <c r="B32" s="50">
        <v>44508</v>
      </c>
      <c r="C32" s="50">
        <v>44515</v>
      </c>
      <c r="D32" s="115">
        <v>8276896041</v>
      </c>
      <c r="E32" s="138" t="s">
        <v>57</v>
      </c>
      <c r="F32" s="140">
        <v>2400</v>
      </c>
      <c r="G32" s="113">
        <f t="shared" si="2"/>
        <v>30000</v>
      </c>
      <c r="H32" s="111">
        <f t="shared" si="3"/>
        <v>72000000</v>
      </c>
      <c r="J32" s="135"/>
    </row>
    <row r="33" spans="1:10" x14ac:dyDescent="0.25">
      <c r="A33" s="11" t="s">
        <v>113</v>
      </c>
      <c r="B33" s="50">
        <v>44508</v>
      </c>
      <c r="C33" s="50">
        <v>44515</v>
      </c>
      <c r="D33" s="115">
        <v>8276896041</v>
      </c>
      <c r="E33" s="138" t="s">
        <v>69</v>
      </c>
      <c r="F33" s="140">
        <v>24</v>
      </c>
      <c r="G33" s="113">
        <f t="shared" si="2"/>
        <v>0</v>
      </c>
      <c r="H33" s="111">
        <f t="shared" si="3"/>
        <v>0</v>
      </c>
      <c r="I33" s="143">
        <f>SUM(H31:H33)</f>
        <v>95640000</v>
      </c>
      <c r="J33" s="135"/>
    </row>
    <row r="34" spans="1:10" x14ac:dyDescent="0.25">
      <c r="A34" s="11" t="s">
        <v>113</v>
      </c>
      <c r="B34" s="50">
        <v>44508</v>
      </c>
      <c r="C34" s="50">
        <v>44515</v>
      </c>
      <c r="D34" s="115">
        <v>8276896100</v>
      </c>
      <c r="E34" s="138" t="s">
        <v>56</v>
      </c>
      <c r="F34" s="140">
        <v>17088</v>
      </c>
      <c r="G34" s="113">
        <f t="shared" si="2"/>
        <v>9850</v>
      </c>
      <c r="H34" s="111">
        <f t="shared" si="3"/>
        <v>168316800</v>
      </c>
      <c r="J34" s="135"/>
    </row>
    <row r="35" spans="1:10" x14ac:dyDescent="0.25">
      <c r="A35" s="11" t="s">
        <v>113</v>
      </c>
      <c r="B35" s="50">
        <v>44508</v>
      </c>
      <c r="C35" s="50">
        <v>44515</v>
      </c>
      <c r="D35" s="115">
        <v>8276896100</v>
      </c>
      <c r="E35" s="138" t="s">
        <v>57</v>
      </c>
      <c r="F35" s="140">
        <v>17088</v>
      </c>
      <c r="G35" s="113">
        <f t="shared" si="2"/>
        <v>30000</v>
      </c>
      <c r="H35" s="111">
        <f t="shared" si="3"/>
        <v>512640000</v>
      </c>
      <c r="J35" s="135"/>
    </row>
    <row r="36" spans="1:10" x14ac:dyDescent="0.25">
      <c r="A36" s="11" t="s">
        <v>113</v>
      </c>
      <c r="B36" s="50">
        <v>44508</v>
      </c>
      <c r="C36" s="50">
        <v>44515</v>
      </c>
      <c r="D36" s="115">
        <v>8276896100</v>
      </c>
      <c r="E36" s="138" t="s">
        <v>69</v>
      </c>
      <c r="F36" s="140">
        <v>376</v>
      </c>
      <c r="G36" s="113">
        <f t="shared" si="2"/>
        <v>0</v>
      </c>
      <c r="H36" s="111">
        <f t="shared" si="3"/>
        <v>0</v>
      </c>
      <c r="J36" s="135"/>
    </row>
    <row r="37" spans="1:10" x14ac:dyDescent="0.25">
      <c r="A37" s="11" t="s">
        <v>113</v>
      </c>
      <c r="B37" s="50">
        <v>44508</v>
      </c>
      <c r="C37" s="50">
        <v>44515</v>
      </c>
      <c r="D37" s="115">
        <v>8276896100</v>
      </c>
      <c r="E37" s="138" t="s">
        <v>85</v>
      </c>
      <c r="F37" s="140"/>
      <c r="G37" s="113">
        <f t="shared" ref="G37" si="7">VLOOKUP(E37,sws,3,0)</f>
        <v>0</v>
      </c>
      <c r="H37" s="111">
        <v>-1</v>
      </c>
      <c r="I37" s="143">
        <f>SUM(H34:H37)</f>
        <v>680956799</v>
      </c>
      <c r="J37" s="135"/>
    </row>
    <row r="38" spans="1:10" x14ac:dyDescent="0.25">
      <c r="A38" s="11" t="s">
        <v>113</v>
      </c>
      <c r="B38" s="50">
        <v>44508</v>
      </c>
      <c r="C38" s="50">
        <v>44522</v>
      </c>
      <c r="D38" s="115">
        <v>8276891089</v>
      </c>
      <c r="E38" s="138" t="s">
        <v>144</v>
      </c>
      <c r="F38" s="140">
        <v>14381</v>
      </c>
      <c r="G38" s="113">
        <v>92</v>
      </c>
      <c r="H38" s="111">
        <f>+F38*G38</f>
        <v>1323052</v>
      </c>
      <c r="J38" s="135"/>
    </row>
    <row r="39" spans="1:10" x14ac:dyDescent="0.25">
      <c r="A39" s="11" t="s">
        <v>113</v>
      </c>
      <c r="B39" s="50">
        <v>44508</v>
      </c>
      <c r="C39" s="50">
        <v>44522</v>
      </c>
      <c r="D39" s="115">
        <v>8276891089</v>
      </c>
      <c r="E39" s="138" t="s">
        <v>85</v>
      </c>
      <c r="F39" s="140"/>
      <c r="G39" s="113">
        <f t="shared" ref="G39" si="8">VLOOKUP(E39,sws,3,0)</f>
        <v>0</v>
      </c>
      <c r="H39" s="111">
        <v>5752</v>
      </c>
      <c r="I39" s="143">
        <f>SUM(H38:H39)</f>
        <v>1328804</v>
      </c>
      <c r="J39" s="135"/>
    </row>
    <row r="40" spans="1:10" x14ac:dyDescent="0.25">
      <c r="A40" s="11" t="s">
        <v>113</v>
      </c>
      <c r="B40" s="50">
        <v>44508</v>
      </c>
      <c r="C40" s="50">
        <v>44513</v>
      </c>
      <c r="D40" s="115">
        <v>2906296877</v>
      </c>
      <c r="E40" s="138" t="s">
        <v>158</v>
      </c>
      <c r="F40" s="140"/>
      <c r="H40" s="111">
        <v>-200000</v>
      </c>
      <c r="J40" s="135"/>
    </row>
    <row r="41" spans="1:10" x14ac:dyDescent="0.25">
      <c r="A41" s="11" t="s">
        <v>113</v>
      </c>
      <c r="B41" s="50">
        <v>44508</v>
      </c>
      <c r="C41" s="50">
        <v>44513</v>
      </c>
      <c r="D41" s="115">
        <f t="shared" ref="D41:D52" si="9">+D40+1</f>
        <v>2906296878</v>
      </c>
      <c r="E41" s="138" t="s">
        <v>159</v>
      </c>
      <c r="F41" s="140"/>
      <c r="H41" s="111">
        <v>-23260000</v>
      </c>
      <c r="J41" s="135"/>
    </row>
    <row r="42" spans="1:10" x14ac:dyDescent="0.25">
      <c r="A42" s="11" t="s">
        <v>113</v>
      </c>
      <c r="B42" s="50">
        <v>44508</v>
      </c>
      <c r="C42" s="50">
        <v>44513</v>
      </c>
      <c r="D42" s="115">
        <f t="shared" si="9"/>
        <v>2906296879</v>
      </c>
      <c r="E42" s="138" t="s">
        <v>160</v>
      </c>
      <c r="F42" s="140"/>
      <c r="H42" s="111">
        <v>-400000000</v>
      </c>
      <c r="J42" s="135"/>
    </row>
    <row r="43" spans="1:10" x14ac:dyDescent="0.25">
      <c r="A43" s="11" t="s">
        <v>113</v>
      </c>
      <c r="B43" s="50">
        <v>44508</v>
      </c>
      <c r="C43" s="50">
        <v>44513</v>
      </c>
      <c r="D43" s="115">
        <f t="shared" si="9"/>
        <v>2906296880</v>
      </c>
      <c r="E43" s="138" t="s">
        <v>161</v>
      </c>
      <c r="F43" s="140"/>
      <c r="H43" s="111">
        <v>-700000</v>
      </c>
      <c r="J43" s="135"/>
    </row>
    <row r="44" spans="1:10" x14ac:dyDescent="0.25">
      <c r="A44" s="11" t="s">
        <v>113</v>
      </c>
      <c r="B44" s="50">
        <v>44508</v>
      </c>
      <c r="C44" s="50">
        <v>44513</v>
      </c>
      <c r="D44" s="115">
        <f t="shared" si="9"/>
        <v>2906296881</v>
      </c>
      <c r="E44" s="138" t="s">
        <v>162</v>
      </c>
      <c r="F44" s="140"/>
      <c r="H44" s="111">
        <v>-5392500</v>
      </c>
      <c r="J44" s="135"/>
    </row>
    <row r="45" spans="1:10" x14ac:dyDescent="0.25">
      <c r="A45" s="11" t="s">
        <v>113</v>
      </c>
      <c r="B45" s="50">
        <v>44508</v>
      </c>
      <c r="C45" s="50">
        <v>44513</v>
      </c>
      <c r="D45" s="115">
        <f t="shared" si="9"/>
        <v>2906296882</v>
      </c>
      <c r="E45" s="138" t="s">
        <v>163</v>
      </c>
      <c r="F45" s="140"/>
      <c r="H45" s="111">
        <v>-300000000</v>
      </c>
      <c r="J45" s="135"/>
    </row>
    <row r="46" spans="1:10" x14ac:dyDescent="0.25">
      <c r="A46" s="11" t="s">
        <v>113</v>
      </c>
      <c r="B46" s="50">
        <v>44508</v>
      </c>
      <c r="C46" s="50">
        <v>44513</v>
      </c>
      <c r="D46" s="115">
        <f t="shared" si="9"/>
        <v>2906296883</v>
      </c>
      <c r="E46" s="138" t="s">
        <v>164</v>
      </c>
      <c r="F46" s="140"/>
      <c r="H46" s="111">
        <v>-200000000</v>
      </c>
      <c r="J46" s="135"/>
    </row>
    <row r="47" spans="1:10" x14ac:dyDescent="0.25">
      <c r="A47" s="11" t="s">
        <v>113</v>
      </c>
      <c r="B47" s="50">
        <v>44508</v>
      </c>
      <c r="C47" s="50">
        <v>44513</v>
      </c>
      <c r="D47" s="115">
        <f t="shared" si="9"/>
        <v>2906296884</v>
      </c>
      <c r="E47" s="138" t="s">
        <v>165</v>
      </c>
      <c r="F47" s="140"/>
      <c r="H47" s="111">
        <v>-1777700</v>
      </c>
      <c r="J47" s="135"/>
    </row>
    <row r="48" spans="1:10" x14ac:dyDescent="0.25">
      <c r="A48" s="11" t="s">
        <v>113</v>
      </c>
      <c r="B48" s="50">
        <v>44508</v>
      </c>
      <c r="C48" s="50">
        <v>44513</v>
      </c>
      <c r="D48" s="115">
        <f t="shared" si="9"/>
        <v>2906296885</v>
      </c>
      <c r="E48" s="138" t="s">
        <v>166</v>
      </c>
      <c r="F48" s="140"/>
      <c r="H48" s="111">
        <v>-250000</v>
      </c>
      <c r="J48" s="135"/>
    </row>
    <row r="49" spans="1:10" x14ac:dyDescent="0.25">
      <c r="A49" s="11" t="s">
        <v>113</v>
      </c>
      <c r="B49" s="50">
        <v>44508</v>
      </c>
      <c r="C49" s="50">
        <v>44513</v>
      </c>
      <c r="D49" s="115">
        <f t="shared" si="9"/>
        <v>2906296886</v>
      </c>
      <c r="E49" s="138" t="s">
        <v>167</v>
      </c>
      <c r="F49" s="140"/>
      <c r="H49" s="111">
        <v>-2002500</v>
      </c>
      <c r="J49" s="135"/>
    </row>
    <row r="50" spans="1:10" x14ac:dyDescent="0.25">
      <c r="A50" s="11" t="s">
        <v>113</v>
      </c>
      <c r="B50" s="50">
        <v>44508</v>
      </c>
      <c r="C50" s="50">
        <v>44513</v>
      </c>
      <c r="D50" s="115">
        <f t="shared" si="9"/>
        <v>2906296887</v>
      </c>
      <c r="E50" s="138" t="s">
        <v>168</v>
      </c>
      <c r="F50" s="140"/>
      <c r="H50" s="111">
        <v>-100000</v>
      </c>
      <c r="J50" s="135"/>
    </row>
    <row r="51" spans="1:10" x14ac:dyDescent="0.25">
      <c r="A51" s="11" t="s">
        <v>113</v>
      </c>
      <c r="B51" s="50">
        <v>44508</v>
      </c>
      <c r="C51" s="50">
        <v>44513</v>
      </c>
      <c r="D51" s="115">
        <f t="shared" si="9"/>
        <v>2906296888</v>
      </c>
      <c r="E51" s="138" t="s">
        <v>169</v>
      </c>
      <c r="F51" s="140"/>
      <c r="H51" s="111">
        <v>-1365000</v>
      </c>
      <c r="J51" s="135"/>
    </row>
    <row r="52" spans="1:10" x14ac:dyDescent="0.25">
      <c r="A52" s="11" t="s">
        <v>113</v>
      </c>
      <c r="B52" s="50">
        <v>44508</v>
      </c>
      <c r="C52" s="50">
        <v>44513</v>
      </c>
      <c r="D52" s="115">
        <f t="shared" si="9"/>
        <v>2906296889</v>
      </c>
      <c r="E52" s="138" t="s">
        <v>170</v>
      </c>
      <c r="F52" s="140"/>
      <c r="H52" s="111">
        <v>-3352000</v>
      </c>
      <c r="J52" s="135"/>
    </row>
    <row r="53" spans="1:10" x14ac:dyDescent="0.25">
      <c r="A53" s="11" t="s">
        <v>113</v>
      </c>
      <c r="B53" s="50">
        <v>44508</v>
      </c>
      <c r="C53" s="50">
        <v>44522</v>
      </c>
      <c r="D53" s="115">
        <v>2050350095</v>
      </c>
      <c r="E53" s="138" t="s">
        <v>171</v>
      </c>
      <c r="F53" s="140"/>
      <c r="H53" s="111">
        <v>-6746100</v>
      </c>
      <c r="J53" s="135"/>
    </row>
    <row r="54" spans="1:10" x14ac:dyDescent="0.25">
      <c r="A54" s="110" t="s">
        <v>172</v>
      </c>
      <c r="B54" s="110"/>
      <c r="C54" s="110"/>
      <c r="D54" s="13"/>
      <c r="E54" s="110"/>
      <c r="F54" s="136"/>
      <c r="G54" s="136"/>
      <c r="H54" s="136"/>
    </row>
    <row r="55" spans="1:10" x14ac:dyDescent="0.25">
      <c r="A55" s="11" t="s">
        <v>113</v>
      </c>
      <c r="B55" s="50">
        <v>44516</v>
      </c>
      <c r="C55" s="50">
        <v>44523</v>
      </c>
      <c r="D55" s="115">
        <v>2050351838</v>
      </c>
      <c r="E55" s="138" t="s">
        <v>56</v>
      </c>
      <c r="F55" s="140">
        <v>-4719</v>
      </c>
      <c r="G55" s="113">
        <f t="shared" ref="G55" si="10">VLOOKUP(E55,sws,3,0)</f>
        <v>9850</v>
      </c>
      <c r="H55" s="111">
        <f t="shared" ref="H55" si="11">F55*G55</f>
        <v>-46482150</v>
      </c>
      <c r="J55" s="135"/>
    </row>
    <row r="56" spans="1:10" x14ac:dyDescent="0.25">
      <c r="A56" s="11" t="s">
        <v>113</v>
      </c>
      <c r="B56" s="50">
        <v>44516</v>
      </c>
      <c r="C56" s="50">
        <v>44523</v>
      </c>
      <c r="D56" s="115">
        <v>2050351838</v>
      </c>
      <c r="E56" s="138" t="s">
        <v>57</v>
      </c>
      <c r="F56" s="140">
        <v>-246300</v>
      </c>
      <c r="G56" s="113">
        <f t="shared" ref="G56:G79" si="12">VLOOKUP(E56,sws,3,0)</f>
        <v>30000</v>
      </c>
      <c r="H56" s="111">
        <f t="shared" ref="H56:H79" si="13">F56*G56</f>
        <v>-7389000000</v>
      </c>
      <c r="J56" s="135"/>
    </row>
    <row r="57" spans="1:10" x14ac:dyDescent="0.25">
      <c r="A57" s="11" t="s">
        <v>113</v>
      </c>
      <c r="B57" s="50">
        <v>44516</v>
      </c>
      <c r="C57" s="50">
        <v>44523</v>
      </c>
      <c r="D57" s="115">
        <v>2050351838</v>
      </c>
      <c r="E57" s="138" t="s">
        <v>52</v>
      </c>
      <c r="F57" s="140">
        <v>-11286</v>
      </c>
      <c r="G57" s="113">
        <f t="shared" si="12"/>
        <v>30000</v>
      </c>
      <c r="H57" s="111">
        <f t="shared" si="13"/>
        <v>-338580000</v>
      </c>
      <c r="J57" s="135"/>
    </row>
    <row r="58" spans="1:10" x14ac:dyDescent="0.25">
      <c r="A58" s="11" t="s">
        <v>113</v>
      </c>
      <c r="B58" s="50">
        <v>44516</v>
      </c>
      <c r="C58" s="50">
        <v>44523</v>
      </c>
      <c r="D58" s="115">
        <v>2050351838</v>
      </c>
      <c r="E58" s="138" t="s">
        <v>69</v>
      </c>
      <c r="F58" s="140">
        <v>-3032</v>
      </c>
      <c r="G58" s="113">
        <f t="shared" si="12"/>
        <v>0</v>
      </c>
      <c r="H58" s="111">
        <f t="shared" si="13"/>
        <v>0</v>
      </c>
      <c r="I58" s="143">
        <f>SUM(H55:H58)</f>
        <v>-7774062150</v>
      </c>
      <c r="J58" s="135"/>
    </row>
    <row r="59" spans="1:10" x14ac:dyDescent="0.25">
      <c r="A59" s="11" t="s">
        <v>113</v>
      </c>
      <c r="B59" s="50">
        <v>44516</v>
      </c>
      <c r="C59" s="50">
        <v>44530</v>
      </c>
      <c r="D59" s="115">
        <v>2050351839</v>
      </c>
      <c r="E59" s="138" t="s">
        <v>29</v>
      </c>
      <c r="F59" s="140">
        <v>-63</v>
      </c>
      <c r="G59" s="113">
        <f t="shared" si="12"/>
        <v>7440</v>
      </c>
      <c r="H59" s="111">
        <f t="shared" si="13"/>
        <v>-468720</v>
      </c>
      <c r="J59" s="135"/>
    </row>
    <row r="60" spans="1:10" x14ac:dyDescent="0.25">
      <c r="A60" s="11" t="s">
        <v>113</v>
      </c>
      <c r="B60" s="50">
        <v>44516</v>
      </c>
      <c r="C60" s="50">
        <v>44530</v>
      </c>
      <c r="D60" s="115">
        <v>2050351839</v>
      </c>
      <c r="E60" s="138" t="s">
        <v>52</v>
      </c>
      <c r="F60" s="140">
        <v>-63</v>
      </c>
      <c r="G60" s="113">
        <f t="shared" si="12"/>
        <v>30000</v>
      </c>
      <c r="H60" s="111">
        <f t="shared" si="13"/>
        <v>-1890000</v>
      </c>
      <c r="J60" s="135"/>
    </row>
    <row r="61" spans="1:10" x14ac:dyDescent="0.25">
      <c r="A61" s="11" t="s">
        <v>113</v>
      </c>
      <c r="B61" s="50">
        <v>44516</v>
      </c>
      <c r="C61" s="50">
        <v>44530</v>
      </c>
      <c r="D61" s="115">
        <v>2050351839</v>
      </c>
      <c r="E61" s="138" t="s">
        <v>65</v>
      </c>
      <c r="F61" s="140">
        <v>-1520</v>
      </c>
      <c r="G61" s="113">
        <f t="shared" si="12"/>
        <v>100000</v>
      </c>
      <c r="H61" s="111">
        <f t="shared" si="13"/>
        <v>-152000000</v>
      </c>
      <c r="I61" s="143">
        <f>SUM(H59:H61)</f>
        <v>-154358720</v>
      </c>
      <c r="J61" s="135"/>
    </row>
    <row r="62" spans="1:10" x14ac:dyDescent="0.25">
      <c r="A62" s="11" t="s">
        <v>113</v>
      </c>
      <c r="B62" s="50">
        <v>44516</v>
      </c>
      <c r="C62" s="50">
        <v>44523</v>
      </c>
      <c r="D62" s="115">
        <v>8276927690</v>
      </c>
      <c r="E62" s="138" t="s">
        <v>56</v>
      </c>
      <c r="F62" s="140">
        <v>236000</v>
      </c>
      <c r="G62" s="113">
        <f t="shared" si="12"/>
        <v>9850</v>
      </c>
      <c r="H62" s="111">
        <f>F62*G62+16</f>
        <v>2324600016</v>
      </c>
      <c r="J62" s="135"/>
    </row>
    <row r="63" spans="1:10" x14ac:dyDescent="0.25">
      <c r="A63" s="11" t="s">
        <v>113</v>
      </c>
      <c r="B63" s="50">
        <v>44516</v>
      </c>
      <c r="C63" s="50">
        <v>44523</v>
      </c>
      <c r="D63" s="115">
        <v>8276927690</v>
      </c>
      <c r="E63" s="138" t="s">
        <v>57</v>
      </c>
      <c r="F63" s="140">
        <v>249302</v>
      </c>
      <c r="G63" s="113">
        <f t="shared" si="12"/>
        <v>30000</v>
      </c>
      <c r="H63" s="111">
        <f t="shared" si="13"/>
        <v>7479060000</v>
      </c>
      <c r="J63" s="135"/>
    </row>
    <row r="64" spans="1:10" x14ac:dyDescent="0.25">
      <c r="A64" s="11" t="s">
        <v>113</v>
      </c>
      <c r="B64" s="50">
        <v>44516</v>
      </c>
      <c r="C64" s="50">
        <v>44523</v>
      </c>
      <c r="D64" s="115">
        <v>8276927690</v>
      </c>
      <c r="E64" s="138" t="s">
        <v>52</v>
      </c>
      <c r="F64" s="140">
        <v>73</v>
      </c>
      <c r="G64" s="113">
        <f t="shared" si="12"/>
        <v>30000</v>
      </c>
      <c r="H64" s="111">
        <f t="shared" si="13"/>
        <v>2190000</v>
      </c>
      <c r="J64" s="135"/>
    </row>
    <row r="65" spans="1:10" x14ac:dyDescent="0.25">
      <c r="A65" s="11" t="s">
        <v>113</v>
      </c>
      <c r="B65" s="50">
        <v>44516</v>
      </c>
      <c r="C65" s="50">
        <v>44523</v>
      </c>
      <c r="D65" s="115">
        <v>8276927690</v>
      </c>
      <c r="E65" s="138" t="s">
        <v>69</v>
      </c>
      <c r="F65" s="140">
        <v>3048</v>
      </c>
      <c r="G65" s="113">
        <f t="shared" si="12"/>
        <v>0</v>
      </c>
      <c r="H65" s="111">
        <f t="shared" si="13"/>
        <v>0</v>
      </c>
      <c r="J65" s="135"/>
    </row>
    <row r="66" spans="1:10" x14ac:dyDescent="0.25">
      <c r="A66" s="11" t="s">
        <v>113</v>
      </c>
      <c r="B66" s="50">
        <v>44516</v>
      </c>
      <c r="C66" s="50">
        <v>44523</v>
      </c>
      <c r="D66" s="115">
        <v>8276927690</v>
      </c>
      <c r="E66" s="138" t="s">
        <v>85</v>
      </c>
      <c r="F66" s="140"/>
      <c r="G66" s="113">
        <f t="shared" ref="G66" si="14">VLOOKUP(E66,sws,3,0)</f>
        <v>0</v>
      </c>
      <c r="H66" s="111">
        <v>2</v>
      </c>
      <c r="I66" s="143">
        <f>SUM(H62:H66)</f>
        <v>9805850018</v>
      </c>
      <c r="J66" s="135"/>
    </row>
    <row r="67" spans="1:10" x14ac:dyDescent="0.25">
      <c r="A67" s="11" t="s">
        <v>113</v>
      </c>
      <c r="B67" s="50">
        <v>44516</v>
      </c>
      <c r="C67" s="50">
        <v>44530</v>
      </c>
      <c r="D67" s="115">
        <v>8276927691</v>
      </c>
      <c r="E67" s="138" t="s">
        <v>22</v>
      </c>
      <c r="F67" s="140">
        <v>38045</v>
      </c>
      <c r="G67" s="113">
        <f t="shared" si="12"/>
        <v>40500</v>
      </c>
      <c r="H67" s="111">
        <f t="shared" si="13"/>
        <v>1540822500</v>
      </c>
      <c r="J67" s="135"/>
    </row>
    <row r="68" spans="1:10" x14ac:dyDescent="0.25">
      <c r="A68" s="11" t="s">
        <v>113</v>
      </c>
      <c r="B68" s="50">
        <v>44516</v>
      </c>
      <c r="C68" s="50">
        <v>44530</v>
      </c>
      <c r="D68" s="115">
        <v>8276927691</v>
      </c>
      <c r="E68" s="138" t="s">
        <v>25</v>
      </c>
      <c r="F68" s="140">
        <v>1819</v>
      </c>
      <c r="G68" s="113">
        <f t="shared" si="12"/>
        <v>25620</v>
      </c>
      <c r="H68" s="111">
        <f t="shared" si="13"/>
        <v>46602780</v>
      </c>
      <c r="J68" s="135"/>
    </row>
    <row r="69" spans="1:10" x14ac:dyDescent="0.25">
      <c r="A69" s="11" t="s">
        <v>113</v>
      </c>
      <c r="B69" s="50">
        <v>44516</v>
      </c>
      <c r="C69" s="50">
        <v>44530</v>
      </c>
      <c r="D69" s="115">
        <v>8276927691</v>
      </c>
      <c r="E69" s="138" t="s">
        <v>142</v>
      </c>
      <c r="F69" s="140">
        <v>2000</v>
      </c>
      <c r="G69" s="113">
        <f t="shared" si="12"/>
        <v>14900</v>
      </c>
      <c r="H69" s="111">
        <f t="shared" si="13"/>
        <v>29800000</v>
      </c>
      <c r="J69" s="135"/>
    </row>
    <row r="70" spans="1:10" x14ac:dyDescent="0.25">
      <c r="A70" s="11" t="s">
        <v>113</v>
      </c>
      <c r="B70" s="50">
        <v>44516</v>
      </c>
      <c r="C70" s="50">
        <v>44530</v>
      </c>
      <c r="D70" s="115">
        <v>8276927691</v>
      </c>
      <c r="E70" s="138" t="s">
        <v>101</v>
      </c>
      <c r="F70" s="140">
        <v>4608</v>
      </c>
      <c r="G70" s="113">
        <f t="shared" si="12"/>
        <v>23550</v>
      </c>
      <c r="H70" s="111">
        <f t="shared" si="13"/>
        <v>108518400</v>
      </c>
      <c r="J70" s="135"/>
    </row>
    <row r="71" spans="1:10" x14ac:dyDescent="0.25">
      <c r="A71" s="11" t="s">
        <v>113</v>
      </c>
      <c r="B71" s="50">
        <v>44516</v>
      </c>
      <c r="C71" s="50">
        <v>44530</v>
      </c>
      <c r="D71" s="115">
        <v>8276927691</v>
      </c>
      <c r="E71" s="138" t="s">
        <v>28</v>
      </c>
      <c r="F71" s="140">
        <v>14560</v>
      </c>
      <c r="G71" s="113">
        <f t="shared" si="12"/>
        <v>29330</v>
      </c>
      <c r="H71" s="111">
        <f t="shared" si="13"/>
        <v>427044800</v>
      </c>
      <c r="J71" s="135"/>
    </row>
    <row r="72" spans="1:10" x14ac:dyDescent="0.25">
      <c r="A72" s="11" t="s">
        <v>113</v>
      </c>
      <c r="B72" s="50">
        <v>44516</v>
      </c>
      <c r="C72" s="50">
        <v>44530</v>
      </c>
      <c r="D72" s="115">
        <v>8276927691</v>
      </c>
      <c r="E72" s="138" t="s">
        <v>37</v>
      </c>
      <c r="F72" s="140">
        <v>1000</v>
      </c>
      <c r="G72" s="113">
        <f t="shared" si="12"/>
        <v>21700</v>
      </c>
      <c r="H72" s="111">
        <f t="shared" si="13"/>
        <v>21700000</v>
      </c>
      <c r="J72" s="135"/>
    </row>
    <row r="73" spans="1:10" x14ac:dyDescent="0.25">
      <c r="A73" s="11" t="s">
        <v>113</v>
      </c>
      <c r="B73" s="50">
        <v>44516</v>
      </c>
      <c r="C73" s="50">
        <v>44530</v>
      </c>
      <c r="D73" s="115">
        <v>8276927691</v>
      </c>
      <c r="E73" s="138" t="s">
        <v>29</v>
      </c>
      <c r="F73" s="140">
        <v>11840</v>
      </c>
      <c r="G73" s="113">
        <f t="shared" si="12"/>
        <v>7440</v>
      </c>
      <c r="H73" s="111">
        <f t="shared" si="13"/>
        <v>88089600</v>
      </c>
      <c r="J73" s="135"/>
    </row>
    <row r="74" spans="1:10" x14ac:dyDescent="0.25">
      <c r="A74" s="11" t="s">
        <v>113</v>
      </c>
      <c r="B74" s="50">
        <v>44516</v>
      </c>
      <c r="C74" s="50">
        <v>44530</v>
      </c>
      <c r="D74" s="115">
        <v>8276927691</v>
      </c>
      <c r="E74" s="138" t="s">
        <v>114</v>
      </c>
      <c r="F74" s="140">
        <v>42944</v>
      </c>
      <c r="G74" s="113">
        <f t="shared" si="12"/>
        <v>33900</v>
      </c>
      <c r="H74" s="111">
        <f t="shared" si="13"/>
        <v>1455801600</v>
      </c>
      <c r="J74" s="135"/>
    </row>
    <row r="75" spans="1:10" x14ac:dyDescent="0.25">
      <c r="A75" s="11" t="s">
        <v>113</v>
      </c>
      <c r="B75" s="50">
        <v>44516</v>
      </c>
      <c r="C75" s="50">
        <v>44530</v>
      </c>
      <c r="D75" s="115">
        <v>8276927691</v>
      </c>
      <c r="E75" s="138" t="s">
        <v>117</v>
      </c>
      <c r="F75" s="140">
        <v>176</v>
      </c>
      <c r="G75" s="113">
        <f t="shared" si="12"/>
        <v>33900</v>
      </c>
      <c r="H75" s="111">
        <f t="shared" si="13"/>
        <v>5966400</v>
      </c>
      <c r="J75" s="135"/>
    </row>
    <row r="76" spans="1:10" x14ac:dyDescent="0.25">
      <c r="A76" s="11" t="s">
        <v>113</v>
      </c>
      <c r="B76" s="50">
        <v>44516</v>
      </c>
      <c r="C76" s="50">
        <v>44530</v>
      </c>
      <c r="D76" s="115">
        <v>8276927691</v>
      </c>
      <c r="E76" s="138" t="s">
        <v>129</v>
      </c>
      <c r="F76" s="140">
        <v>3024</v>
      </c>
      <c r="G76" s="113">
        <f t="shared" si="12"/>
        <v>24030</v>
      </c>
      <c r="H76" s="111">
        <f t="shared" si="13"/>
        <v>72666720</v>
      </c>
      <c r="J76" s="135"/>
    </row>
    <row r="77" spans="1:10" x14ac:dyDescent="0.25">
      <c r="A77" s="11" t="s">
        <v>113</v>
      </c>
      <c r="B77" s="50">
        <v>44516</v>
      </c>
      <c r="C77" s="50">
        <v>44530</v>
      </c>
      <c r="D77" s="115">
        <v>8276927691</v>
      </c>
      <c r="E77" s="138" t="s">
        <v>30</v>
      </c>
      <c r="F77" s="140">
        <v>23040</v>
      </c>
      <c r="G77" s="113">
        <f t="shared" si="12"/>
        <v>37240</v>
      </c>
      <c r="H77" s="111">
        <f t="shared" si="13"/>
        <v>858009600</v>
      </c>
      <c r="J77" s="135"/>
    </row>
    <row r="78" spans="1:10" x14ac:dyDescent="0.25">
      <c r="A78" s="11" t="s">
        <v>113</v>
      </c>
      <c r="B78" s="50">
        <v>44516</v>
      </c>
      <c r="C78" s="50">
        <v>44530</v>
      </c>
      <c r="D78" s="115">
        <v>8276927691</v>
      </c>
      <c r="E78" s="138" t="s">
        <v>52</v>
      </c>
      <c r="F78" s="140">
        <v>11840</v>
      </c>
      <c r="G78" s="113">
        <f t="shared" si="12"/>
        <v>30000</v>
      </c>
      <c r="H78" s="111">
        <f t="shared" si="13"/>
        <v>355200000</v>
      </c>
      <c r="J78" s="135"/>
    </row>
    <row r="79" spans="1:10" x14ac:dyDescent="0.25">
      <c r="A79" s="11" t="s">
        <v>113</v>
      </c>
      <c r="B79" s="50">
        <v>44516</v>
      </c>
      <c r="C79" s="50">
        <v>44530</v>
      </c>
      <c r="D79" s="115">
        <v>8276927691</v>
      </c>
      <c r="E79" s="138" t="s">
        <v>65</v>
      </c>
      <c r="F79" s="140">
        <v>1520</v>
      </c>
      <c r="G79" s="113">
        <f t="shared" si="12"/>
        <v>100000</v>
      </c>
      <c r="H79" s="111">
        <f t="shared" si="13"/>
        <v>152000000</v>
      </c>
      <c r="J79" s="135"/>
    </row>
    <row r="80" spans="1:10" x14ac:dyDescent="0.25">
      <c r="A80" s="11" t="s">
        <v>113</v>
      </c>
      <c r="B80" s="50">
        <v>44516</v>
      </c>
      <c r="C80" s="50">
        <v>44530</v>
      </c>
      <c r="D80" s="115">
        <v>8276927691</v>
      </c>
      <c r="E80" s="138" t="s">
        <v>85</v>
      </c>
      <c r="F80" s="140"/>
      <c r="G80" s="113">
        <f t="shared" ref="G80" si="15">VLOOKUP(E80,sws,3,0)</f>
        <v>0</v>
      </c>
      <c r="H80" s="111">
        <v>-30585052</v>
      </c>
      <c r="I80" s="143">
        <f>SUM(H67:H80)</f>
        <v>5131637348</v>
      </c>
      <c r="J80" s="135"/>
    </row>
    <row r="81" spans="1:10" x14ac:dyDescent="0.25">
      <c r="A81" s="11" t="s">
        <v>113</v>
      </c>
      <c r="B81" s="50">
        <v>44516</v>
      </c>
      <c r="C81" s="50">
        <v>44517</v>
      </c>
      <c r="D81" s="115">
        <v>2906298976</v>
      </c>
      <c r="E81" s="138" t="s">
        <v>214</v>
      </c>
      <c r="F81" s="140"/>
      <c r="H81" s="111">
        <v>-14845000</v>
      </c>
      <c r="J81" s="135"/>
    </row>
    <row r="82" spans="1:10" x14ac:dyDescent="0.25">
      <c r="A82" s="11" t="s">
        <v>113</v>
      </c>
      <c r="B82" s="50">
        <v>44516</v>
      </c>
      <c r="C82" s="50">
        <v>44518</v>
      </c>
      <c r="D82" s="115">
        <v>2906300120</v>
      </c>
      <c r="E82" s="138" t="s">
        <v>215</v>
      </c>
      <c r="F82" s="140"/>
      <c r="H82" s="111">
        <v>-148100</v>
      </c>
      <c r="J82" s="135"/>
    </row>
    <row r="83" spans="1:10" x14ac:dyDescent="0.25">
      <c r="A83" s="11" t="s">
        <v>113</v>
      </c>
      <c r="B83" s="50">
        <v>44516</v>
      </c>
      <c r="C83" s="50">
        <v>44520</v>
      </c>
      <c r="D83" s="115">
        <v>2906301411</v>
      </c>
      <c r="E83" s="138" t="s">
        <v>216</v>
      </c>
      <c r="F83" s="140"/>
      <c r="H83" s="111">
        <v>-21078500</v>
      </c>
      <c r="J83" s="135"/>
    </row>
    <row r="84" spans="1:10" x14ac:dyDescent="0.25">
      <c r="A84" s="11" t="s">
        <v>113</v>
      </c>
      <c r="B84" s="50">
        <v>44516</v>
      </c>
      <c r="C84" s="50">
        <v>44522</v>
      </c>
      <c r="D84" s="115">
        <v>100859564</v>
      </c>
      <c r="E84" s="138" t="s">
        <v>217</v>
      </c>
      <c r="F84" s="140"/>
      <c r="H84" s="111">
        <v>-5876667</v>
      </c>
      <c r="J84" s="135"/>
    </row>
    <row r="85" spans="1:10" x14ac:dyDescent="0.25">
      <c r="A85" s="11" t="s">
        <v>113</v>
      </c>
      <c r="B85" s="50">
        <v>44516</v>
      </c>
      <c r="C85" s="50">
        <v>44523</v>
      </c>
      <c r="D85" s="115">
        <v>2906303650</v>
      </c>
      <c r="E85" s="138" t="s">
        <v>218</v>
      </c>
      <c r="F85" s="140"/>
      <c r="H85" s="111">
        <v>-309400</v>
      </c>
      <c r="J85" s="135"/>
    </row>
    <row r="86" spans="1:10" x14ac:dyDescent="0.25">
      <c r="A86" s="11" t="s">
        <v>113</v>
      </c>
      <c r="B86" s="50">
        <v>44516</v>
      </c>
      <c r="C86" s="50">
        <v>44523</v>
      </c>
      <c r="D86" s="115">
        <v>2906303651</v>
      </c>
      <c r="E86" s="138" t="s">
        <v>219</v>
      </c>
      <c r="F86" s="140"/>
      <c r="H86" s="111">
        <v>-251400</v>
      </c>
      <c r="J86" s="135"/>
    </row>
    <row r="87" spans="1:10" x14ac:dyDescent="0.25">
      <c r="A87" s="11" t="s">
        <v>113</v>
      </c>
      <c r="B87" s="50">
        <v>44516</v>
      </c>
      <c r="C87" s="50">
        <v>44523</v>
      </c>
      <c r="D87" s="115">
        <v>2906303652</v>
      </c>
      <c r="E87" s="138" t="s">
        <v>220</v>
      </c>
      <c r="F87" s="140"/>
      <c r="H87" s="111">
        <v>-8491000</v>
      </c>
      <c r="J87" s="135"/>
    </row>
    <row r="88" spans="1:10" x14ac:dyDescent="0.25">
      <c r="A88" s="11" t="s">
        <v>113</v>
      </c>
      <c r="B88" s="50">
        <v>44516</v>
      </c>
      <c r="C88" s="50">
        <v>44523</v>
      </c>
      <c r="D88" s="115">
        <v>2906303653</v>
      </c>
      <c r="E88" s="138" t="s">
        <v>221</v>
      </c>
      <c r="F88" s="140"/>
      <c r="H88" s="111">
        <v>-17857000</v>
      </c>
      <c r="J88" s="135"/>
    </row>
    <row r="89" spans="1:10" x14ac:dyDescent="0.25">
      <c r="A89" s="11" t="s">
        <v>113</v>
      </c>
      <c r="B89" s="50">
        <v>44516</v>
      </c>
      <c r="C89" s="50">
        <v>44523</v>
      </c>
      <c r="D89" s="115">
        <v>2906303654</v>
      </c>
      <c r="E89" s="138" t="s">
        <v>221</v>
      </c>
      <c r="F89" s="140"/>
      <c r="H89" s="111">
        <v>-92500</v>
      </c>
      <c r="J89" s="135"/>
    </row>
    <row r="90" spans="1:10" x14ac:dyDescent="0.25">
      <c r="A90" s="11" t="s">
        <v>113</v>
      </c>
      <c r="B90" s="50">
        <v>44516</v>
      </c>
      <c r="C90" s="50">
        <v>44523</v>
      </c>
      <c r="D90" s="115">
        <v>2906303655</v>
      </c>
      <c r="E90" s="138" t="s">
        <v>222</v>
      </c>
      <c r="F90" s="140"/>
      <c r="H90" s="111">
        <v>-48667000</v>
      </c>
      <c r="J90" s="135"/>
    </row>
    <row r="91" spans="1:10" x14ac:dyDescent="0.25">
      <c r="A91" s="11" t="s">
        <v>113</v>
      </c>
      <c r="B91" s="50">
        <v>44516</v>
      </c>
      <c r="C91" s="50">
        <v>44523</v>
      </c>
      <c r="D91" s="115">
        <v>2906303656</v>
      </c>
      <c r="E91" s="138" t="s">
        <v>223</v>
      </c>
      <c r="H91" s="111">
        <v>-17095000</v>
      </c>
    </row>
    <row r="92" spans="1:10" x14ac:dyDescent="0.25">
      <c r="A92" s="11" t="s">
        <v>113</v>
      </c>
      <c r="B92" s="50">
        <v>44516</v>
      </c>
      <c r="C92" s="50">
        <v>44523</v>
      </c>
      <c r="D92" s="115">
        <v>2906303657</v>
      </c>
      <c r="E92" s="138" t="s">
        <v>224</v>
      </c>
      <c r="H92" s="111">
        <v>-72300</v>
      </c>
    </row>
    <row r="93" spans="1:10" x14ac:dyDescent="0.25">
      <c r="A93" s="110" t="s">
        <v>225</v>
      </c>
      <c r="B93" s="110"/>
      <c r="C93" s="110"/>
      <c r="D93" s="13"/>
      <c r="E93" s="110"/>
      <c r="F93" s="136"/>
      <c r="G93" s="136"/>
      <c r="H93" s="136"/>
    </row>
    <row r="94" spans="1:10" x14ac:dyDescent="0.25">
      <c r="A94" s="11" t="s">
        <v>113</v>
      </c>
      <c r="B94" s="50">
        <v>44523</v>
      </c>
      <c r="C94" s="50">
        <v>44530</v>
      </c>
      <c r="D94" s="115">
        <v>2050352777</v>
      </c>
      <c r="E94" s="138" t="s">
        <v>56</v>
      </c>
      <c r="F94" s="140">
        <v>-4436</v>
      </c>
      <c r="G94" s="113">
        <f t="shared" ref="G94" si="16">VLOOKUP(E94,sws,3,0)</f>
        <v>9850</v>
      </c>
      <c r="H94" s="111">
        <f t="shared" ref="H94" si="17">F94*G94</f>
        <v>-43694600</v>
      </c>
      <c r="J94" s="135"/>
    </row>
    <row r="95" spans="1:10" x14ac:dyDescent="0.25">
      <c r="A95" s="11" t="s">
        <v>113</v>
      </c>
      <c r="B95" s="50">
        <v>44523</v>
      </c>
      <c r="C95" s="50">
        <v>44530</v>
      </c>
      <c r="D95" s="115">
        <v>2050352777</v>
      </c>
      <c r="E95" s="138" t="s">
        <v>57</v>
      </c>
      <c r="F95" s="140">
        <v>-212952</v>
      </c>
      <c r="G95" s="113">
        <f t="shared" ref="G95:G121" si="18">VLOOKUP(E95,sws,3,0)</f>
        <v>30000</v>
      </c>
      <c r="H95" s="111">
        <f t="shared" ref="H95:H121" si="19">F95*G95</f>
        <v>-6388560000</v>
      </c>
    </row>
    <row r="96" spans="1:10" x14ac:dyDescent="0.25">
      <c r="A96" s="11" t="s">
        <v>113</v>
      </c>
      <c r="B96" s="50">
        <v>44523</v>
      </c>
      <c r="C96" s="50">
        <v>44530</v>
      </c>
      <c r="D96" s="115">
        <v>2050352777</v>
      </c>
      <c r="E96" s="138" t="s">
        <v>52</v>
      </c>
      <c r="F96" s="140">
        <v>-6657</v>
      </c>
      <c r="G96" s="113">
        <f t="shared" si="18"/>
        <v>30000</v>
      </c>
      <c r="H96" s="111">
        <f t="shared" si="19"/>
        <v>-199710000</v>
      </c>
    </row>
    <row r="97" spans="1:9" x14ac:dyDescent="0.25">
      <c r="A97" s="11" t="s">
        <v>113</v>
      </c>
      <c r="B97" s="50">
        <v>44523</v>
      </c>
      <c r="C97" s="50">
        <v>44530</v>
      </c>
      <c r="D97" s="115">
        <v>2050352777</v>
      </c>
      <c r="E97" s="138" t="s">
        <v>69</v>
      </c>
      <c r="F97" s="140">
        <v>-2444</v>
      </c>
      <c r="G97" s="113">
        <f t="shared" si="18"/>
        <v>0</v>
      </c>
      <c r="H97" s="111">
        <f t="shared" si="19"/>
        <v>0</v>
      </c>
    </row>
    <row r="98" spans="1:9" x14ac:dyDescent="0.25">
      <c r="A98" s="11" t="s">
        <v>113</v>
      </c>
      <c r="B98" s="50">
        <v>44523</v>
      </c>
      <c r="C98" s="50">
        <v>44530</v>
      </c>
      <c r="D98" s="115">
        <v>2050352777</v>
      </c>
      <c r="E98" s="138" t="s">
        <v>85</v>
      </c>
      <c r="F98" s="140"/>
      <c r="G98" s="113">
        <f t="shared" ref="G98" si="20">VLOOKUP(E98,sws,3,0)</f>
        <v>0</v>
      </c>
      <c r="H98" s="111">
        <v>4</v>
      </c>
      <c r="I98" s="143">
        <f>SUM(H94:H98)</f>
        <v>-6631964596</v>
      </c>
    </row>
    <row r="99" spans="1:9" x14ac:dyDescent="0.25">
      <c r="A99" s="11" t="s">
        <v>113</v>
      </c>
      <c r="B99" s="50">
        <v>44523</v>
      </c>
      <c r="C99" s="50">
        <v>44537</v>
      </c>
      <c r="D99" s="115">
        <v>2050352778</v>
      </c>
      <c r="E99" s="138" t="s">
        <v>29</v>
      </c>
      <c r="F99" s="140">
        <v>-48</v>
      </c>
      <c r="G99" s="113">
        <f t="shared" si="18"/>
        <v>7440</v>
      </c>
      <c r="H99" s="111">
        <f t="shared" si="19"/>
        <v>-357120</v>
      </c>
    </row>
    <row r="100" spans="1:9" x14ac:dyDescent="0.25">
      <c r="A100" s="11" t="s">
        <v>113</v>
      </c>
      <c r="B100" s="50">
        <v>44523</v>
      </c>
      <c r="C100" s="50">
        <v>44537</v>
      </c>
      <c r="D100" s="115">
        <v>2050352778</v>
      </c>
      <c r="E100" s="138" t="s">
        <v>52</v>
      </c>
      <c r="F100" s="140">
        <v>-48</v>
      </c>
      <c r="G100" s="113">
        <f t="shared" si="18"/>
        <v>30000</v>
      </c>
      <c r="H100" s="111">
        <f t="shared" si="19"/>
        <v>-1440000</v>
      </c>
    </row>
    <row r="101" spans="1:9" x14ac:dyDescent="0.25">
      <c r="A101" s="11" t="s">
        <v>113</v>
      </c>
      <c r="B101" s="50">
        <v>44523</v>
      </c>
      <c r="C101" s="50">
        <v>44537</v>
      </c>
      <c r="D101" s="115">
        <v>2050352778</v>
      </c>
      <c r="E101" s="138" t="s">
        <v>65</v>
      </c>
      <c r="F101" s="140">
        <v>-1936</v>
      </c>
      <c r="G101" s="113">
        <f t="shared" si="18"/>
        <v>100000</v>
      </c>
      <c r="H101" s="111">
        <f t="shared" si="19"/>
        <v>-193600000</v>
      </c>
    </row>
    <row r="102" spans="1:9" x14ac:dyDescent="0.25">
      <c r="A102" s="11" t="s">
        <v>113</v>
      </c>
      <c r="B102" s="50">
        <v>44523</v>
      </c>
      <c r="C102" s="50">
        <v>44537</v>
      </c>
      <c r="D102" s="115">
        <v>2050352778</v>
      </c>
      <c r="E102" s="138" t="s">
        <v>85</v>
      </c>
      <c r="F102" s="140"/>
      <c r="G102" s="113">
        <f t="shared" ref="G102" si="21">VLOOKUP(E102,sws,3,0)</f>
        <v>0</v>
      </c>
      <c r="H102" s="111">
        <v>-1</v>
      </c>
      <c r="I102" s="143">
        <f>SUM(H99:H102)</f>
        <v>-195397121</v>
      </c>
    </row>
    <row r="103" spans="1:9" x14ac:dyDescent="0.25">
      <c r="A103" s="11" t="s">
        <v>113</v>
      </c>
      <c r="B103" s="50">
        <v>44523</v>
      </c>
      <c r="C103" s="50">
        <v>44530</v>
      </c>
      <c r="D103" s="115">
        <v>8276954388</v>
      </c>
      <c r="E103" s="138" t="s">
        <v>56</v>
      </c>
      <c r="F103" s="140">
        <v>199114</v>
      </c>
      <c r="G103" s="113">
        <f t="shared" si="18"/>
        <v>9850</v>
      </c>
      <c r="H103" s="111">
        <f>F103*G103+20</f>
        <v>1961272920</v>
      </c>
    </row>
    <row r="104" spans="1:9" x14ac:dyDescent="0.25">
      <c r="A104" s="11" t="s">
        <v>113</v>
      </c>
      <c r="B104" s="50">
        <v>44523</v>
      </c>
      <c r="C104" s="50">
        <v>44530</v>
      </c>
      <c r="D104" s="115">
        <v>8276954388</v>
      </c>
      <c r="E104" s="138" t="s">
        <v>57</v>
      </c>
      <c r="F104" s="140">
        <v>214634</v>
      </c>
      <c r="G104" s="113">
        <f t="shared" si="18"/>
        <v>30000</v>
      </c>
      <c r="H104" s="111">
        <f t="shared" si="19"/>
        <v>6439020000</v>
      </c>
    </row>
    <row r="105" spans="1:9" x14ac:dyDescent="0.25">
      <c r="A105" s="11" t="s">
        <v>113</v>
      </c>
      <c r="B105" s="50">
        <v>44523</v>
      </c>
      <c r="C105" s="50">
        <v>44530</v>
      </c>
      <c r="D105" s="115">
        <v>8276954388</v>
      </c>
      <c r="E105" s="138" t="s">
        <v>69</v>
      </c>
      <c r="F105" s="140">
        <v>2368</v>
      </c>
      <c r="G105" s="113">
        <f t="shared" si="18"/>
        <v>0</v>
      </c>
      <c r="H105" s="111">
        <f t="shared" si="19"/>
        <v>0</v>
      </c>
    </row>
    <row r="106" spans="1:9" x14ac:dyDescent="0.25">
      <c r="A106" s="11" t="s">
        <v>113</v>
      </c>
      <c r="B106" s="50">
        <v>44523</v>
      </c>
      <c r="C106" s="50">
        <v>44530</v>
      </c>
      <c r="D106" s="115">
        <v>8276954388</v>
      </c>
      <c r="E106" s="138" t="s">
        <v>85</v>
      </c>
      <c r="F106" s="140"/>
      <c r="G106" s="113">
        <f t="shared" ref="G106" si="22">VLOOKUP(E106,sws,3,0)</f>
        <v>0</v>
      </c>
      <c r="H106" s="111">
        <v>4</v>
      </c>
      <c r="I106" s="143">
        <f>SUM(H103:H106)</f>
        <v>8400292924</v>
      </c>
    </row>
    <row r="107" spans="1:9" x14ac:dyDescent="0.25">
      <c r="A107" s="11" t="s">
        <v>113</v>
      </c>
      <c r="B107" s="50">
        <v>44523</v>
      </c>
      <c r="C107" s="50">
        <v>44537</v>
      </c>
      <c r="D107" s="115">
        <v>8276954389</v>
      </c>
      <c r="E107" s="138" t="s">
        <v>22</v>
      </c>
      <c r="F107" s="140">
        <v>54215</v>
      </c>
      <c r="G107" s="113">
        <f t="shared" si="18"/>
        <v>40500</v>
      </c>
      <c r="H107" s="111">
        <f t="shared" si="19"/>
        <v>2195707500</v>
      </c>
    </row>
    <row r="108" spans="1:9" x14ac:dyDescent="0.25">
      <c r="A108" s="11" t="s">
        <v>113</v>
      </c>
      <c r="B108" s="50">
        <v>44523</v>
      </c>
      <c r="C108" s="50">
        <v>44537</v>
      </c>
      <c r="D108" s="115">
        <v>8276954389</v>
      </c>
      <c r="E108" s="138" t="s">
        <v>25</v>
      </c>
      <c r="F108" s="140">
        <v>2470</v>
      </c>
      <c r="G108" s="113">
        <f t="shared" si="18"/>
        <v>25620</v>
      </c>
      <c r="H108" s="111">
        <f t="shared" si="19"/>
        <v>63281400</v>
      </c>
    </row>
    <row r="109" spans="1:9" x14ac:dyDescent="0.25">
      <c r="A109" s="11" t="s">
        <v>113</v>
      </c>
      <c r="B109" s="50">
        <v>44523</v>
      </c>
      <c r="C109" s="50">
        <v>44537</v>
      </c>
      <c r="D109" s="115">
        <v>8276954389</v>
      </c>
      <c r="E109" s="138" t="s">
        <v>142</v>
      </c>
      <c r="F109" s="140">
        <v>2000</v>
      </c>
      <c r="G109" s="113">
        <f t="shared" si="18"/>
        <v>14900</v>
      </c>
      <c r="H109" s="111">
        <f t="shared" si="19"/>
        <v>29800000</v>
      </c>
    </row>
    <row r="110" spans="1:9" x14ac:dyDescent="0.25">
      <c r="A110" s="11" t="s">
        <v>113</v>
      </c>
      <c r="B110" s="50">
        <v>44523</v>
      </c>
      <c r="C110" s="50">
        <v>44537</v>
      </c>
      <c r="D110" s="115">
        <v>8276954389</v>
      </c>
      <c r="E110" s="138" t="s">
        <v>101</v>
      </c>
      <c r="F110" s="140">
        <v>18432</v>
      </c>
      <c r="G110" s="113">
        <f t="shared" si="18"/>
        <v>23550</v>
      </c>
      <c r="H110" s="111">
        <f t="shared" si="19"/>
        <v>434073600</v>
      </c>
    </row>
    <row r="111" spans="1:9" x14ac:dyDescent="0.25">
      <c r="A111" s="11" t="s">
        <v>113</v>
      </c>
      <c r="B111" s="50">
        <v>44523</v>
      </c>
      <c r="C111" s="50">
        <v>44537</v>
      </c>
      <c r="D111" s="115">
        <v>8276954389</v>
      </c>
      <c r="E111" s="138" t="s">
        <v>28</v>
      </c>
      <c r="F111" s="140">
        <v>14560</v>
      </c>
      <c r="G111" s="113">
        <f t="shared" si="18"/>
        <v>29330</v>
      </c>
      <c r="H111" s="111">
        <f t="shared" si="19"/>
        <v>427044800</v>
      </c>
    </row>
    <row r="112" spans="1:9" x14ac:dyDescent="0.25">
      <c r="A112" s="11" t="s">
        <v>113</v>
      </c>
      <c r="B112" s="50">
        <v>44523</v>
      </c>
      <c r="C112" s="50">
        <v>44537</v>
      </c>
      <c r="D112" s="115">
        <v>8276954389</v>
      </c>
      <c r="E112" s="138" t="s">
        <v>29</v>
      </c>
      <c r="F112" s="140">
        <v>6500</v>
      </c>
      <c r="G112" s="113">
        <f t="shared" si="18"/>
        <v>7440</v>
      </c>
      <c r="H112" s="111">
        <f t="shared" si="19"/>
        <v>48360000</v>
      </c>
    </row>
    <row r="113" spans="1:9" x14ac:dyDescent="0.25">
      <c r="A113" s="11" t="s">
        <v>113</v>
      </c>
      <c r="B113" s="50">
        <v>44523</v>
      </c>
      <c r="C113" s="50">
        <v>44537</v>
      </c>
      <c r="D113" s="115">
        <v>8276954389</v>
      </c>
      <c r="E113" s="138" t="s">
        <v>114</v>
      </c>
      <c r="F113" s="140">
        <v>38192</v>
      </c>
      <c r="G113" s="113">
        <f t="shared" si="18"/>
        <v>33900</v>
      </c>
      <c r="H113" s="111">
        <f t="shared" si="19"/>
        <v>1294708800</v>
      </c>
    </row>
    <row r="114" spans="1:9" x14ac:dyDescent="0.25">
      <c r="A114" s="11" t="s">
        <v>113</v>
      </c>
      <c r="B114" s="50">
        <v>44523</v>
      </c>
      <c r="C114" s="50">
        <v>44537</v>
      </c>
      <c r="D114" s="115">
        <v>8276954389</v>
      </c>
      <c r="E114" s="138" t="s">
        <v>117</v>
      </c>
      <c r="F114" s="140">
        <v>2640</v>
      </c>
      <c r="G114" s="113">
        <f t="shared" si="18"/>
        <v>33900</v>
      </c>
      <c r="H114" s="111">
        <f t="shared" si="19"/>
        <v>89496000</v>
      </c>
    </row>
    <row r="115" spans="1:9" x14ac:dyDescent="0.25">
      <c r="A115" s="11" t="s">
        <v>113</v>
      </c>
      <c r="B115" s="50">
        <v>44523</v>
      </c>
      <c r="C115" s="50">
        <v>44537</v>
      </c>
      <c r="D115" s="115">
        <v>8276954389</v>
      </c>
      <c r="E115" s="138" t="s">
        <v>115</v>
      </c>
      <c r="F115" s="140">
        <v>3080</v>
      </c>
      <c r="G115" s="113">
        <f t="shared" si="18"/>
        <v>33900</v>
      </c>
      <c r="H115" s="111">
        <f t="shared" si="19"/>
        <v>104412000</v>
      </c>
    </row>
    <row r="116" spans="1:9" x14ac:dyDescent="0.25">
      <c r="A116" s="11" t="s">
        <v>113</v>
      </c>
      <c r="B116" s="50">
        <v>44523</v>
      </c>
      <c r="C116" s="50">
        <v>44537</v>
      </c>
      <c r="D116" s="115">
        <v>8276954389</v>
      </c>
      <c r="E116" s="138" t="s">
        <v>116</v>
      </c>
      <c r="F116" s="140">
        <v>2904</v>
      </c>
      <c r="G116" s="113">
        <f t="shared" si="18"/>
        <v>33900</v>
      </c>
      <c r="H116" s="111">
        <f t="shared" si="19"/>
        <v>98445600</v>
      </c>
    </row>
    <row r="117" spans="1:9" x14ac:dyDescent="0.25">
      <c r="A117" s="11" t="s">
        <v>113</v>
      </c>
      <c r="B117" s="50">
        <v>44523</v>
      </c>
      <c r="C117" s="50">
        <v>44537</v>
      </c>
      <c r="D117" s="115">
        <v>8276954389</v>
      </c>
      <c r="E117" s="138" t="s">
        <v>129</v>
      </c>
      <c r="F117" s="140">
        <v>3024</v>
      </c>
      <c r="G117" s="113">
        <f t="shared" si="18"/>
        <v>24030</v>
      </c>
      <c r="H117" s="111">
        <f t="shared" si="19"/>
        <v>72666720</v>
      </c>
    </row>
    <row r="118" spans="1:9" x14ac:dyDescent="0.25">
      <c r="A118" s="11" t="s">
        <v>113</v>
      </c>
      <c r="B118" s="50">
        <v>44523</v>
      </c>
      <c r="C118" s="50">
        <v>44537</v>
      </c>
      <c r="D118" s="115">
        <v>8276954389</v>
      </c>
      <c r="E118" s="138" t="s">
        <v>30</v>
      </c>
      <c r="F118" s="140">
        <v>19195</v>
      </c>
      <c r="G118" s="113">
        <f t="shared" si="18"/>
        <v>37240</v>
      </c>
      <c r="H118" s="111">
        <f t="shared" si="19"/>
        <v>714821800</v>
      </c>
    </row>
    <row r="119" spans="1:9" x14ac:dyDescent="0.25">
      <c r="A119" s="11" t="s">
        <v>113</v>
      </c>
      <c r="B119" s="50">
        <v>44523</v>
      </c>
      <c r="C119" s="50">
        <v>44537</v>
      </c>
      <c r="D119" s="115">
        <v>8276954389</v>
      </c>
      <c r="E119" s="138" t="s">
        <v>34</v>
      </c>
      <c r="F119" s="140">
        <v>400</v>
      </c>
      <c r="G119" s="113">
        <f t="shared" si="18"/>
        <v>64560</v>
      </c>
      <c r="H119" s="111">
        <f t="shared" si="19"/>
        <v>25824000</v>
      </c>
    </row>
    <row r="120" spans="1:9" x14ac:dyDescent="0.25">
      <c r="A120" s="11" t="s">
        <v>113</v>
      </c>
      <c r="B120" s="50">
        <v>44523</v>
      </c>
      <c r="C120" s="50">
        <v>44537</v>
      </c>
      <c r="D120" s="115">
        <v>8276954389</v>
      </c>
      <c r="E120" s="138" t="s">
        <v>52</v>
      </c>
      <c r="F120" s="140">
        <v>6500</v>
      </c>
      <c r="G120" s="113">
        <f t="shared" si="18"/>
        <v>30000</v>
      </c>
      <c r="H120" s="111">
        <f t="shared" si="19"/>
        <v>195000000</v>
      </c>
    </row>
    <row r="121" spans="1:9" x14ac:dyDescent="0.25">
      <c r="A121" s="11" t="s">
        <v>113</v>
      </c>
      <c r="B121" s="50">
        <v>44523</v>
      </c>
      <c r="C121" s="50">
        <v>44537</v>
      </c>
      <c r="D121" s="115">
        <v>8276954389</v>
      </c>
      <c r="E121" s="138" t="s">
        <v>65</v>
      </c>
      <c r="F121" s="140">
        <v>1936</v>
      </c>
      <c r="G121" s="113">
        <f t="shared" si="18"/>
        <v>100000</v>
      </c>
      <c r="H121" s="111">
        <f t="shared" si="19"/>
        <v>193600000</v>
      </c>
    </row>
    <row r="122" spans="1:9" x14ac:dyDescent="0.25">
      <c r="A122" s="11" t="s">
        <v>113</v>
      </c>
      <c r="B122" s="50">
        <v>44523</v>
      </c>
      <c r="C122" s="50">
        <v>44537</v>
      </c>
      <c r="D122" s="115">
        <v>8276954389</v>
      </c>
      <c r="E122" s="138" t="s">
        <v>85</v>
      </c>
      <c r="F122" s="140"/>
      <c r="G122" s="113">
        <f t="shared" ref="G122" si="23">VLOOKUP(E122,sws,3,0)</f>
        <v>0</v>
      </c>
      <c r="H122" s="111">
        <v>-34954406</v>
      </c>
      <c r="I122" s="143">
        <f>SUM(H107:H122)</f>
        <v>5952287814</v>
      </c>
    </row>
    <row r="123" spans="1:9" x14ac:dyDescent="0.25">
      <c r="A123" s="11" t="s">
        <v>113</v>
      </c>
      <c r="B123" s="50">
        <v>44523</v>
      </c>
      <c r="C123" s="50">
        <v>44524</v>
      </c>
      <c r="D123" s="115">
        <v>2906303895</v>
      </c>
      <c r="E123" s="138" t="s">
        <v>251</v>
      </c>
      <c r="F123" s="140"/>
      <c r="H123" s="111">
        <v>-264000</v>
      </c>
    </row>
    <row r="124" spans="1:9" x14ac:dyDescent="0.25">
      <c r="A124" s="11" t="s">
        <v>113</v>
      </c>
      <c r="B124" s="50">
        <v>44523</v>
      </c>
      <c r="C124" s="50">
        <v>44524</v>
      </c>
      <c r="D124" s="115">
        <v>2906303894</v>
      </c>
      <c r="E124" s="138" t="s">
        <v>250</v>
      </c>
      <c r="F124" s="140"/>
      <c r="H124" s="111">
        <v>-480000</v>
      </c>
    </row>
    <row r="125" spans="1:9" x14ac:dyDescent="0.25">
      <c r="A125" s="11" t="s">
        <v>113</v>
      </c>
      <c r="B125" s="50">
        <v>44523</v>
      </c>
      <c r="C125" s="50">
        <v>44524</v>
      </c>
      <c r="D125" s="115">
        <v>2906303893</v>
      </c>
      <c r="E125" s="138" t="s">
        <v>248</v>
      </c>
      <c r="F125" s="140"/>
      <c r="H125" s="111">
        <v>-480000</v>
      </c>
    </row>
    <row r="126" spans="1:9" x14ac:dyDescent="0.25">
      <c r="A126" s="11" t="s">
        <v>113</v>
      </c>
      <c r="B126" s="50">
        <v>44523</v>
      </c>
      <c r="C126" s="50">
        <v>44524</v>
      </c>
      <c r="D126" s="115">
        <v>100862359</v>
      </c>
      <c r="E126" s="138" t="s">
        <v>249</v>
      </c>
      <c r="F126" s="140"/>
      <c r="H126" s="111">
        <v>-6250000</v>
      </c>
    </row>
    <row r="127" spans="1:9" x14ac:dyDescent="0.25">
      <c r="A127" s="11" t="s">
        <v>113</v>
      </c>
      <c r="B127" s="50">
        <v>44523</v>
      </c>
      <c r="C127" s="50">
        <v>44526</v>
      </c>
      <c r="D127" s="115">
        <v>2906306461</v>
      </c>
      <c r="E127" s="138" t="s">
        <v>252</v>
      </c>
      <c r="F127" s="140"/>
      <c r="H127" s="111">
        <v>-1996800</v>
      </c>
    </row>
    <row r="128" spans="1:9" x14ac:dyDescent="0.25">
      <c r="A128" s="11" t="s">
        <v>113</v>
      </c>
      <c r="B128" s="50">
        <v>44523</v>
      </c>
      <c r="C128" s="50">
        <v>44530</v>
      </c>
      <c r="D128" s="115">
        <v>2906314108</v>
      </c>
      <c r="E128" s="138" t="s">
        <v>253</v>
      </c>
      <c r="F128" s="140"/>
      <c r="H128" s="111">
        <v>-39000</v>
      </c>
    </row>
    <row r="129" spans="1:10" x14ac:dyDescent="0.25">
      <c r="A129" s="11" t="s">
        <v>113</v>
      </c>
      <c r="B129" s="50">
        <v>44523</v>
      </c>
      <c r="C129" s="50">
        <v>44530</v>
      </c>
      <c r="D129" s="115">
        <v>2906314107</v>
      </c>
      <c r="E129" s="138" t="s">
        <v>254</v>
      </c>
      <c r="F129" s="140"/>
      <c r="H129" s="111">
        <v>-706500</v>
      </c>
    </row>
    <row r="130" spans="1:10" x14ac:dyDescent="0.25">
      <c r="A130" s="11" t="s">
        <v>113</v>
      </c>
      <c r="B130" s="50">
        <v>44523</v>
      </c>
      <c r="C130" s="50">
        <v>44530</v>
      </c>
      <c r="D130" s="115">
        <v>2906314106</v>
      </c>
      <c r="E130" s="138" t="s">
        <v>255</v>
      </c>
      <c r="F130" s="140"/>
      <c r="H130" s="111">
        <v>-706500</v>
      </c>
    </row>
    <row r="131" spans="1:10" x14ac:dyDescent="0.25">
      <c r="A131" s="11" t="s">
        <v>113</v>
      </c>
      <c r="B131" s="50">
        <v>44523</v>
      </c>
      <c r="C131" s="50">
        <v>44530</v>
      </c>
      <c r="D131" s="115">
        <v>2906314105</v>
      </c>
      <c r="E131" s="138" t="s">
        <v>256</v>
      </c>
      <c r="F131" s="140"/>
      <c r="H131" s="111">
        <v>-554000</v>
      </c>
    </row>
    <row r="132" spans="1:10" x14ac:dyDescent="0.25">
      <c r="A132" s="11" t="s">
        <v>113</v>
      </c>
      <c r="B132" s="50">
        <v>44523</v>
      </c>
      <c r="C132" s="50">
        <v>44530</v>
      </c>
      <c r="D132" s="115">
        <v>2906314104</v>
      </c>
      <c r="E132" s="138" t="s">
        <v>257</v>
      </c>
      <c r="F132" s="140"/>
      <c r="H132" s="111">
        <v>-2391000</v>
      </c>
    </row>
    <row r="133" spans="1:10" x14ac:dyDescent="0.25">
      <c r="A133" s="11" t="s">
        <v>113</v>
      </c>
      <c r="B133" s="50">
        <v>44523</v>
      </c>
      <c r="C133" s="50">
        <v>44530</v>
      </c>
      <c r="D133" s="115">
        <v>2906314103</v>
      </c>
      <c r="E133" s="138" t="s">
        <v>258</v>
      </c>
      <c r="F133" s="140"/>
      <c r="H133" s="111">
        <v>-1207500</v>
      </c>
    </row>
    <row r="134" spans="1:10" x14ac:dyDescent="0.25">
      <c r="A134" s="11" t="s">
        <v>113</v>
      </c>
      <c r="B134" s="50">
        <v>44523</v>
      </c>
      <c r="C134" s="50">
        <v>44530</v>
      </c>
      <c r="D134" s="115">
        <v>2906314102</v>
      </c>
      <c r="E134" s="138" t="s">
        <v>259</v>
      </c>
      <c r="F134" s="140"/>
      <c r="H134" s="111">
        <v>-5744000</v>
      </c>
    </row>
    <row r="135" spans="1:10" x14ac:dyDescent="0.25">
      <c r="A135" s="11" t="s">
        <v>113</v>
      </c>
      <c r="B135" s="50">
        <v>44523</v>
      </c>
      <c r="C135" s="50">
        <v>44530</v>
      </c>
      <c r="D135" s="115">
        <v>2906314101</v>
      </c>
      <c r="E135" s="138" t="s">
        <v>260</v>
      </c>
      <c r="F135" s="140"/>
      <c r="H135" s="111">
        <v>-3150000</v>
      </c>
    </row>
    <row r="136" spans="1:10" x14ac:dyDescent="0.25">
      <c r="A136" s="11" t="s">
        <v>113</v>
      </c>
      <c r="B136" s="50">
        <v>44523</v>
      </c>
      <c r="C136" s="50">
        <v>44530</v>
      </c>
      <c r="D136" s="115">
        <v>2906314100</v>
      </c>
      <c r="E136" s="138" t="s">
        <v>261</v>
      </c>
      <c r="F136" s="140"/>
      <c r="H136" s="111">
        <v>-187500</v>
      </c>
    </row>
    <row r="137" spans="1:10" x14ac:dyDescent="0.25">
      <c r="A137" s="11" t="s">
        <v>113</v>
      </c>
      <c r="B137" s="50">
        <v>44523</v>
      </c>
      <c r="C137" s="50">
        <v>44530</v>
      </c>
      <c r="D137" s="115">
        <v>2906314099</v>
      </c>
      <c r="E137" s="138" t="s">
        <v>262</v>
      </c>
      <c r="F137" s="140"/>
      <c r="H137" s="111">
        <v>-2481500</v>
      </c>
    </row>
    <row r="138" spans="1:10" x14ac:dyDescent="0.25">
      <c r="A138" s="11" t="s">
        <v>113</v>
      </c>
      <c r="B138" s="50">
        <v>44523</v>
      </c>
      <c r="C138" s="50">
        <v>44530</v>
      </c>
      <c r="D138" s="115">
        <v>2906314098</v>
      </c>
      <c r="E138" s="138" t="s">
        <v>263</v>
      </c>
      <c r="F138" s="140"/>
      <c r="H138" s="111">
        <v>-6063000</v>
      </c>
    </row>
    <row r="139" spans="1:10" x14ac:dyDescent="0.25">
      <c r="A139" s="11" t="s">
        <v>113</v>
      </c>
      <c r="B139" s="50">
        <v>44523</v>
      </c>
      <c r="C139" s="50">
        <v>44530</v>
      </c>
      <c r="D139" s="115">
        <v>2906314097</v>
      </c>
      <c r="E139" s="138" t="s">
        <v>264</v>
      </c>
      <c r="F139" s="140"/>
      <c r="H139" s="111">
        <v>-43326000</v>
      </c>
    </row>
    <row r="140" spans="1:10" x14ac:dyDescent="0.25">
      <c r="A140" s="11" t="s">
        <v>113</v>
      </c>
      <c r="B140" s="50">
        <v>44523</v>
      </c>
      <c r="C140" s="50">
        <v>44530</v>
      </c>
      <c r="D140" s="115">
        <v>2906314096</v>
      </c>
      <c r="E140" s="138" t="s">
        <v>265</v>
      </c>
      <c r="F140" s="140"/>
      <c r="H140" s="111">
        <v>-49625500</v>
      </c>
    </row>
    <row r="141" spans="1:10" x14ac:dyDescent="0.25">
      <c r="A141" s="11" t="s">
        <v>113</v>
      </c>
      <c r="B141" s="50">
        <v>44523</v>
      </c>
      <c r="C141" s="50">
        <v>44530</v>
      </c>
      <c r="D141" s="115">
        <v>2906314095</v>
      </c>
      <c r="E141" s="138" t="s">
        <v>266</v>
      </c>
      <c r="F141" s="140"/>
      <c r="H141" s="111">
        <v>-53513750</v>
      </c>
    </row>
    <row r="142" spans="1:10" x14ac:dyDescent="0.25">
      <c r="A142" s="11" t="s">
        <v>113</v>
      </c>
      <c r="B142" s="50">
        <v>44523</v>
      </c>
      <c r="C142" s="50">
        <v>44537</v>
      </c>
      <c r="D142" s="115">
        <v>2050352425</v>
      </c>
      <c r="E142" s="138" t="s">
        <v>267</v>
      </c>
      <c r="F142" s="140"/>
      <c r="H142" s="111">
        <v>-1135267</v>
      </c>
    </row>
    <row r="143" spans="1:10" x14ac:dyDescent="0.25">
      <c r="A143" s="110" t="s">
        <v>282</v>
      </c>
      <c r="B143" s="110"/>
      <c r="C143" s="110"/>
      <c r="D143" s="13"/>
      <c r="E143" s="110"/>
      <c r="F143" s="136"/>
      <c r="G143" s="136"/>
      <c r="H143" s="136"/>
    </row>
    <row r="144" spans="1:10" x14ac:dyDescent="0.25">
      <c r="A144" s="11" t="s">
        <v>113</v>
      </c>
      <c r="B144" s="50">
        <v>44530</v>
      </c>
      <c r="C144" s="50">
        <v>44537</v>
      </c>
      <c r="D144" s="115">
        <v>2050353736</v>
      </c>
      <c r="E144" s="138" t="s">
        <v>56</v>
      </c>
      <c r="F144" s="140">
        <v>-3950</v>
      </c>
      <c r="G144" s="113">
        <f t="shared" ref="G144" si="24">VLOOKUP(E144,sws,3,0)</f>
        <v>9850</v>
      </c>
      <c r="H144" s="111">
        <f t="shared" ref="H144" si="25">F144*G144</f>
        <v>-38907500</v>
      </c>
      <c r="J144" s="135"/>
    </row>
    <row r="145" spans="1:10" x14ac:dyDescent="0.25">
      <c r="A145" s="11" t="s">
        <v>113</v>
      </c>
      <c r="B145" s="50">
        <v>44530</v>
      </c>
      <c r="C145" s="50">
        <v>44537</v>
      </c>
      <c r="D145" s="115">
        <v>2050353736</v>
      </c>
      <c r="E145" s="138" t="s">
        <v>57</v>
      </c>
      <c r="F145" s="140">
        <v>-171057</v>
      </c>
      <c r="G145" s="113">
        <f t="shared" ref="G145:G173" si="26">VLOOKUP(E145,sws,3,0)</f>
        <v>30000</v>
      </c>
      <c r="H145" s="111">
        <f t="shared" ref="H145:H173" si="27">F145*G145</f>
        <v>-5131710000</v>
      </c>
      <c r="J145" s="135"/>
    </row>
    <row r="146" spans="1:10" x14ac:dyDescent="0.25">
      <c r="A146" s="11" t="s">
        <v>113</v>
      </c>
      <c r="B146" s="50">
        <v>44530</v>
      </c>
      <c r="C146" s="50">
        <v>44537</v>
      </c>
      <c r="D146" s="115">
        <v>2050353736</v>
      </c>
      <c r="E146" s="138" t="s">
        <v>52</v>
      </c>
      <c r="F146" s="140">
        <v>-6641</v>
      </c>
      <c r="G146" s="113">
        <f t="shared" si="26"/>
        <v>30000</v>
      </c>
      <c r="H146" s="111">
        <f t="shared" si="27"/>
        <v>-199230000</v>
      </c>
      <c r="J146" s="135"/>
    </row>
    <row r="147" spans="1:10" x14ac:dyDescent="0.25">
      <c r="A147" s="11" t="s">
        <v>113</v>
      </c>
      <c r="B147" s="50">
        <v>44530</v>
      </c>
      <c r="C147" s="50">
        <v>44537</v>
      </c>
      <c r="D147" s="115">
        <v>2050353736</v>
      </c>
      <c r="E147" s="138" t="s">
        <v>69</v>
      </c>
      <c r="F147" s="140">
        <v>-1928</v>
      </c>
      <c r="G147" s="113">
        <f t="shared" si="26"/>
        <v>0</v>
      </c>
      <c r="H147" s="111">
        <f t="shared" si="27"/>
        <v>0</v>
      </c>
      <c r="J147" s="135"/>
    </row>
    <row r="148" spans="1:10" x14ac:dyDescent="0.25">
      <c r="A148" s="11" t="s">
        <v>113</v>
      </c>
      <c r="B148" s="50">
        <v>44530</v>
      </c>
      <c r="C148" s="50">
        <v>44537</v>
      </c>
      <c r="D148" s="115">
        <v>2050353736</v>
      </c>
      <c r="E148" s="138" t="s">
        <v>85</v>
      </c>
      <c r="F148" s="140"/>
      <c r="G148" s="113">
        <f t="shared" ref="G148" si="28">VLOOKUP(E148,sws,3,0)</f>
        <v>0</v>
      </c>
      <c r="H148" s="111">
        <v>1</v>
      </c>
      <c r="I148" s="143">
        <f>SUM(H144:H148)</f>
        <v>-5369847499</v>
      </c>
      <c r="J148" s="135"/>
    </row>
    <row r="149" spans="1:10" x14ac:dyDescent="0.25">
      <c r="A149" s="11" t="s">
        <v>113</v>
      </c>
      <c r="B149" s="50">
        <v>44530</v>
      </c>
      <c r="C149" s="50">
        <v>44544</v>
      </c>
      <c r="D149" s="115">
        <v>2050353737</v>
      </c>
      <c r="E149" s="138" t="s">
        <v>29</v>
      </c>
      <c r="F149" s="140">
        <v>-64</v>
      </c>
      <c r="G149" s="113">
        <f t="shared" si="26"/>
        <v>7440</v>
      </c>
      <c r="H149" s="111">
        <f t="shared" si="27"/>
        <v>-476160</v>
      </c>
      <c r="J149" s="135"/>
    </row>
    <row r="150" spans="1:10" x14ac:dyDescent="0.25">
      <c r="A150" s="11" t="s">
        <v>113</v>
      </c>
      <c r="B150" s="50">
        <v>44530</v>
      </c>
      <c r="C150" s="50">
        <v>44544</v>
      </c>
      <c r="D150" s="115">
        <v>2050353737</v>
      </c>
      <c r="E150" s="138" t="s">
        <v>52</v>
      </c>
      <c r="F150" s="140">
        <v>-64</v>
      </c>
      <c r="G150" s="113">
        <f t="shared" si="26"/>
        <v>30000</v>
      </c>
      <c r="H150" s="111">
        <f t="shared" si="27"/>
        <v>-1920000</v>
      </c>
      <c r="J150" s="135"/>
    </row>
    <row r="151" spans="1:10" x14ac:dyDescent="0.25">
      <c r="A151" s="11" t="s">
        <v>113</v>
      </c>
      <c r="B151" s="50">
        <v>44530</v>
      </c>
      <c r="C151" s="50">
        <v>44544</v>
      </c>
      <c r="D151" s="115">
        <v>2050353737</v>
      </c>
      <c r="E151" s="138" t="s">
        <v>65</v>
      </c>
      <c r="F151" s="140">
        <v>-1840</v>
      </c>
      <c r="G151" s="113">
        <f t="shared" si="26"/>
        <v>100000</v>
      </c>
      <c r="H151" s="111">
        <f t="shared" si="27"/>
        <v>-184000000</v>
      </c>
      <c r="I151" s="143">
        <f>SUM(H149:H151)</f>
        <v>-186396160</v>
      </c>
      <c r="J151" s="135"/>
    </row>
    <row r="152" spans="1:10" x14ac:dyDescent="0.25">
      <c r="A152" s="11" t="s">
        <v>113</v>
      </c>
      <c r="B152" s="50">
        <v>44530</v>
      </c>
      <c r="C152" s="50">
        <v>44544</v>
      </c>
      <c r="D152" s="115">
        <v>8276977875</v>
      </c>
      <c r="E152" s="138" t="s">
        <v>114</v>
      </c>
      <c r="F152" s="140">
        <v>8448</v>
      </c>
      <c r="G152" s="113">
        <f t="shared" si="26"/>
        <v>33900</v>
      </c>
      <c r="H152" s="111">
        <f t="shared" si="27"/>
        <v>286387200</v>
      </c>
      <c r="J152" s="135"/>
    </row>
    <row r="153" spans="1:10" x14ac:dyDescent="0.25">
      <c r="A153" s="11" t="s">
        <v>113</v>
      </c>
      <c r="B153" s="50">
        <v>44530</v>
      </c>
      <c r="C153" s="50">
        <v>44544</v>
      </c>
      <c r="D153" s="115">
        <v>8276977875</v>
      </c>
      <c r="E153" s="138" t="s">
        <v>65</v>
      </c>
      <c r="F153" s="140">
        <v>96</v>
      </c>
      <c r="G153" s="113">
        <f t="shared" si="26"/>
        <v>100000</v>
      </c>
      <c r="H153" s="111">
        <f t="shared" si="27"/>
        <v>9600000</v>
      </c>
      <c r="I153" s="143">
        <f>SUM(H152:H153)</f>
        <v>295987200</v>
      </c>
      <c r="J153" s="135"/>
    </row>
    <row r="154" spans="1:10" x14ac:dyDescent="0.25">
      <c r="A154" s="11" t="s">
        <v>113</v>
      </c>
      <c r="B154" s="50">
        <v>44530</v>
      </c>
      <c r="C154" s="50">
        <v>44544</v>
      </c>
      <c r="D154" s="115">
        <v>8276988733</v>
      </c>
      <c r="E154" s="138" t="s">
        <v>22</v>
      </c>
      <c r="F154" s="140">
        <v>54546</v>
      </c>
      <c r="G154" s="113">
        <f t="shared" si="26"/>
        <v>40500</v>
      </c>
      <c r="H154" s="111">
        <f t="shared" si="27"/>
        <v>2209113000</v>
      </c>
      <c r="J154" s="135"/>
    </row>
    <row r="155" spans="1:10" x14ac:dyDescent="0.25">
      <c r="A155" s="11" t="s">
        <v>113</v>
      </c>
      <c r="B155" s="50">
        <v>44530</v>
      </c>
      <c r="C155" s="50">
        <v>44544</v>
      </c>
      <c r="D155" s="115">
        <v>8276988733</v>
      </c>
      <c r="E155" s="138" t="s">
        <v>25</v>
      </c>
      <c r="F155" s="140">
        <v>2470</v>
      </c>
      <c r="G155" s="113">
        <f t="shared" si="26"/>
        <v>25620</v>
      </c>
      <c r="H155" s="111">
        <f t="shared" si="27"/>
        <v>63281400</v>
      </c>
      <c r="J155" s="135"/>
    </row>
    <row r="156" spans="1:10" x14ac:dyDescent="0.25">
      <c r="A156" s="11" t="s">
        <v>113</v>
      </c>
      <c r="B156" s="50">
        <v>44530</v>
      </c>
      <c r="C156" s="50">
        <v>44544</v>
      </c>
      <c r="D156" s="115">
        <v>8276988733</v>
      </c>
      <c r="E156" s="138" t="s">
        <v>142</v>
      </c>
      <c r="F156" s="140">
        <v>2000</v>
      </c>
      <c r="G156" s="113">
        <f t="shared" si="26"/>
        <v>14900</v>
      </c>
      <c r="H156" s="111">
        <f t="shared" si="27"/>
        <v>29800000</v>
      </c>
      <c r="J156" s="135"/>
    </row>
    <row r="157" spans="1:10" x14ac:dyDescent="0.25">
      <c r="A157" s="11" t="s">
        <v>113</v>
      </c>
      <c r="B157" s="50">
        <v>44530</v>
      </c>
      <c r="C157" s="50">
        <v>44544</v>
      </c>
      <c r="D157" s="115">
        <v>8276988733</v>
      </c>
      <c r="E157" s="138" t="s">
        <v>101</v>
      </c>
      <c r="F157" s="140">
        <v>7680</v>
      </c>
      <c r="G157" s="113">
        <f t="shared" si="26"/>
        <v>23550</v>
      </c>
      <c r="H157" s="111">
        <f t="shared" si="27"/>
        <v>180864000</v>
      </c>
      <c r="J157" s="135"/>
    </row>
    <row r="158" spans="1:10" x14ac:dyDescent="0.25">
      <c r="A158" s="11" t="s">
        <v>113</v>
      </c>
      <c r="B158" s="50">
        <v>44530</v>
      </c>
      <c r="C158" s="50">
        <v>44544</v>
      </c>
      <c r="D158" s="115">
        <v>8276988733</v>
      </c>
      <c r="E158" s="138" t="s">
        <v>28</v>
      </c>
      <c r="F158" s="140">
        <v>20384</v>
      </c>
      <c r="G158" s="113">
        <f t="shared" si="26"/>
        <v>29330</v>
      </c>
      <c r="H158" s="111">
        <f t="shared" si="27"/>
        <v>597862720</v>
      </c>
      <c r="J158" s="135"/>
    </row>
    <row r="159" spans="1:10" x14ac:dyDescent="0.25">
      <c r="A159" s="11" t="s">
        <v>113</v>
      </c>
      <c r="B159" s="50">
        <v>44530</v>
      </c>
      <c r="C159" s="50">
        <v>44544</v>
      </c>
      <c r="D159" s="115">
        <v>8276988733</v>
      </c>
      <c r="E159" s="138" t="s">
        <v>29</v>
      </c>
      <c r="F159" s="140">
        <v>6500</v>
      </c>
      <c r="G159" s="113">
        <f t="shared" si="26"/>
        <v>7440</v>
      </c>
      <c r="H159" s="111">
        <f t="shared" si="27"/>
        <v>48360000</v>
      </c>
      <c r="J159" s="135"/>
    </row>
    <row r="160" spans="1:10" x14ac:dyDescent="0.25">
      <c r="A160" s="11" t="s">
        <v>113</v>
      </c>
      <c r="B160" s="50">
        <v>44530</v>
      </c>
      <c r="C160" s="50">
        <v>44544</v>
      </c>
      <c r="D160" s="115">
        <v>8276988733</v>
      </c>
      <c r="E160" s="138" t="s">
        <v>114</v>
      </c>
      <c r="F160" s="140">
        <v>18040</v>
      </c>
      <c r="G160" s="113">
        <f t="shared" si="26"/>
        <v>33900</v>
      </c>
      <c r="H160" s="111">
        <f t="shared" si="27"/>
        <v>611556000</v>
      </c>
      <c r="J160" s="135"/>
    </row>
    <row r="161" spans="1:10" x14ac:dyDescent="0.25">
      <c r="A161" s="11" t="s">
        <v>113</v>
      </c>
      <c r="B161" s="50">
        <v>44530</v>
      </c>
      <c r="C161" s="50">
        <v>44544</v>
      </c>
      <c r="D161" s="115">
        <v>8276988733</v>
      </c>
      <c r="E161" s="138" t="s">
        <v>117</v>
      </c>
      <c r="F161" s="140">
        <v>704</v>
      </c>
      <c r="G161" s="113">
        <f t="shared" si="26"/>
        <v>33900</v>
      </c>
      <c r="H161" s="111">
        <f t="shared" si="27"/>
        <v>23865600</v>
      </c>
      <c r="J161" s="135"/>
    </row>
    <row r="162" spans="1:10" x14ac:dyDescent="0.25">
      <c r="A162" s="11" t="s">
        <v>113</v>
      </c>
      <c r="B162" s="50">
        <v>44530</v>
      </c>
      <c r="C162" s="50">
        <v>44544</v>
      </c>
      <c r="D162" s="115">
        <v>8276988733</v>
      </c>
      <c r="E162" s="138" t="s">
        <v>115</v>
      </c>
      <c r="F162" s="140">
        <v>264</v>
      </c>
      <c r="G162" s="113">
        <f t="shared" si="26"/>
        <v>33900</v>
      </c>
      <c r="H162" s="111">
        <f t="shared" si="27"/>
        <v>8949600</v>
      </c>
      <c r="J162" s="135"/>
    </row>
    <row r="163" spans="1:10" x14ac:dyDescent="0.25">
      <c r="A163" s="11" t="s">
        <v>113</v>
      </c>
      <c r="B163" s="50">
        <v>44530</v>
      </c>
      <c r="C163" s="50">
        <v>44544</v>
      </c>
      <c r="D163" s="115">
        <v>8276988733</v>
      </c>
      <c r="E163" s="138" t="s">
        <v>116</v>
      </c>
      <c r="F163" s="140">
        <v>704</v>
      </c>
      <c r="G163" s="113">
        <f t="shared" si="26"/>
        <v>33900</v>
      </c>
      <c r="H163" s="111">
        <f t="shared" si="27"/>
        <v>23865600</v>
      </c>
      <c r="J163" s="135"/>
    </row>
    <row r="164" spans="1:10" x14ac:dyDescent="0.25">
      <c r="A164" s="11" t="s">
        <v>113</v>
      </c>
      <c r="B164" s="50">
        <v>44530</v>
      </c>
      <c r="C164" s="50">
        <v>44544</v>
      </c>
      <c r="D164" s="115">
        <v>8276988733</v>
      </c>
      <c r="E164" s="138" t="s">
        <v>30</v>
      </c>
      <c r="F164" s="140">
        <v>28160</v>
      </c>
      <c r="G164" s="113">
        <f t="shared" si="26"/>
        <v>37240</v>
      </c>
      <c r="H164" s="111">
        <f t="shared" si="27"/>
        <v>1048678400</v>
      </c>
      <c r="J164" s="135"/>
    </row>
    <row r="165" spans="1:10" x14ac:dyDescent="0.25">
      <c r="A165" s="11" t="s">
        <v>113</v>
      </c>
      <c r="B165" s="50">
        <v>44530</v>
      </c>
      <c r="C165" s="50">
        <v>44544</v>
      </c>
      <c r="D165" s="115">
        <v>8276988733</v>
      </c>
      <c r="E165" s="138" t="s">
        <v>52</v>
      </c>
      <c r="F165" s="140">
        <v>6500</v>
      </c>
      <c r="G165" s="113">
        <f t="shared" si="26"/>
        <v>30000</v>
      </c>
      <c r="H165" s="111">
        <f t="shared" si="27"/>
        <v>195000000</v>
      </c>
      <c r="J165" s="135"/>
    </row>
    <row r="166" spans="1:10" x14ac:dyDescent="0.25">
      <c r="A166" s="11" t="s">
        <v>113</v>
      </c>
      <c r="B166" s="50">
        <v>44530</v>
      </c>
      <c r="C166" s="50">
        <v>44544</v>
      </c>
      <c r="D166" s="115">
        <v>8276988733</v>
      </c>
      <c r="E166" s="138" t="s">
        <v>65</v>
      </c>
      <c r="F166" s="140">
        <v>1760</v>
      </c>
      <c r="G166" s="113">
        <f t="shared" si="26"/>
        <v>100000</v>
      </c>
      <c r="H166" s="111">
        <f t="shared" si="27"/>
        <v>176000000</v>
      </c>
      <c r="J166" s="135"/>
    </row>
    <row r="167" spans="1:10" x14ac:dyDescent="0.25">
      <c r="A167" s="11" t="s">
        <v>113</v>
      </c>
      <c r="B167" s="50">
        <v>44530</v>
      </c>
      <c r="C167" s="50">
        <v>44544</v>
      </c>
      <c r="D167" s="115">
        <v>8276988733</v>
      </c>
      <c r="E167" s="138" t="s">
        <v>85</v>
      </c>
      <c r="F167" s="140"/>
      <c r="G167" s="113">
        <f t="shared" ref="G167" si="29">VLOOKUP(E167,sws,3,0)</f>
        <v>0</v>
      </c>
      <c r="H167" s="111">
        <v>-37138893</v>
      </c>
      <c r="I167" s="143">
        <f>SUM(H154:H167)</f>
        <v>5180057427</v>
      </c>
      <c r="J167" s="135"/>
    </row>
    <row r="168" spans="1:10" x14ac:dyDescent="0.25">
      <c r="A168" s="11" t="s">
        <v>113</v>
      </c>
      <c r="B168" s="50">
        <v>44530</v>
      </c>
      <c r="C168" s="50">
        <v>44537</v>
      </c>
      <c r="D168" s="115">
        <v>8276988734</v>
      </c>
      <c r="E168" s="138" t="s">
        <v>56</v>
      </c>
      <c r="F168" s="140">
        <v>170061</v>
      </c>
      <c r="G168" s="113">
        <f t="shared" si="26"/>
        <v>9850</v>
      </c>
      <c r="H168" s="111">
        <f>F168*G168+16</f>
        <v>1675100866</v>
      </c>
      <c r="J168" s="135"/>
    </row>
    <row r="169" spans="1:10" x14ac:dyDescent="0.25">
      <c r="A169" s="11" t="s">
        <v>113</v>
      </c>
      <c r="B169" s="50">
        <v>44530</v>
      </c>
      <c r="C169" s="50">
        <v>44537</v>
      </c>
      <c r="D169" s="115">
        <v>8276988734</v>
      </c>
      <c r="E169" s="138" t="s">
        <v>57</v>
      </c>
      <c r="F169" s="140">
        <v>180672</v>
      </c>
      <c r="G169" s="113">
        <f t="shared" si="26"/>
        <v>30000</v>
      </c>
      <c r="H169" s="111">
        <f t="shared" si="27"/>
        <v>5420160000</v>
      </c>
      <c r="J169" s="135"/>
    </row>
    <row r="170" spans="1:10" x14ac:dyDescent="0.25">
      <c r="A170" s="11" t="s">
        <v>113</v>
      </c>
      <c r="B170" s="50">
        <v>44530</v>
      </c>
      <c r="C170" s="50">
        <v>44537</v>
      </c>
      <c r="D170" s="115">
        <v>8276988734</v>
      </c>
      <c r="E170" s="138" t="s">
        <v>52</v>
      </c>
      <c r="F170" s="140">
        <v>2</v>
      </c>
      <c r="G170" s="113">
        <f t="shared" si="26"/>
        <v>30000</v>
      </c>
      <c r="H170" s="111">
        <f t="shared" si="27"/>
        <v>60000</v>
      </c>
      <c r="J170" s="135"/>
    </row>
    <row r="171" spans="1:10" x14ac:dyDescent="0.25">
      <c r="A171" s="11" t="s">
        <v>113</v>
      </c>
      <c r="B171" s="50">
        <v>44530</v>
      </c>
      <c r="C171" s="50">
        <v>44537</v>
      </c>
      <c r="D171" s="115">
        <v>8276988734</v>
      </c>
      <c r="E171" s="138" t="s">
        <v>69</v>
      </c>
      <c r="F171" s="140">
        <v>1964</v>
      </c>
      <c r="G171" s="113">
        <f t="shared" si="26"/>
        <v>0</v>
      </c>
      <c r="H171" s="111">
        <f t="shared" si="27"/>
        <v>0</v>
      </c>
      <c r="J171" s="135"/>
    </row>
    <row r="172" spans="1:10" x14ac:dyDescent="0.25">
      <c r="A172" s="11" t="s">
        <v>113</v>
      </c>
      <c r="B172" s="50">
        <v>44530</v>
      </c>
      <c r="C172" s="50">
        <v>44537</v>
      </c>
      <c r="D172" s="115">
        <v>8276988734</v>
      </c>
      <c r="E172" s="138" t="s">
        <v>85</v>
      </c>
      <c r="F172" s="140"/>
      <c r="G172" s="113">
        <f t="shared" ref="G172" si="30">VLOOKUP(E172,sws,3,0)</f>
        <v>0</v>
      </c>
      <c r="H172" s="111">
        <v>3</v>
      </c>
      <c r="I172" s="143">
        <f>SUM(H168:H172)</f>
        <v>7095320869</v>
      </c>
      <c r="J172" s="135"/>
    </row>
    <row r="173" spans="1:10" x14ac:dyDescent="0.25">
      <c r="A173" s="11" t="s">
        <v>113</v>
      </c>
      <c r="B173" s="50">
        <v>44530</v>
      </c>
      <c r="C173" s="50">
        <v>44560</v>
      </c>
      <c r="D173" s="115">
        <v>8276988736</v>
      </c>
      <c r="E173" s="138" t="s">
        <v>124</v>
      </c>
      <c r="F173" s="140">
        <v>1440</v>
      </c>
      <c r="G173" s="113">
        <f t="shared" si="26"/>
        <v>80652</v>
      </c>
      <c r="H173" s="111">
        <f t="shared" si="27"/>
        <v>116138880</v>
      </c>
      <c r="I173" s="143">
        <f>+H173</f>
        <v>116138880</v>
      </c>
      <c r="J173" s="135"/>
    </row>
    <row r="174" spans="1:10" x14ac:dyDescent="0.25">
      <c r="A174" s="11" t="s">
        <v>113</v>
      </c>
      <c r="B174" s="50">
        <v>44530</v>
      </c>
      <c r="C174" s="50">
        <v>44537</v>
      </c>
      <c r="D174" s="115">
        <v>8276964415</v>
      </c>
      <c r="E174" s="138" t="s">
        <v>284</v>
      </c>
      <c r="F174" s="140">
        <v>2496</v>
      </c>
      <c r="G174" s="113">
        <v>1069</v>
      </c>
      <c r="H174" s="111">
        <f>+F174*G174</f>
        <v>2668224</v>
      </c>
      <c r="J174" s="135"/>
    </row>
    <row r="175" spans="1:10" x14ac:dyDescent="0.25">
      <c r="A175" s="11" t="s">
        <v>113</v>
      </c>
      <c r="B175" s="50">
        <v>44530</v>
      </c>
      <c r="C175" s="50">
        <v>44537</v>
      </c>
      <c r="D175" s="115">
        <v>8276964415</v>
      </c>
      <c r="E175" s="138" t="s">
        <v>85</v>
      </c>
      <c r="F175" s="140"/>
      <c r="G175" s="113">
        <v>0</v>
      </c>
      <c r="H175" s="111">
        <v>499</v>
      </c>
      <c r="I175" s="143">
        <f>SUM(H174:H175)</f>
        <v>2668723</v>
      </c>
      <c r="J175" s="135"/>
    </row>
    <row r="176" spans="1:10" x14ac:dyDescent="0.25">
      <c r="A176" s="11" t="s">
        <v>113</v>
      </c>
      <c r="B176" s="50">
        <v>44530</v>
      </c>
      <c r="C176" s="50">
        <v>44544</v>
      </c>
      <c r="D176" s="115">
        <v>8276964433</v>
      </c>
      <c r="E176" s="138" t="s">
        <v>283</v>
      </c>
      <c r="F176" s="140">
        <v>1262</v>
      </c>
      <c r="G176" s="113">
        <v>88440</v>
      </c>
      <c r="H176" s="111">
        <f>+F176*G176</f>
        <v>111611280</v>
      </c>
      <c r="I176" s="143">
        <f>+H176</f>
        <v>111611280</v>
      </c>
      <c r="J176" s="135"/>
    </row>
    <row r="177" spans="1:10" x14ac:dyDescent="0.25">
      <c r="A177" s="11" t="s">
        <v>113</v>
      </c>
      <c r="B177" s="50">
        <v>44530</v>
      </c>
      <c r="C177" s="50">
        <v>44531</v>
      </c>
      <c r="D177" s="115">
        <v>2906316634</v>
      </c>
      <c r="E177" s="138" t="s">
        <v>293</v>
      </c>
      <c r="F177" s="140"/>
      <c r="H177" s="111">
        <v>-2911500</v>
      </c>
      <c r="J177" s="135"/>
    </row>
    <row r="178" spans="1:10" x14ac:dyDescent="0.25">
      <c r="A178" s="11" t="s">
        <v>113</v>
      </c>
      <c r="B178" s="50">
        <v>44530</v>
      </c>
      <c r="C178" s="50">
        <v>44531</v>
      </c>
      <c r="D178" s="115">
        <v>2906316635</v>
      </c>
      <c r="E178" s="138" t="s">
        <v>294</v>
      </c>
      <c r="F178" s="140"/>
      <c r="H178" s="111">
        <v>-633210</v>
      </c>
      <c r="J178" s="135"/>
    </row>
    <row r="179" spans="1:10" x14ac:dyDescent="0.25">
      <c r="A179" s="11" t="s">
        <v>113</v>
      </c>
      <c r="B179" s="50">
        <v>44530</v>
      </c>
      <c r="C179" s="50">
        <v>44531</v>
      </c>
      <c r="D179" s="115">
        <v>2906316636</v>
      </c>
      <c r="E179" s="138" t="s">
        <v>295</v>
      </c>
      <c r="F179" s="140"/>
      <c r="H179" s="111">
        <v>-40000</v>
      </c>
      <c r="J179" s="135"/>
    </row>
    <row r="180" spans="1:10" x14ac:dyDescent="0.25">
      <c r="A180" s="11" t="s">
        <v>113</v>
      </c>
      <c r="B180" s="50">
        <v>44530</v>
      </c>
      <c r="C180" s="50">
        <v>44532</v>
      </c>
      <c r="D180" s="115">
        <v>100871344</v>
      </c>
      <c r="E180" s="138" t="s">
        <v>296</v>
      </c>
      <c r="F180" s="140"/>
      <c r="H180" s="111">
        <v>-1425400</v>
      </c>
      <c r="J180" s="135"/>
    </row>
    <row r="181" spans="1:10" x14ac:dyDescent="0.25">
      <c r="A181" s="11" t="s">
        <v>113</v>
      </c>
      <c r="B181" s="50">
        <v>44530</v>
      </c>
      <c r="C181" s="50">
        <v>44536</v>
      </c>
      <c r="D181" s="115">
        <v>100929579</v>
      </c>
      <c r="E181" s="138" t="s">
        <v>297</v>
      </c>
      <c r="F181" s="140"/>
      <c r="H181" s="111">
        <v>-53510000</v>
      </c>
      <c r="J181" s="135"/>
    </row>
    <row r="182" spans="1:10" x14ac:dyDescent="0.25">
      <c r="A182" s="11" t="s">
        <v>113</v>
      </c>
      <c r="B182" s="50">
        <v>44530</v>
      </c>
      <c r="C182" s="50">
        <v>44537</v>
      </c>
      <c r="D182" s="115">
        <v>100934172</v>
      </c>
      <c r="E182" s="138" t="s">
        <v>298</v>
      </c>
      <c r="F182" s="140"/>
      <c r="H182" s="111">
        <v>-1316000</v>
      </c>
      <c r="J182" s="135"/>
    </row>
    <row r="183" spans="1:10" x14ac:dyDescent="0.25">
      <c r="A183" s="11" t="s">
        <v>113</v>
      </c>
      <c r="B183" s="50">
        <v>44530</v>
      </c>
      <c r="C183" s="50">
        <v>44537</v>
      </c>
      <c r="D183" s="115">
        <v>2906339653</v>
      </c>
      <c r="E183" s="138" t="s">
        <v>299</v>
      </c>
      <c r="F183" s="140"/>
      <c r="H183" s="111">
        <v>-784000</v>
      </c>
      <c r="J183" s="135"/>
    </row>
    <row r="184" spans="1:10" x14ac:dyDescent="0.25">
      <c r="A184" s="11" t="s">
        <v>113</v>
      </c>
      <c r="B184" s="50">
        <v>44530</v>
      </c>
      <c r="C184" s="50">
        <v>44544</v>
      </c>
      <c r="D184" s="115">
        <v>2050353325</v>
      </c>
      <c r="E184" s="138" t="s">
        <v>300</v>
      </c>
      <c r="F184" s="140"/>
      <c r="H184" s="111">
        <v>-1575300</v>
      </c>
      <c r="J184" s="135"/>
    </row>
    <row r="185" spans="1:10" x14ac:dyDescent="0.25">
      <c r="A185" s="11" t="s">
        <v>113</v>
      </c>
      <c r="B185" s="50">
        <v>44530</v>
      </c>
      <c r="C185" s="50">
        <v>44544</v>
      </c>
      <c r="D185" s="115">
        <v>2050353324</v>
      </c>
      <c r="E185" s="138" t="s">
        <v>301</v>
      </c>
      <c r="F185" s="140"/>
      <c r="H185" s="111">
        <v>-2038320</v>
      </c>
      <c r="J185" s="135"/>
    </row>
    <row r="186" spans="1:10" x14ac:dyDescent="0.25">
      <c r="A186" s="11" t="s">
        <v>113</v>
      </c>
      <c r="B186" s="50">
        <v>44530</v>
      </c>
      <c r="C186" s="50">
        <v>44544</v>
      </c>
      <c r="D186" s="115">
        <v>2050353323</v>
      </c>
      <c r="E186" s="138" t="s">
        <v>302</v>
      </c>
      <c r="F186" s="140"/>
      <c r="H186" s="111">
        <v>-6983400</v>
      </c>
      <c r="J186" s="135"/>
    </row>
    <row r="187" spans="1:10" x14ac:dyDescent="0.25">
      <c r="A187" s="11"/>
      <c r="B187" s="50"/>
      <c r="C187" s="50"/>
      <c r="D187" s="115"/>
      <c r="E187" s="138"/>
      <c r="F187" s="140"/>
      <c r="J187" s="135"/>
    </row>
    <row r="188" spans="1:10" x14ac:dyDescent="0.25">
      <c r="A188" s="11"/>
      <c r="B188" s="50"/>
      <c r="C188" s="50"/>
      <c r="D188" s="115"/>
      <c r="E188" s="138"/>
      <c r="F188" s="140"/>
      <c r="J188" s="135"/>
    </row>
    <row r="189" spans="1:10" x14ac:dyDescent="0.25">
      <c r="A189" s="11"/>
      <c r="B189" s="50"/>
      <c r="C189" s="50"/>
      <c r="D189" s="115"/>
      <c r="E189" s="138"/>
      <c r="F189" s="140"/>
      <c r="J189" s="135"/>
    </row>
    <row r="190" spans="1:10" x14ac:dyDescent="0.25">
      <c r="A190" s="11"/>
      <c r="B190" s="50"/>
      <c r="C190" s="50"/>
      <c r="D190" s="115"/>
      <c r="E190" s="138"/>
      <c r="F190" s="140"/>
      <c r="J190" s="135"/>
    </row>
    <row r="191" spans="1:10" x14ac:dyDescent="0.25">
      <c r="A191" s="11"/>
      <c r="B191" s="50"/>
      <c r="C191" s="50"/>
      <c r="D191" s="115"/>
      <c r="E191" s="138"/>
      <c r="F191" s="140"/>
      <c r="J191" s="135"/>
    </row>
    <row r="192" spans="1:10" x14ac:dyDescent="0.25">
      <c r="A192" s="11"/>
      <c r="B192" s="50"/>
      <c r="C192" s="50"/>
      <c r="D192" s="115"/>
      <c r="E192" s="138"/>
      <c r="F192" s="140"/>
      <c r="J192" s="135"/>
    </row>
    <row r="193" spans="1:10" x14ac:dyDescent="0.25">
      <c r="A193" s="11"/>
      <c r="B193" s="50"/>
      <c r="C193" s="50"/>
      <c r="D193" s="115"/>
      <c r="E193" s="138"/>
      <c r="F193" s="140"/>
      <c r="J193" s="135"/>
    </row>
    <row r="194" spans="1:10" x14ac:dyDescent="0.25">
      <c r="A194" s="11"/>
      <c r="B194" s="50"/>
      <c r="C194" s="50"/>
      <c r="D194" s="115"/>
      <c r="E194" s="138"/>
      <c r="F194" s="140"/>
      <c r="J194" s="135"/>
    </row>
    <row r="195" spans="1:10" x14ac:dyDescent="0.25">
      <c r="A195" s="11"/>
      <c r="B195" s="50"/>
      <c r="C195" s="50"/>
      <c r="D195" s="115"/>
      <c r="E195" s="138"/>
      <c r="F195" s="140"/>
      <c r="J195" s="135"/>
    </row>
    <row r="196" spans="1:10" x14ac:dyDescent="0.25">
      <c r="A196" s="11"/>
      <c r="B196" s="50"/>
      <c r="C196" s="50"/>
      <c r="D196" s="115"/>
      <c r="E196" s="138"/>
      <c r="F196" s="140"/>
      <c r="J196" s="135"/>
    </row>
    <row r="197" spans="1:10" x14ac:dyDescent="0.25">
      <c r="A197" s="11"/>
      <c r="B197" s="50"/>
      <c r="C197" s="50"/>
      <c r="D197" s="115"/>
      <c r="E197" s="138"/>
      <c r="F197" s="140"/>
      <c r="J197" s="135"/>
    </row>
    <row r="198" spans="1:10" x14ac:dyDescent="0.25">
      <c r="A198" s="11"/>
      <c r="B198" s="50"/>
      <c r="C198" s="50"/>
      <c r="D198" s="115"/>
      <c r="E198" s="138"/>
      <c r="F198" s="140"/>
      <c r="J198" s="135"/>
    </row>
    <row r="199" spans="1:10" x14ac:dyDescent="0.25">
      <c r="A199" s="11"/>
      <c r="B199" s="50"/>
      <c r="C199" s="50"/>
      <c r="D199" s="115"/>
      <c r="E199" s="138"/>
      <c r="F199" s="140"/>
      <c r="J199" s="135"/>
    </row>
    <row r="200" spans="1:10" x14ac:dyDescent="0.25">
      <c r="A200" s="11"/>
      <c r="B200" s="50"/>
      <c r="C200" s="50"/>
      <c r="D200" s="115"/>
      <c r="E200" s="138"/>
      <c r="F200" s="140"/>
      <c r="J200" s="135"/>
    </row>
    <row r="201" spans="1:10" x14ac:dyDescent="0.25">
      <c r="A201" s="11"/>
      <c r="B201" s="50"/>
      <c r="C201" s="50"/>
      <c r="D201" s="115"/>
      <c r="E201" s="138"/>
      <c r="F201" s="140"/>
      <c r="J201" s="135"/>
    </row>
    <row r="202" spans="1:10" x14ac:dyDescent="0.25">
      <c r="A202" s="11"/>
      <c r="B202" s="50"/>
      <c r="C202" s="50"/>
      <c r="D202" s="115"/>
      <c r="E202" s="138"/>
      <c r="F202" s="140"/>
      <c r="J202" s="135"/>
    </row>
    <row r="203" spans="1:10" x14ac:dyDescent="0.25">
      <c r="A203" s="11"/>
      <c r="B203" s="50"/>
      <c r="C203" s="50"/>
      <c r="D203" s="115"/>
      <c r="E203" s="138"/>
      <c r="F203" s="140"/>
      <c r="J203" s="135"/>
    </row>
    <row r="204" spans="1:10" x14ac:dyDescent="0.25">
      <c r="A204" s="11"/>
      <c r="B204" s="50"/>
      <c r="C204" s="50"/>
      <c r="D204" s="115"/>
      <c r="E204" s="138"/>
      <c r="F204" s="140"/>
      <c r="J204" s="135"/>
    </row>
    <row r="205" spans="1:10" x14ac:dyDescent="0.25">
      <c r="A205" s="11"/>
      <c r="B205" s="50"/>
      <c r="C205" s="50"/>
      <c r="D205" s="115"/>
      <c r="E205" s="138"/>
      <c r="F205" s="140"/>
      <c r="J205" s="135"/>
    </row>
    <row r="206" spans="1:10" x14ac:dyDescent="0.25">
      <c r="A206" s="11"/>
      <c r="B206" s="50"/>
      <c r="C206" s="50"/>
      <c r="D206" s="115"/>
      <c r="E206" s="138"/>
      <c r="F206" s="140"/>
      <c r="J206" s="135"/>
    </row>
    <row r="207" spans="1:10" x14ac:dyDescent="0.25">
      <c r="A207" s="11"/>
      <c r="B207" s="50"/>
      <c r="C207" s="50"/>
      <c r="D207" s="115"/>
      <c r="E207" s="138"/>
      <c r="F207" s="140"/>
      <c r="J207" s="135"/>
    </row>
    <row r="208" spans="1:10" x14ac:dyDescent="0.25">
      <c r="A208" s="11"/>
      <c r="B208" s="50"/>
      <c r="C208" s="50"/>
      <c r="D208" s="115"/>
      <c r="E208" s="138"/>
      <c r="F208" s="140"/>
      <c r="J208" s="135"/>
    </row>
    <row r="209" spans="1:10" x14ac:dyDescent="0.25">
      <c r="A209" s="11"/>
      <c r="B209" s="50"/>
      <c r="C209" s="50"/>
      <c r="D209" s="115"/>
      <c r="E209" s="138"/>
      <c r="F209" s="140"/>
      <c r="J209" s="135"/>
    </row>
    <row r="210" spans="1:10" x14ac:dyDescent="0.25">
      <c r="A210" s="11"/>
      <c r="B210" s="50"/>
      <c r="C210" s="50"/>
      <c r="D210" s="115"/>
      <c r="E210" s="138"/>
      <c r="F210" s="140"/>
      <c r="J210" s="135"/>
    </row>
    <row r="211" spans="1:10" x14ac:dyDescent="0.25">
      <c r="A211" s="11"/>
      <c r="B211" s="50"/>
      <c r="C211" s="50"/>
      <c r="D211" s="115"/>
      <c r="E211" s="138"/>
      <c r="F211" s="140"/>
      <c r="J211" s="135"/>
    </row>
    <row r="212" spans="1:10" x14ac:dyDescent="0.25">
      <c r="A212" s="11"/>
      <c r="B212" s="50"/>
      <c r="C212" s="50"/>
      <c r="D212" s="115"/>
      <c r="E212" s="138"/>
      <c r="F212" s="140"/>
      <c r="J212" s="135"/>
    </row>
    <row r="213" spans="1:10" x14ac:dyDescent="0.25">
      <c r="A213" s="11"/>
      <c r="B213" s="50"/>
      <c r="C213" s="50"/>
      <c r="D213" s="115"/>
      <c r="E213" s="138"/>
      <c r="F213" s="140"/>
      <c r="J213" s="135"/>
    </row>
    <row r="214" spans="1:10" x14ac:dyDescent="0.25">
      <c r="A214" s="11"/>
      <c r="B214" s="50"/>
      <c r="C214" s="50"/>
      <c r="D214" s="115"/>
      <c r="E214" s="138"/>
      <c r="F214" s="140"/>
      <c r="J214" s="135"/>
    </row>
    <row r="215" spans="1:10" x14ac:dyDescent="0.25">
      <c r="A215" s="11"/>
      <c r="B215" s="50"/>
      <c r="C215" s="50"/>
      <c r="D215" s="115"/>
      <c r="E215" s="138"/>
      <c r="F215" s="140"/>
      <c r="J215" s="135"/>
    </row>
    <row r="216" spans="1:10" x14ac:dyDescent="0.25">
      <c r="A216" s="11"/>
      <c r="B216" s="50"/>
      <c r="C216" s="50"/>
      <c r="D216" s="115"/>
      <c r="E216" s="138"/>
      <c r="F216" s="140"/>
      <c r="J216" s="135"/>
    </row>
    <row r="217" spans="1:10" x14ac:dyDescent="0.25">
      <c r="A217" s="11"/>
      <c r="B217" s="50"/>
      <c r="C217" s="50"/>
      <c r="D217" s="115"/>
      <c r="E217" s="138"/>
      <c r="F217" s="140"/>
      <c r="J217" s="135"/>
    </row>
    <row r="218" spans="1:10" x14ac:dyDescent="0.25">
      <c r="A218" s="11"/>
      <c r="B218" s="50"/>
      <c r="C218" s="50"/>
      <c r="D218" s="115"/>
      <c r="E218" s="138"/>
      <c r="F218" s="140"/>
      <c r="J218" s="135"/>
    </row>
    <row r="219" spans="1:10" x14ac:dyDescent="0.25">
      <c r="A219" s="11"/>
      <c r="B219" s="50"/>
      <c r="C219" s="50"/>
      <c r="D219" s="115"/>
      <c r="E219" s="138"/>
      <c r="F219" s="140"/>
      <c r="J219" s="135"/>
    </row>
    <row r="220" spans="1:10" x14ac:dyDescent="0.25">
      <c r="A220" s="11"/>
      <c r="B220" s="50"/>
      <c r="C220" s="50"/>
      <c r="D220" s="115"/>
      <c r="E220" s="138"/>
      <c r="F220" s="140"/>
      <c r="J220" s="135"/>
    </row>
    <row r="221" spans="1:10" x14ac:dyDescent="0.25">
      <c r="A221" s="11"/>
      <c r="B221" s="50"/>
      <c r="C221" s="50"/>
      <c r="D221" s="115"/>
      <c r="E221" s="138"/>
      <c r="F221" s="140"/>
      <c r="J221" s="135"/>
    </row>
    <row r="222" spans="1:10" x14ac:dyDescent="0.25">
      <c r="A222" s="11"/>
      <c r="B222" s="50"/>
      <c r="C222" s="50"/>
      <c r="D222" s="115"/>
      <c r="E222" s="138"/>
      <c r="F222" s="140"/>
      <c r="J222" s="135"/>
    </row>
    <row r="223" spans="1:10" x14ac:dyDescent="0.25">
      <c r="A223" s="11"/>
      <c r="B223" s="50"/>
      <c r="C223" s="50"/>
      <c r="D223" s="115"/>
      <c r="E223" s="138"/>
      <c r="F223" s="140"/>
      <c r="J223" s="135"/>
    </row>
    <row r="224" spans="1:10" x14ac:dyDescent="0.25">
      <c r="A224" s="11"/>
      <c r="B224" s="50"/>
      <c r="C224" s="50"/>
      <c r="D224" s="115"/>
      <c r="E224" s="138"/>
      <c r="F224" s="140"/>
      <c r="J224" s="135"/>
    </row>
    <row r="225" spans="1:10" x14ac:dyDescent="0.25">
      <c r="A225" s="11"/>
      <c r="B225" s="50"/>
      <c r="C225" s="50"/>
      <c r="D225" s="115"/>
      <c r="E225" s="138"/>
      <c r="F225" s="140"/>
      <c r="J225" s="135"/>
    </row>
    <row r="226" spans="1:10" x14ac:dyDescent="0.25">
      <c r="A226" s="11"/>
      <c r="B226" s="50"/>
      <c r="C226" s="50"/>
      <c r="D226" s="115"/>
      <c r="E226" s="138"/>
      <c r="F226" s="140"/>
      <c r="J226" s="135"/>
    </row>
    <row r="227" spans="1:10" x14ac:dyDescent="0.25">
      <c r="A227" s="11"/>
      <c r="B227" s="50"/>
      <c r="C227" s="50"/>
      <c r="D227" s="115"/>
      <c r="E227" s="138"/>
      <c r="F227" s="140"/>
      <c r="J227" s="135"/>
    </row>
    <row r="228" spans="1:10" x14ac:dyDescent="0.25">
      <c r="A228" s="11"/>
      <c r="B228" s="50"/>
      <c r="C228" s="50"/>
      <c r="D228" s="115"/>
      <c r="E228" s="138"/>
      <c r="F228" s="140"/>
      <c r="J228" s="135"/>
    </row>
    <row r="229" spans="1:10" x14ac:dyDescent="0.25">
      <c r="A229" s="11"/>
      <c r="B229" s="50"/>
      <c r="C229" s="50"/>
      <c r="D229" s="115"/>
      <c r="E229" s="138"/>
      <c r="F229" s="140"/>
      <c r="J229" s="135"/>
    </row>
  </sheetData>
  <dataValidations count="1">
    <dataValidation type="list" allowBlank="1" showInputMessage="1" showErrorMessage="1" sqref="E7 E55 E94 E144">
      <formula1>P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HARGA!#REF!</xm:f>
          </x14:formula1>
          <xm:sqref>E6:E7 E54:E55 E93:E94 E143:E144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zoomScale="85" zoomScaleNormal="85" workbookViewId="0"/>
  </sheetViews>
  <sheetFormatPr defaultColWidth="24.7109375" defaultRowHeight="15" x14ac:dyDescent="0.25"/>
  <cols>
    <col min="1" max="1" width="31.5703125" style="10" customWidth="1"/>
    <col min="2" max="3" width="14.7109375" style="10" customWidth="1"/>
    <col min="4" max="4" width="14.7109375" style="17" customWidth="1"/>
    <col min="5" max="5" width="54.28515625" style="10" customWidth="1"/>
    <col min="6" max="7" width="14.5703125" style="113" customWidth="1"/>
    <col min="8" max="8" width="14.5703125" style="111" customWidth="1"/>
    <col min="9" max="9" width="14.28515625" style="118" bestFit="1" customWidth="1"/>
    <col min="10" max="16384" width="24.7109375" style="10"/>
  </cols>
  <sheetData>
    <row r="1" spans="1:10" customFormat="1" ht="18.75" x14ac:dyDescent="0.3">
      <c r="A1" s="8" t="s">
        <v>0</v>
      </c>
      <c r="B1" s="12"/>
      <c r="C1" s="12"/>
      <c r="D1" s="17"/>
      <c r="E1" s="10"/>
      <c r="F1" s="113"/>
      <c r="G1" s="111"/>
      <c r="H1" s="111"/>
      <c r="I1" s="120"/>
    </row>
    <row r="2" spans="1:10" customFormat="1" x14ac:dyDescent="0.25">
      <c r="A2" s="9" t="s">
        <v>8</v>
      </c>
      <c r="B2" s="12"/>
      <c r="C2" s="12"/>
      <c r="D2" s="17"/>
      <c r="E2" s="10"/>
      <c r="F2" s="113"/>
      <c r="G2" s="111"/>
      <c r="H2" s="111"/>
      <c r="I2" s="120"/>
    </row>
    <row r="3" spans="1:10" customFormat="1" x14ac:dyDescent="0.25">
      <c r="A3" s="122" t="str">
        <f>LMS!$A$3</f>
        <v>November 2021</v>
      </c>
      <c r="B3" s="12"/>
      <c r="C3" s="12"/>
      <c r="D3" s="17"/>
      <c r="E3" s="10"/>
      <c r="F3" s="113"/>
      <c r="G3" s="111"/>
      <c r="H3" s="111"/>
      <c r="I3" s="120"/>
    </row>
    <row r="4" spans="1:10" customFormat="1" x14ac:dyDescent="0.25">
      <c r="A4" s="10"/>
      <c r="B4" s="12"/>
      <c r="C4" s="12"/>
      <c r="D4" s="17"/>
      <c r="E4" s="10"/>
      <c r="F4" s="113"/>
      <c r="G4" s="111"/>
      <c r="H4" s="111"/>
      <c r="I4" s="120"/>
    </row>
    <row r="5" spans="1:10" s="7" customFormat="1" x14ac:dyDescent="0.25">
      <c r="A5" s="13" t="s">
        <v>2</v>
      </c>
      <c r="B5" s="69" t="s">
        <v>83</v>
      </c>
      <c r="C5" s="69" t="s">
        <v>84</v>
      </c>
      <c r="D5" s="13" t="s">
        <v>10</v>
      </c>
      <c r="E5" s="13" t="s">
        <v>3</v>
      </c>
      <c r="F5" s="114" t="s">
        <v>11</v>
      </c>
      <c r="G5" s="112" t="s">
        <v>12</v>
      </c>
      <c r="H5" s="112" t="s">
        <v>4</v>
      </c>
      <c r="I5" s="121"/>
    </row>
    <row r="6" spans="1:10" customFormat="1" x14ac:dyDescent="0.25">
      <c r="A6" s="110" t="s">
        <v>146</v>
      </c>
      <c r="B6" s="110"/>
      <c r="C6" s="110"/>
      <c r="D6" s="13"/>
      <c r="E6" s="110"/>
      <c r="F6" s="136"/>
      <c r="G6" s="136"/>
      <c r="H6" s="136"/>
      <c r="I6" s="120"/>
    </row>
    <row r="7" spans="1:10" customFormat="1" x14ac:dyDescent="0.25">
      <c r="A7" s="11" t="s">
        <v>8</v>
      </c>
      <c r="B7" s="50">
        <v>44508</v>
      </c>
      <c r="C7" s="50">
        <v>44538</v>
      </c>
      <c r="D7" s="109">
        <v>2050350324</v>
      </c>
      <c r="E7" s="10" t="s">
        <v>56</v>
      </c>
      <c r="F7" s="113">
        <v>-29</v>
      </c>
      <c r="G7" s="111">
        <f t="shared" ref="G7" si="0">VLOOKUP(E7,mjs,3,0)</f>
        <v>9430</v>
      </c>
      <c r="H7" s="111">
        <f t="shared" ref="H7" si="1">F7*G7</f>
        <v>-273470</v>
      </c>
      <c r="I7" s="133"/>
      <c r="J7" s="116"/>
    </row>
    <row r="8" spans="1:10" customFormat="1" x14ac:dyDescent="0.25">
      <c r="A8" s="11" t="s">
        <v>8</v>
      </c>
      <c r="B8" s="50">
        <v>44508</v>
      </c>
      <c r="C8" s="50">
        <v>44538</v>
      </c>
      <c r="D8" s="109">
        <v>2050350324</v>
      </c>
      <c r="E8" s="10" t="s">
        <v>57</v>
      </c>
      <c r="F8" s="113">
        <v>-2880</v>
      </c>
      <c r="G8" s="111">
        <f t="shared" ref="G8:G14" si="2">VLOOKUP(E8,mjs,3,0)</f>
        <v>30000</v>
      </c>
      <c r="H8" s="111">
        <f t="shared" ref="H8:H14" si="3">F8*G8</f>
        <v>-86400000</v>
      </c>
      <c r="I8" s="133"/>
      <c r="J8" s="116"/>
    </row>
    <row r="9" spans="1:10" customFormat="1" x14ac:dyDescent="0.25">
      <c r="A9" s="11" t="s">
        <v>8</v>
      </c>
      <c r="B9" s="50">
        <v>44508</v>
      </c>
      <c r="C9" s="50">
        <v>44538</v>
      </c>
      <c r="D9" s="109">
        <v>2050350324</v>
      </c>
      <c r="E9" s="10" t="s">
        <v>65</v>
      </c>
      <c r="F9" s="113">
        <v>-720</v>
      </c>
      <c r="G9" s="111">
        <f t="shared" si="2"/>
        <v>100000</v>
      </c>
      <c r="H9" s="111">
        <f t="shared" si="3"/>
        <v>-72000000</v>
      </c>
      <c r="I9" s="131">
        <f>SUM(H7:H9)</f>
        <v>-158673470</v>
      </c>
      <c r="J9" s="116"/>
    </row>
    <row r="10" spans="1:10" customFormat="1" x14ac:dyDescent="0.25">
      <c r="A10" s="11" t="s">
        <v>8</v>
      </c>
      <c r="B10" s="50">
        <v>44508</v>
      </c>
      <c r="C10" s="50">
        <v>44538</v>
      </c>
      <c r="D10" s="109">
        <v>8276895987</v>
      </c>
      <c r="E10" s="10" t="s">
        <v>22</v>
      </c>
      <c r="F10" s="113">
        <v>5600</v>
      </c>
      <c r="G10" s="111">
        <f t="shared" si="2"/>
        <v>39360</v>
      </c>
      <c r="H10" s="111">
        <f t="shared" si="3"/>
        <v>220416000</v>
      </c>
      <c r="I10" s="133"/>
      <c r="J10" s="116"/>
    </row>
    <row r="11" spans="1:10" customFormat="1" x14ac:dyDescent="0.25">
      <c r="A11" s="11" t="s">
        <v>8</v>
      </c>
      <c r="B11" s="50">
        <v>44508</v>
      </c>
      <c r="C11" s="50">
        <v>44538</v>
      </c>
      <c r="D11" s="109">
        <v>8276895987</v>
      </c>
      <c r="E11" s="10" t="s">
        <v>56</v>
      </c>
      <c r="F11" s="113">
        <v>4224</v>
      </c>
      <c r="G11" s="111">
        <f t="shared" si="2"/>
        <v>9430</v>
      </c>
      <c r="H11" s="111">
        <f t="shared" si="3"/>
        <v>39832320</v>
      </c>
      <c r="I11" s="133"/>
      <c r="J11" s="116"/>
    </row>
    <row r="12" spans="1:10" customFormat="1" x14ac:dyDescent="0.25">
      <c r="A12" s="11" t="s">
        <v>8</v>
      </c>
      <c r="B12" s="50">
        <v>44508</v>
      </c>
      <c r="C12" s="50">
        <v>44538</v>
      </c>
      <c r="D12" s="109">
        <v>8276895987</v>
      </c>
      <c r="E12" s="10" t="s">
        <v>30</v>
      </c>
      <c r="F12" s="113">
        <v>25600</v>
      </c>
      <c r="G12" s="111">
        <f t="shared" si="2"/>
        <v>37240</v>
      </c>
      <c r="H12" s="111">
        <f t="shared" si="3"/>
        <v>953344000</v>
      </c>
      <c r="I12" s="133"/>
      <c r="J12" s="116"/>
    </row>
    <row r="13" spans="1:10" customFormat="1" x14ac:dyDescent="0.25">
      <c r="A13" s="11" t="s">
        <v>8</v>
      </c>
      <c r="B13" s="50">
        <v>44508</v>
      </c>
      <c r="C13" s="50">
        <v>44538</v>
      </c>
      <c r="D13" s="109">
        <v>8276895987</v>
      </c>
      <c r="E13" s="10" t="s">
        <v>57</v>
      </c>
      <c r="F13" s="113">
        <v>4354</v>
      </c>
      <c r="G13" s="111">
        <f t="shared" si="2"/>
        <v>30000</v>
      </c>
      <c r="H13" s="111">
        <f t="shared" si="3"/>
        <v>130620000</v>
      </c>
      <c r="I13" s="133"/>
      <c r="J13" s="116"/>
    </row>
    <row r="14" spans="1:10" customFormat="1" x14ac:dyDescent="0.25">
      <c r="A14" s="11" t="s">
        <v>8</v>
      </c>
      <c r="B14" s="50">
        <v>44508</v>
      </c>
      <c r="C14" s="50">
        <v>44538</v>
      </c>
      <c r="D14" s="109">
        <v>8276895987</v>
      </c>
      <c r="E14" s="10" t="s">
        <v>65</v>
      </c>
      <c r="F14" s="113">
        <v>720</v>
      </c>
      <c r="G14" s="111">
        <f t="shared" si="2"/>
        <v>100000</v>
      </c>
      <c r="H14" s="111">
        <f t="shared" si="3"/>
        <v>72000000</v>
      </c>
      <c r="I14" s="133"/>
      <c r="J14" s="116"/>
    </row>
    <row r="15" spans="1:10" customFormat="1" x14ac:dyDescent="0.25">
      <c r="A15" s="11" t="s">
        <v>8</v>
      </c>
      <c r="B15" s="50">
        <v>44508</v>
      </c>
      <c r="C15" s="50">
        <v>44538</v>
      </c>
      <c r="D15" s="109">
        <v>8276895987</v>
      </c>
      <c r="E15" s="10" t="s">
        <v>85</v>
      </c>
      <c r="F15" s="113"/>
      <c r="G15" s="111">
        <f t="shared" ref="G15" si="4">VLOOKUP(E15,mjs,3,0)</f>
        <v>0</v>
      </c>
      <c r="H15" s="111">
        <v>-7</v>
      </c>
      <c r="I15" s="131">
        <f>SUM(H10:H15)</f>
        <v>1416212313</v>
      </c>
      <c r="J15" s="116"/>
    </row>
    <row r="16" spans="1:10" customFormat="1" x14ac:dyDescent="0.25">
      <c r="A16" s="110" t="s">
        <v>172</v>
      </c>
      <c r="B16" s="110"/>
      <c r="C16" s="110"/>
      <c r="D16" s="13"/>
      <c r="E16" s="110"/>
      <c r="F16" s="136"/>
      <c r="G16" s="136"/>
      <c r="H16" s="136"/>
      <c r="I16" s="120"/>
    </row>
    <row r="17" spans="1:10" customFormat="1" x14ac:dyDescent="0.25">
      <c r="A17" s="11" t="s">
        <v>8</v>
      </c>
      <c r="B17" s="50">
        <v>44516</v>
      </c>
      <c r="C17" s="50">
        <v>44546</v>
      </c>
      <c r="D17" s="109">
        <v>2050351851</v>
      </c>
      <c r="E17" s="10" t="s">
        <v>56</v>
      </c>
      <c r="F17" s="113">
        <v>-43</v>
      </c>
      <c r="G17" s="111">
        <f t="shared" ref="G17" si="5">VLOOKUP(E17,mjs,3,0)</f>
        <v>9430</v>
      </c>
      <c r="H17" s="111">
        <f t="shared" ref="H17" si="6">F17*G17</f>
        <v>-405490</v>
      </c>
      <c r="I17" s="133"/>
      <c r="J17" s="116"/>
    </row>
    <row r="18" spans="1:10" customFormat="1" x14ac:dyDescent="0.25">
      <c r="A18" s="11" t="s">
        <v>8</v>
      </c>
      <c r="B18" s="50">
        <v>44516</v>
      </c>
      <c r="C18" s="50">
        <v>44546</v>
      </c>
      <c r="D18" s="109">
        <v>2050351851</v>
      </c>
      <c r="E18" s="10" t="s">
        <v>57</v>
      </c>
      <c r="F18" s="113">
        <v>-4224</v>
      </c>
      <c r="G18" s="111">
        <f t="shared" ref="G18:G24" si="7">VLOOKUP(E18,mjs,3,0)</f>
        <v>30000</v>
      </c>
      <c r="H18" s="111">
        <f t="shared" ref="H18:H24" si="8">F18*G18</f>
        <v>-126720000</v>
      </c>
      <c r="I18" s="133"/>
      <c r="J18" s="116"/>
    </row>
    <row r="19" spans="1:10" customFormat="1" x14ac:dyDescent="0.25">
      <c r="A19" s="11" t="s">
        <v>8</v>
      </c>
      <c r="B19" s="50">
        <v>44516</v>
      </c>
      <c r="C19" s="50">
        <v>44546</v>
      </c>
      <c r="D19" s="109">
        <v>2050351851</v>
      </c>
      <c r="E19" s="10" t="s">
        <v>65</v>
      </c>
      <c r="F19" s="113">
        <v>-272</v>
      </c>
      <c r="G19" s="111">
        <f t="shared" si="7"/>
        <v>100000</v>
      </c>
      <c r="H19" s="111">
        <f t="shared" si="8"/>
        <v>-27200000</v>
      </c>
      <c r="I19" s="131">
        <f>SUM(H17:H19)</f>
        <v>-154325490</v>
      </c>
      <c r="J19" s="116"/>
    </row>
    <row r="20" spans="1:10" customFormat="1" x14ac:dyDescent="0.25">
      <c r="A20" s="11" t="s">
        <v>8</v>
      </c>
      <c r="B20" s="50">
        <v>44516</v>
      </c>
      <c r="C20" s="50">
        <v>44546</v>
      </c>
      <c r="D20" s="109">
        <v>8276927713</v>
      </c>
      <c r="E20" s="10" t="s">
        <v>22</v>
      </c>
      <c r="F20" s="113">
        <v>5600</v>
      </c>
      <c r="G20" s="111">
        <f t="shared" si="7"/>
        <v>39360</v>
      </c>
      <c r="H20" s="111">
        <f t="shared" si="8"/>
        <v>220416000</v>
      </c>
      <c r="I20" s="133"/>
      <c r="J20" s="116"/>
    </row>
    <row r="21" spans="1:10" customFormat="1" x14ac:dyDescent="0.25">
      <c r="A21" s="11" t="s">
        <v>8</v>
      </c>
      <c r="B21" s="50">
        <v>44516</v>
      </c>
      <c r="C21" s="50">
        <v>44546</v>
      </c>
      <c r="D21" s="109">
        <v>8276927713</v>
      </c>
      <c r="E21" s="10" t="s">
        <v>56</v>
      </c>
      <c r="F21" s="113">
        <v>4224</v>
      </c>
      <c r="G21" s="111">
        <f t="shared" si="7"/>
        <v>9430</v>
      </c>
      <c r="H21" s="111">
        <f t="shared" si="8"/>
        <v>39832320</v>
      </c>
      <c r="I21" s="133"/>
      <c r="J21" s="116"/>
    </row>
    <row r="22" spans="1:10" customFormat="1" x14ac:dyDescent="0.25">
      <c r="A22" s="11" t="s">
        <v>8</v>
      </c>
      <c r="B22" s="50">
        <v>44516</v>
      </c>
      <c r="C22" s="50">
        <v>44546</v>
      </c>
      <c r="D22" s="109">
        <v>8276927713</v>
      </c>
      <c r="E22" s="10" t="s">
        <v>30</v>
      </c>
      <c r="F22" s="113">
        <v>7680</v>
      </c>
      <c r="G22" s="111">
        <f t="shared" si="7"/>
        <v>37240</v>
      </c>
      <c r="H22" s="111">
        <f t="shared" si="8"/>
        <v>286003200</v>
      </c>
      <c r="I22" s="133"/>
      <c r="J22" s="116"/>
    </row>
    <row r="23" spans="1:10" customFormat="1" x14ac:dyDescent="0.25">
      <c r="A23" s="11" t="s">
        <v>8</v>
      </c>
      <c r="B23" s="50">
        <v>44516</v>
      </c>
      <c r="C23" s="50">
        <v>44546</v>
      </c>
      <c r="D23" s="109">
        <v>8276927713</v>
      </c>
      <c r="E23" s="10" t="s">
        <v>57</v>
      </c>
      <c r="F23" s="113">
        <v>4369</v>
      </c>
      <c r="G23" s="111">
        <f t="shared" si="7"/>
        <v>30000</v>
      </c>
      <c r="H23" s="111">
        <f t="shared" si="8"/>
        <v>131070000</v>
      </c>
      <c r="I23" s="133"/>
      <c r="J23" s="116"/>
    </row>
    <row r="24" spans="1:10" customFormat="1" x14ac:dyDescent="0.25">
      <c r="A24" s="11" t="s">
        <v>8</v>
      </c>
      <c r="B24" s="50">
        <v>44516</v>
      </c>
      <c r="C24" s="50">
        <v>44546</v>
      </c>
      <c r="D24" s="109">
        <v>8276927713</v>
      </c>
      <c r="E24" s="10" t="s">
        <v>65</v>
      </c>
      <c r="F24" s="113">
        <v>272</v>
      </c>
      <c r="G24" s="111">
        <f t="shared" si="7"/>
        <v>100000</v>
      </c>
      <c r="H24" s="111">
        <f t="shared" si="8"/>
        <v>27200000</v>
      </c>
      <c r="I24" s="133"/>
      <c r="J24" s="116"/>
    </row>
    <row r="25" spans="1:10" customFormat="1" x14ac:dyDescent="0.25">
      <c r="A25" s="11" t="s">
        <v>8</v>
      </c>
      <c r="B25" s="50">
        <v>44516</v>
      </c>
      <c r="C25" s="50">
        <v>44546</v>
      </c>
      <c r="D25" s="109">
        <v>8276927713</v>
      </c>
      <c r="E25" s="10" t="s">
        <v>85</v>
      </c>
      <c r="F25" s="113"/>
      <c r="G25" s="111">
        <f t="shared" ref="G25" si="9">VLOOKUP(E25,mjs,3,0)</f>
        <v>0</v>
      </c>
      <c r="H25" s="111">
        <v>-4</v>
      </c>
      <c r="I25" s="131">
        <f>SUM(H20:H25)</f>
        <v>704521516</v>
      </c>
      <c r="J25" s="116"/>
    </row>
    <row r="26" spans="1:10" customFormat="1" x14ac:dyDescent="0.25">
      <c r="A26" s="110" t="s">
        <v>225</v>
      </c>
      <c r="B26" s="110"/>
      <c r="C26" s="110"/>
      <c r="D26" s="13"/>
      <c r="E26" s="110"/>
      <c r="F26" s="136"/>
      <c r="G26" s="136"/>
      <c r="H26" s="136"/>
      <c r="I26" s="120"/>
    </row>
    <row r="27" spans="1:10" customFormat="1" x14ac:dyDescent="0.25">
      <c r="A27" s="11" t="s">
        <v>8</v>
      </c>
      <c r="B27" s="50">
        <v>44523</v>
      </c>
      <c r="C27" s="50">
        <v>44553</v>
      </c>
      <c r="D27" s="109">
        <v>2050352789</v>
      </c>
      <c r="E27" s="10" t="s">
        <v>56</v>
      </c>
      <c r="F27" s="113">
        <v>-68</v>
      </c>
      <c r="G27" s="111">
        <f t="shared" ref="G27" si="10">VLOOKUP(E27,mjs,3,0)</f>
        <v>9430</v>
      </c>
      <c r="H27" s="111">
        <f t="shared" ref="H27" si="11">F27*G27</f>
        <v>-641240</v>
      </c>
      <c r="I27" s="133"/>
      <c r="J27" s="116"/>
    </row>
    <row r="28" spans="1:10" customFormat="1" x14ac:dyDescent="0.25">
      <c r="A28" s="11" t="s">
        <v>8</v>
      </c>
      <c r="B28" s="50">
        <v>44523</v>
      </c>
      <c r="C28" s="50">
        <v>44553</v>
      </c>
      <c r="D28" s="109">
        <v>2050352789</v>
      </c>
      <c r="E28" s="10" t="s">
        <v>57</v>
      </c>
      <c r="F28" s="113">
        <v>-4140</v>
      </c>
      <c r="G28" s="111">
        <f t="shared" ref="G28:G34" si="12">VLOOKUP(E28,mjs,3,0)</f>
        <v>30000</v>
      </c>
      <c r="H28" s="111">
        <f t="shared" ref="H28:H34" si="13">F28*G28</f>
        <v>-124200000</v>
      </c>
      <c r="I28" s="133"/>
      <c r="J28" s="116"/>
    </row>
    <row r="29" spans="1:10" customFormat="1" x14ac:dyDescent="0.25">
      <c r="A29" s="11" t="s">
        <v>8</v>
      </c>
      <c r="B29" s="50">
        <v>44523</v>
      </c>
      <c r="C29" s="50">
        <v>44553</v>
      </c>
      <c r="D29" s="109">
        <v>2050352789</v>
      </c>
      <c r="E29" s="10" t="s">
        <v>65</v>
      </c>
      <c r="F29" s="113">
        <v>-272</v>
      </c>
      <c r="G29" s="111">
        <f t="shared" si="12"/>
        <v>100000</v>
      </c>
      <c r="H29" s="111">
        <f t="shared" si="13"/>
        <v>-27200000</v>
      </c>
      <c r="I29" s="131">
        <f>SUM(H27:H29)</f>
        <v>-152041240</v>
      </c>
      <c r="J29" s="116"/>
    </row>
    <row r="30" spans="1:10" customFormat="1" x14ac:dyDescent="0.25">
      <c r="A30" s="11" t="s">
        <v>8</v>
      </c>
      <c r="B30" s="50">
        <v>44523</v>
      </c>
      <c r="C30" s="50">
        <v>44553</v>
      </c>
      <c r="D30" s="109">
        <v>8276954410</v>
      </c>
      <c r="E30" s="10" t="s">
        <v>22</v>
      </c>
      <c r="F30" s="113">
        <v>5600</v>
      </c>
      <c r="G30" s="111">
        <f t="shared" si="12"/>
        <v>39360</v>
      </c>
      <c r="H30" s="111">
        <f t="shared" si="13"/>
        <v>220416000</v>
      </c>
      <c r="I30" s="133"/>
      <c r="J30" s="116"/>
    </row>
    <row r="31" spans="1:10" customFormat="1" x14ac:dyDescent="0.25">
      <c r="A31" s="11" t="s">
        <v>8</v>
      </c>
      <c r="B31" s="50">
        <v>44523</v>
      </c>
      <c r="C31" s="50">
        <v>44553</v>
      </c>
      <c r="D31" s="109">
        <v>8276954410</v>
      </c>
      <c r="E31" s="10" t="s">
        <v>56</v>
      </c>
      <c r="F31" s="113">
        <v>2883</v>
      </c>
      <c r="G31" s="111">
        <f t="shared" si="12"/>
        <v>9430</v>
      </c>
      <c r="H31" s="111">
        <f t="shared" si="13"/>
        <v>27186690</v>
      </c>
      <c r="I31" s="133"/>
      <c r="J31" s="116"/>
    </row>
    <row r="32" spans="1:10" customFormat="1" x14ac:dyDescent="0.25">
      <c r="A32" s="11" t="s">
        <v>8</v>
      </c>
      <c r="B32" s="50">
        <v>44523</v>
      </c>
      <c r="C32" s="50">
        <v>44553</v>
      </c>
      <c r="D32" s="109">
        <v>8276954410</v>
      </c>
      <c r="E32" s="10" t="s">
        <v>30</v>
      </c>
      <c r="F32" s="113">
        <v>7680</v>
      </c>
      <c r="G32" s="111">
        <f t="shared" si="12"/>
        <v>37240</v>
      </c>
      <c r="H32" s="111">
        <f t="shared" si="13"/>
        <v>286003200</v>
      </c>
      <c r="I32" s="133"/>
      <c r="J32" s="116"/>
    </row>
    <row r="33" spans="1:10" customFormat="1" x14ac:dyDescent="0.25">
      <c r="A33" s="11" t="s">
        <v>8</v>
      </c>
      <c r="B33" s="50">
        <v>44523</v>
      </c>
      <c r="C33" s="50">
        <v>44553</v>
      </c>
      <c r="D33" s="109">
        <v>8276954410</v>
      </c>
      <c r="E33" s="10" t="s">
        <v>57</v>
      </c>
      <c r="F33" s="113">
        <v>3072</v>
      </c>
      <c r="G33" s="111">
        <f t="shared" si="12"/>
        <v>30000</v>
      </c>
      <c r="H33" s="111">
        <f t="shared" si="13"/>
        <v>92160000</v>
      </c>
      <c r="I33" s="133"/>
      <c r="J33" s="116"/>
    </row>
    <row r="34" spans="1:10" customFormat="1" x14ac:dyDescent="0.25">
      <c r="A34" s="11" t="s">
        <v>8</v>
      </c>
      <c r="B34" s="50">
        <v>44523</v>
      </c>
      <c r="C34" s="50">
        <v>44553</v>
      </c>
      <c r="D34" s="109">
        <v>8276954410</v>
      </c>
      <c r="E34" s="10" t="s">
        <v>65</v>
      </c>
      <c r="F34" s="113">
        <v>272</v>
      </c>
      <c r="G34" s="111">
        <f t="shared" si="12"/>
        <v>100000</v>
      </c>
      <c r="H34" s="111">
        <f t="shared" si="13"/>
        <v>27200000</v>
      </c>
      <c r="I34" s="133"/>
      <c r="J34" s="116"/>
    </row>
    <row r="35" spans="1:10" customFormat="1" x14ac:dyDescent="0.25">
      <c r="A35" s="11" t="s">
        <v>8</v>
      </c>
      <c r="B35" s="50">
        <v>44523</v>
      </c>
      <c r="C35" s="50">
        <v>44553</v>
      </c>
      <c r="D35" s="109">
        <v>8276954410</v>
      </c>
      <c r="E35" s="10" t="s">
        <v>85</v>
      </c>
      <c r="F35" s="113"/>
      <c r="G35" s="111">
        <f t="shared" ref="G35" si="14">VLOOKUP(E35,mjs,3,0)</f>
        <v>0</v>
      </c>
      <c r="H35" s="111">
        <v>-4</v>
      </c>
      <c r="I35" s="131">
        <f>SUM(H30:H35)</f>
        <v>652965886</v>
      </c>
      <c r="J35" s="116"/>
    </row>
    <row r="36" spans="1:10" customFormat="1" x14ac:dyDescent="0.25">
      <c r="A36" s="110" t="s">
        <v>282</v>
      </c>
      <c r="B36" s="110"/>
      <c r="C36" s="110"/>
      <c r="D36" s="13"/>
      <c r="E36" s="110"/>
      <c r="F36" s="136"/>
      <c r="G36" s="136"/>
      <c r="H36" s="136"/>
      <c r="I36" s="120"/>
    </row>
    <row r="37" spans="1:10" customFormat="1" x14ac:dyDescent="0.25">
      <c r="A37" s="11" t="s">
        <v>8</v>
      </c>
      <c r="B37" s="50">
        <v>44530</v>
      </c>
      <c r="C37" s="50">
        <v>44560</v>
      </c>
      <c r="D37" s="109">
        <v>2050353749</v>
      </c>
      <c r="E37" s="10" t="s">
        <v>56</v>
      </c>
      <c r="F37" s="113">
        <v>-58</v>
      </c>
      <c r="G37" s="111">
        <f t="shared" ref="G37" si="15">VLOOKUP(E37,mjs,3,0)</f>
        <v>9430</v>
      </c>
      <c r="H37" s="111">
        <f t="shared" ref="H37" si="16">F37*G37</f>
        <v>-546940</v>
      </c>
      <c r="I37" s="133"/>
      <c r="J37" s="116"/>
    </row>
    <row r="38" spans="1:10" customFormat="1" x14ac:dyDescent="0.25">
      <c r="A38" s="11" t="s">
        <v>8</v>
      </c>
      <c r="B38" s="50">
        <v>44530</v>
      </c>
      <c r="C38" s="50">
        <v>44560</v>
      </c>
      <c r="D38" s="109">
        <v>2050353749</v>
      </c>
      <c r="E38" s="10" t="s">
        <v>57</v>
      </c>
      <c r="F38" s="113">
        <v>-2430</v>
      </c>
      <c r="G38" s="111">
        <f t="shared" ref="G38:G45" si="17">VLOOKUP(E38,mjs,3,0)</f>
        <v>30000</v>
      </c>
      <c r="H38" s="111">
        <f t="shared" ref="H38:H45" si="18">F38*G38</f>
        <v>-72900000</v>
      </c>
      <c r="I38" s="133"/>
      <c r="J38" s="116"/>
    </row>
    <row r="39" spans="1:10" customFormat="1" x14ac:dyDescent="0.25">
      <c r="A39" s="11" t="s">
        <v>8</v>
      </c>
      <c r="B39" s="50">
        <v>44530</v>
      </c>
      <c r="C39" s="50">
        <v>44560</v>
      </c>
      <c r="D39" s="109">
        <v>2050353749</v>
      </c>
      <c r="E39" s="10" t="s">
        <v>65</v>
      </c>
      <c r="F39" s="113">
        <v>-400</v>
      </c>
      <c r="G39" s="111">
        <f t="shared" si="17"/>
        <v>100000</v>
      </c>
      <c r="H39" s="111">
        <f t="shared" si="18"/>
        <v>-40000000</v>
      </c>
      <c r="I39" s="133"/>
      <c r="J39" s="116"/>
    </row>
    <row r="40" spans="1:10" customFormat="1" x14ac:dyDescent="0.25">
      <c r="A40" s="11" t="s">
        <v>8</v>
      </c>
      <c r="B40" s="50">
        <v>44530</v>
      </c>
      <c r="C40" s="50">
        <v>44560</v>
      </c>
      <c r="D40" s="109">
        <v>2050353749</v>
      </c>
      <c r="E40" s="10" t="s">
        <v>85</v>
      </c>
      <c r="F40" s="113"/>
      <c r="G40" s="111">
        <f t="shared" ref="G40" si="19">VLOOKUP(E40,mjs,3,0)</f>
        <v>0</v>
      </c>
      <c r="H40" s="111">
        <v>-1</v>
      </c>
      <c r="I40" s="131">
        <f>SUM(H37:H40)</f>
        <v>-113446941</v>
      </c>
      <c r="J40" s="116"/>
    </row>
    <row r="41" spans="1:10" customFormat="1" x14ac:dyDescent="0.25">
      <c r="A41" s="11" t="s">
        <v>8</v>
      </c>
      <c r="B41" s="50">
        <v>44530</v>
      </c>
      <c r="C41" s="50">
        <v>44560</v>
      </c>
      <c r="D41" s="109">
        <v>8276988947</v>
      </c>
      <c r="E41" s="10" t="s">
        <v>22</v>
      </c>
      <c r="F41" s="113">
        <v>5600</v>
      </c>
      <c r="G41" s="111">
        <f t="shared" si="17"/>
        <v>39360</v>
      </c>
      <c r="H41" s="111">
        <f t="shared" si="18"/>
        <v>220416000</v>
      </c>
      <c r="I41" s="133"/>
      <c r="J41" s="116"/>
    </row>
    <row r="42" spans="1:10" customFormat="1" x14ac:dyDescent="0.25">
      <c r="A42" s="11" t="s">
        <v>8</v>
      </c>
      <c r="B42" s="50">
        <v>44530</v>
      </c>
      <c r="C42" s="50">
        <v>44560</v>
      </c>
      <c r="D42" s="109">
        <v>8276988947</v>
      </c>
      <c r="E42" s="10" t="s">
        <v>56</v>
      </c>
      <c r="F42" s="113">
        <v>4320</v>
      </c>
      <c r="G42" s="111">
        <f t="shared" si="17"/>
        <v>9430</v>
      </c>
      <c r="H42" s="111">
        <f t="shared" si="18"/>
        <v>40737600</v>
      </c>
      <c r="I42" s="133"/>
      <c r="J42" s="116"/>
    </row>
    <row r="43" spans="1:10" customFormat="1" x14ac:dyDescent="0.25">
      <c r="A43" s="11" t="s">
        <v>8</v>
      </c>
      <c r="B43" s="50">
        <v>44530</v>
      </c>
      <c r="C43" s="50">
        <v>44560</v>
      </c>
      <c r="D43" s="109">
        <v>8276988947</v>
      </c>
      <c r="E43" s="10" t="s">
        <v>30</v>
      </c>
      <c r="F43" s="113">
        <v>12800</v>
      </c>
      <c r="G43" s="111">
        <f t="shared" si="17"/>
        <v>37240</v>
      </c>
      <c r="H43" s="111">
        <f t="shared" si="18"/>
        <v>476672000</v>
      </c>
      <c r="I43" s="133"/>
      <c r="J43" s="116"/>
    </row>
    <row r="44" spans="1:10" customFormat="1" x14ac:dyDescent="0.25">
      <c r="A44" s="11" t="s">
        <v>8</v>
      </c>
      <c r="B44" s="50">
        <v>44530</v>
      </c>
      <c r="C44" s="50">
        <v>44560</v>
      </c>
      <c r="D44" s="109">
        <v>8276988947</v>
      </c>
      <c r="E44" s="10" t="s">
        <v>57</v>
      </c>
      <c r="F44" s="113">
        <v>4440</v>
      </c>
      <c r="G44" s="111">
        <f t="shared" si="17"/>
        <v>30000</v>
      </c>
      <c r="H44" s="111">
        <f t="shared" si="18"/>
        <v>133200000</v>
      </c>
      <c r="I44" s="133"/>
      <c r="J44" s="116"/>
    </row>
    <row r="45" spans="1:10" customFormat="1" x14ac:dyDescent="0.25">
      <c r="A45" s="11" t="s">
        <v>8</v>
      </c>
      <c r="B45" s="50">
        <v>44530</v>
      </c>
      <c r="C45" s="50">
        <v>44560</v>
      </c>
      <c r="D45" s="109">
        <v>8276988947</v>
      </c>
      <c r="E45" s="10" t="s">
        <v>65</v>
      </c>
      <c r="F45" s="113">
        <v>400</v>
      </c>
      <c r="G45" s="111">
        <f t="shared" si="17"/>
        <v>100000</v>
      </c>
      <c r="H45" s="111">
        <f t="shared" si="18"/>
        <v>40000000</v>
      </c>
      <c r="I45" s="133"/>
      <c r="J45" s="116"/>
    </row>
    <row r="46" spans="1:10" customFormat="1" x14ac:dyDescent="0.25">
      <c r="A46" s="11" t="s">
        <v>8</v>
      </c>
      <c r="B46" s="50">
        <v>44530</v>
      </c>
      <c r="C46" s="50">
        <v>44560</v>
      </c>
      <c r="D46" s="109">
        <v>8276988947</v>
      </c>
      <c r="E46" s="10" t="s">
        <v>85</v>
      </c>
      <c r="F46" s="113"/>
      <c r="G46" s="111">
        <f t="shared" ref="G46" si="20">VLOOKUP(E46,mjs,3,0)</f>
        <v>0</v>
      </c>
      <c r="H46" s="111">
        <v>-5</v>
      </c>
      <c r="I46" s="131">
        <f>SUM(H41:H46)</f>
        <v>911025595</v>
      </c>
      <c r="J46" s="116"/>
    </row>
    <row r="47" spans="1:10" customFormat="1" x14ac:dyDescent="0.25">
      <c r="A47" s="11" t="s">
        <v>8</v>
      </c>
      <c r="B47" s="50">
        <v>44530</v>
      </c>
      <c r="C47" s="50">
        <v>44531</v>
      </c>
      <c r="D47" s="109">
        <v>2906316650</v>
      </c>
      <c r="E47" s="10" t="s">
        <v>303</v>
      </c>
      <c r="F47" s="113"/>
      <c r="G47" s="111"/>
      <c r="H47" s="111">
        <v>-66975000</v>
      </c>
      <c r="I47" s="133"/>
      <c r="J47" s="116"/>
    </row>
    <row r="48" spans="1:10" customFormat="1" x14ac:dyDescent="0.25">
      <c r="A48" s="11" t="s">
        <v>8</v>
      </c>
      <c r="B48" s="50">
        <v>44530</v>
      </c>
      <c r="C48" s="50">
        <v>44532</v>
      </c>
      <c r="D48" s="109">
        <v>2906323000</v>
      </c>
      <c r="E48" s="10" t="s">
        <v>304</v>
      </c>
      <c r="F48" s="113"/>
      <c r="G48" s="111"/>
      <c r="H48" s="111">
        <v>-73663078</v>
      </c>
      <c r="I48" s="133"/>
      <c r="J48" s="116"/>
    </row>
    <row r="49" spans="1:10" customFormat="1" x14ac:dyDescent="0.25">
      <c r="A49" s="11" t="s">
        <v>8</v>
      </c>
      <c r="B49" s="50">
        <v>44530</v>
      </c>
      <c r="C49" s="50">
        <v>44537</v>
      </c>
      <c r="D49" s="109">
        <v>2906339671</v>
      </c>
      <c r="E49" s="10" t="s">
        <v>305</v>
      </c>
      <c r="F49" s="113"/>
      <c r="G49" s="111"/>
      <c r="H49" s="111">
        <v>-4800000</v>
      </c>
      <c r="I49" s="133"/>
      <c r="J49" s="116"/>
    </row>
    <row r="50" spans="1:10" customFormat="1" x14ac:dyDescent="0.25">
      <c r="A50" s="11" t="s">
        <v>8</v>
      </c>
      <c r="B50" s="50">
        <v>44530</v>
      </c>
      <c r="C50" s="50">
        <v>44537</v>
      </c>
      <c r="D50" s="109">
        <v>2906339672</v>
      </c>
      <c r="E50" s="10" t="s">
        <v>306</v>
      </c>
      <c r="F50" s="113"/>
      <c r="G50" s="111"/>
      <c r="H50" s="111">
        <v>-2838000</v>
      </c>
      <c r="I50" s="133"/>
      <c r="J50" s="116"/>
    </row>
    <row r="51" spans="1:10" customFormat="1" x14ac:dyDescent="0.25">
      <c r="A51" s="11" t="s">
        <v>8</v>
      </c>
      <c r="B51" s="50">
        <v>44530</v>
      </c>
      <c r="C51" s="50">
        <v>44537</v>
      </c>
      <c r="D51" s="109">
        <v>2906339673</v>
      </c>
      <c r="E51" s="10" t="s">
        <v>307</v>
      </c>
      <c r="F51" s="113"/>
      <c r="G51" s="111"/>
      <c r="H51" s="111">
        <v>-138000</v>
      </c>
      <c r="I51" s="133"/>
      <c r="J51" s="116"/>
    </row>
    <row r="52" spans="1:10" customFormat="1" x14ac:dyDescent="0.25">
      <c r="A52" s="11"/>
      <c r="B52" s="50"/>
      <c r="C52" s="50"/>
      <c r="D52" s="109"/>
      <c r="E52" s="10"/>
      <c r="F52" s="113"/>
      <c r="G52" s="111"/>
      <c r="H52" s="111"/>
      <c r="I52" s="133"/>
      <c r="J52" s="116"/>
    </row>
    <row r="53" spans="1:10" customFormat="1" x14ac:dyDescent="0.25">
      <c r="A53" s="11"/>
      <c r="B53" s="50"/>
      <c r="C53" s="50"/>
      <c r="D53" s="109"/>
      <c r="E53" s="10"/>
      <c r="F53" s="113"/>
      <c r="G53" s="111"/>
      <c r="H53" s="111"/>
      <c r="I53" s="133"/>
      <c r="J53" s="116"/>
    </row>
    <row r="54" spans="1:10" customFormat="1" x14ac:dyDescent="0.25">
      <c r="A54" s="11"/>
      <c r="B54" s="50"/>
      <c r="C54" s="50"/>
      <c r="D54" s="109"/>
      <c r="E54" s="10"/>
      <c r="F54" s="113"/>
      <c r="G54" s="111"/>
      <c r="H54" s="111"/>
      <c r="I54" s="133"/>
      <c r="J54" s="116"/>
    </row>
    <row r="55" spans="1:10" customFormat="1" x14ac:dyDescent="0.25">
      <c r="A55" s="11"/>
      <c r="B55" s="50"/>
      <c r="C55" s="50"/>
      <c r="D55" s="109"/>
      <c r="E55" s="10"/>
      <c r="F55" s="113"/>
      <c r="G55" s="111"/>
      <c r="H55" s="111"/>
      <c r="I55" s="133"/>
      <c r="J55" s="116"/>
    </row>
    <row r="56" spans="1:10" customFormat="1" x14ac:dyDescent="0.25">
      <c r="A56" s="11"/>
      <c r="B56" s="50"/>
      <c r="C56" s="50"/>
      <c r="D56" s="109"/>
      <c r="E56" s="10"/>
      <c r="F56" s="113"/>
      <c r="G56" s="111"/>
      <c r="H56" s="111"/>
      <c r="I56" s="133"/>
      <c r="J56" s="116"/>
    </row>
    <row r="57" spans="1:10" customFormat="1" x14ac:dyDescent="0.25">
      <c r="A57" s="11"/>
      <c r="B57" s="50"/>
      <c r="C57" s="50"/>
      <c r="D57" s="109"/>
      <c r="E57" s="10"/>
      <c r="F57" s="113"/>
      <c r="G57" s="111"/>
      <c r="H57" s="111"/>
      <c r="I57" s="133"/>
      <c r="J57" s="116"/>
    </row>
    <row r="58" spans="1:10" customFormat="1" x14ac:dyDescent="0.25">
      <c r="A58" s="11"/>
      <c r="B58" s="50"/>
      <c r="C58" s="50"/>
      <c r="D58" s="109"/>
      <c r="E58" s="10"/>
      <c r="F58" s="113"/>
      <c r="G58" s="111"/>
      <c r="H58" s="111"/>
      <c r="I58" s="133"/>
      <c r="J58" s="116"/>
    </row>
    <row r="59" spans="1:10" customFormat="1" x14ac:dyDescent="0.25">
      <c r="A59" s="11"/>
      <c r="B59" s="50"/>
      <c r="C59" s="50"/>
      <c r="D59" s="109"/>
      <c r="E59" s="10"/>
      <c r="F59" s="113"/>
      <c r="G59" s="111"/>
      <c r="H59" s="111"/>
      <c r="I59" s="133"/>
      <c r="J59" s="116"/>
    </row>
    <row r="60" spans="1:10" customFormat="1" x14ac:dyDescent="0.25">
      <c r="A60" s="11"/>
      <c r="B60" s="50"/>
      <c r="C60" s="50"/>
      <c r="D60" s="109"/>
      <c r="E60" s="10"/>
      <c r="F60" s="113"/>
      <c r="G60" s="111"/>
      <c r="H60" s="111"/>
      <c r="I60" s="133"/>
      <c r="J60" s="116"/>
    </row>
    <row r="61" spans="1:10" customFormat="1" x14ac:dyDescent="0.25">
      <c r="A61" s="11"/>
      <c r="B61" s="50"/>
      <c r="C61" s="50"/>
      <c r="D61" s="109"/>
      <c r="E61" s="10"/>
      <c r="F61" s="113"/>
      <c r="G61" s="111"/>
      <c r="H61" s="111"/>
      <c r="I61" s="133"/>
      <c r="J61" s="116"/>
    </row>
    <row r="62" spans="1:10" customFormat="1" x14ac:dyDescent="0.25">
      <c r="A62" s="11"/>
      <c r="B62" s="50"/>
      <c r="C62" s="50"/>
      <c r="D62" s="109"/>
      <c r="E62" s="10"/>
      <c r="F62" s="113"/>
      <c r="G62" s="111"/>
      <c r="H62" s="111"/>
      <c r="I62" s="133"/>
      <c r="J62" s="116"/>
    </row>
    <row r="63" spans="1:10" customFormat="1" x14ac:dyDescent="0.25">
      <c r="A63" s="11"/>
      <c r="B63" s="50"/>
      <c r="C63" s="50"/>
      <c r="D63" s="109"/>
      <c r="E63" s="10"/>
      <c r="F63" s="113"/>
      <c r="G63" s="111"/>
      <c r="H63" s="111"/>
      <c r="I63" s="133"/>
      <c r="J63" s="116"/>
    </row>
    <row r="64" spans="1:10" customFormat="1" x14ac:dyDescent="0.25">
      <c r="A64" s="11"/>
      <c r="B64" s="50"/>
      <c r="C64" s="50"/>
      <c r="D64" s="109"/>
      <c r="E64" s="10"/>
      <c r="F64" s="113"/>
      <c r="G64" s="111"/>
      <c r="H64" s="111"/>
      <c r="I64" s="133"/>
      <c r="J64" s="116"/>
    </row>
    <row r="65" spans="1:10" customFormat="1" x14ac:dyDescent="0.25">
      <c r="A65" s="11"/>
      <c r="B65" s="50"/>
      <c r="C65" s="50"/>
      <c r="D65" s="109"/>
      <c r="E65" s="10"/>
      <c r="F65" s="113"/>
      <c r="G65" s="111"/>
      <c r="H65" s="111"/>
      <c r="I65" s="133"/>
      <c r="J65" s="116"/>
    </row>
    <row r="66" spans="1:10" customFormat="1" x14ac:dyDescent="0.25">
      <c r="A66" s="11"/>
      <c r="B66" s="50"/>
      <c r="C66" s="50"/>
      <c r="D66" s="109"/>
      <c r="E66" s="10"/>
      <c r="F66" s="113"/>
      <c r="G66" s="111"/>
      <c r="H66" s="111"/>
      <c r="I66" s="133"/>
      <c r="J66" s="116"/>
    </row>
    <row r="67" spans="1:10" customFormat="1" x14ac:dyDescent="0.25">
      <c r="A67" s="11"/>
      <c r="B67" s="50"/>
      <c r="C67" s="50"/>
      <c r="D67" s="109"/>
      <c r="E67" s="10"/>
      <c r="F67" s="113"/>
      <c r="G67" s="111"/>
      <c r="H67" s="111"/>
      <c r="I67" s="133"/>
      <c r="J67" s="116"/>
    </row>
    <row r="68" spans="1:10" customFormat="1" x14ac:dyDescent="0.25">
      <c r="A68" s="11"/>
      <c r="B68" s="50"/>
      <c r="C68" s="50"/>
      <c r="D68" s="109"/>
      <c r="E68" s="10"/>
      <c r="F68" s="113"/>
      <c r="G68" s="111"/>
      <c r="H68" s="111"/>
      <c r="I68" s="133"/>
      <c r="J68" s="116"/>
    </row>
    <row r="69" spans="1:10" customFormat="1" x14ac:dyDescent="0.25">
      <c r="A69" s="11"/>
      <c r="B69" s="50"/>
      <c r="C69" s="50"/>
      <c r="D69" s="109"/>
      <c r="E69" s="10"/>
      <c r="F69" s="113"/>
      <c r="G69" s="111"/>
      <c r="H69" s="111"/>
      <c r="I69" s="133"/>
      <c r="J69" s="116"/>
    </row>
    <row r="70" spans="1:10" customFormat="1" x14ac:dyDescent="0.25">
      <c r="A70" s="11"/>
      <c r="B70" s="50"/>
      <c r="C70" s="50"/>
      <c r="D70" s="109"/>
      <c r="E70" s="10"/>
      <c r="F70" s="113"/>
      <c r="G70" s="111"/>
      <c r="H70" s="111"/>
      <c r="I70" s="133"/>
      <c r="J70" s="116"/>
    </row>
  </sheetData>
  <dataValidations disablePrompts="1" count="1">
    <dataValidation type="list" allowBlank="1" showInputMessage="1" showErrorMessage="1" sqref="E7 E17 E27 E37">
      <formula1>P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HARGA!#REF!</xm:f>
          </x14:formula1>
          <xm:sqref>E6:E7 E16:E17 E26:E27 E36:E37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zoomScale="85" zoomScaleNormal="85" workbookViewId="0"/>
  </sheetViews>
  <sheetFormatPr defaultColWidth="24.7109375" defaultRowHeight="15" x14ac:dyDescent="0.25"/>
  <cols>
    <col min="1" max="1" width="31.5703125" style="52" customWidth="1"/>
    <col min="2" max="3" width="14.7109375" style="52" customWidth="1"/>
    <col min="4" max="4" width="14.7109375" style="57" customWidth="1"/>
    <col min="5" max="5" width="54.28515625" style="52" customWidth="1"/>
    <col min="6" max="8" width="14.5703125" style="111" customWidth="1"/>
    <col min="9" max="9" width="12.5703125" style="130" bestFit="1" customWidth="1"/>
    <col min="10" max="16384" width="24.7109375" style="52"/>
  </cols>
  <sheetData>
    <row r="1" spans="1:9" s="53" customFormat="1" ht="18.75" x14ac:dyDescent="0.3">
      <c r="A1" s="60" t="s">
        <v>0</v>
      </c>
      <c r="B1" s="52"/>
      <c r="C1" s="52"/>
      <c r="D1" s="57"/>
      <c r="E1" s="52"/>
      <c r="F1" s="111"/>
      <c r="G1" s="111"/>
      <c r="H1" s="111"/>
      <c r="I1" s="128"/>
    </row>
    <row r="2" spans="1:9" s="53" customFormat="1" x14ac:dyDescent="0.25">
      <c r="A2" s="62" t="s">
        <v>9</v>
      </c>
      <c r="B2" s="52"/>
      <c r="C2" s="52"/>
      <c r="D2" s="57"/>
      <c r="E2" s="52"/>
      <c r="F2" s="111"/>
      <c r="G2" s="111"/>
      <c r="H2" s="111"/>
      <c r="I2" s="128"/>
    </row>
    <row r="3" spans="1:9" s="53" customFormat="1" x14ac:dyDescent="0.25">
      <c r="A3" s="134" t="str">
        <f>LMS!$A$3</f>
        <v>November 2021</v>
      </c>
      <c r="B3" s="52"/>
      <c r="C3" s="52"/>
      <c r="D3" s="57"/>
      <c r="E3" s="52"/>
      <c r="F3" s="111"/>
      <c r="G3" s="111"/>
      <c r="H3" s="111"/>
      <c r="I3" s="128"/>
    </row>
    <row r="4" spans="1:9" s="53" customFormat="1" x14ac:dyDescent="0.25">
      <c r="A4" s="52"/>
      <c r="B4" s="52"/>
      <c r="C4" s="52"/>
      <c r="D4" s="57"/>
      <c r="E4" s="52"/>
      <c r="F4" s="111"/>
      <c r="G4" s="111"/>
      <c r="H4" s="111"/>
      <c r="I4" s="128"/>
    </row>
    <row r="5" spans="1:9" s="54" customFormat="1" x14ac:dyDescent="0.25">
      <c r="A5" s="59" t="s">
        <v>2</v>
      </c>
      <c r="B5" s="70" t="s">
        <v>83</v>
      </c>
      <c r="C5" s="70" t="s">
        <v>84</v>
      </c>
      <c r="D5" s="58" t="s">
        <v>10</v>
      </c>
      <c r="E5" s="59" t="s">
        <v>3</v>
      </c>
      <c r="F5" s="112" t="s">
        <v>11</v>
      </c>
      <c r="G5" s="112" t="s">
        <v>12</v>
      </c>
      <c r="H5" s="112" t="s">
        <v>4</v>
      </c>
      <c r="I5" s="129"/>
    </row>
    <row r="6" spans="1:9" s="53" customFormat="1" x14ac:dyDescent="0.25">
      <c r="A6" s="110" t="s">
        <v>146</v>
      </c>
      <c r="B6" s="110"/>
      <c r="C6" s="110"/>
      <c r="D6" s="110"/>
      <c r="E6" s="110"/>
      <c r="F6" s="136"/>
      <c r="G6" s="136"/>
      <c r="H6" s="136"/>
      <c r="I6" s="128"/>
    </row>
    <row r="7" spans="1:9" x14ac:dyDescent="0.25">
      <c r="A7" s="52" t="s">
        <v>79</v>
      </c>
      <c r="B7" s="50">
        <v>44508</v>
      </c>
      <c r="C7" s="50">
        <v>44522</v>
      </c>
      <c r="D7" s="141">
        <v>8276896007</v>
      </c>
      <c r="E7" s="52" t="s">
        <v>25</v>
      </c>
      <c r="F7" s="111">
        <v>4070</v>
      </c>
      <c r="G7" s="111">
        <f>+VLOOKUP(E7,pbs,3,FALSE)</f>
        <v>25620</v>
      </c>
      <c r="H7" s="111">
        <f t="shared" ref="H7" si="0">+F7*G7</f>
        <v>104273400</v>
      </c>
      <c r="I7" s="128"/>
    </row>
    <row r="8" spans="1:9" x14ac:dyDescent="0.25">
      <c r="A8" s="52" t="s">
        <v>79</v>
      </c>
      <c r="B8" s="50">
        <v>44508</v>
      </c>
      <c r="C8" s="50">
        <v>44522</v>
      </c>
      <c r="D8" s="141">
        <v>8276896007</v>
      </c>
      <c r="E8" s="52" t="s">
        <v>129</v>
      </c>
      <c r="F8" s="111">
        <v>1300</v>
      </c>
      <c r="G8" s="111">
        <f>+VLOOKUP(E8,pbs,3,FALSE)</f>
        <v>24030</v>
      </c>
      <c r="H8" s="111">
        <f t="shared" ref="H8" si="1">+F8*G8</f>
        <v>31239000</v>
      </c>
      <c r="I8" s="142">
        <f>SUM(H7:H8)</f>
        <v>135512400</v>
      </c>
    </row>
    <row r="9" spans="1:9" s="53" customFormat="1" x14ac:dyDescent="0.25">
      <c r="A9" s="110" t="s">
        <v>172</v>
      </c>
      <c r="B9" s="110"/>
      <c r="C9" s="110"/>
      <c r="D9" s="110"/>
      <c r="E9" s="110"/>
      <c r="F9" s="136"/>
      <c r="G9" s="136"/>
      <c r="H9" s="136"/>
      <c r="I9" s="128"/>
    </row>
    <row r="10" spans="1:9" x14ac:dyDescent="0.25">
      <c r="A10" s="52" t="s">
        <v>79</v>
      </c>
      <c r="B10" s="50">
        <v>44516</v>
      </c>
      <c r="C10" s="50">
        <v>44530</v>
      </c>
      <c r="D10" s="141">
        <v>8276927734</v>
      </c>
      <c r="E10" s="52" t="s">
        <v>25</v>
      </c>
      <c r="F10" s="111">
        <v>1577</v>
      </c>
      <c r="G10" s="111">
        <f>+VLOOKUP(E10,pbs,3,FALSE)</f>
        <v>25620</v>
      </c>
      <c r="H10" s="111">
        <f t="shared" ref="H10" si="2">+F10*G10</f>
        <v>40402740</v>
      </c>
      <c r="I10" s="128"/>
    </row>
    <row r="11" spans="1:9" x14ac:dyDescent="0.25">
      <c r="A11" s="52" t="s">
        <v>79</v>
      </c>
      <c r="B11" s="50">
        <v>44516</v>
      </c>
      <c r="C11" s="50">
        <v>44530</v>
      </c>
      <c r="D11" s="141">
        <v>8276927734</v>
      </c>
      <c r="E11" s="52" t="s">
        <v>142</v>
      </c>
      <c r="F11" s="111">
        <v>848</v>
      </c>
      <c r="G11" s="111">
        <f>+VLOOKUP(E11,pbs,3,FALSE)</f>
        <v>14900</v>
      </c>
      <c r="H11" s="111">
        <f t="shared" ref="H11:H12" si="3">+F11*G11</f>
        <v>12635200</v>
      </c>
    </row>
    <row r="12" spans="1:9" x14ac:dyDescent="0.25">
      <c r="A12" s="52" t="s">
        <v>79</v>
      </c>
      <c r="B12" s="50">
        <v>44516</v>
      </c>
      <c r="C12" s="50">
        <v>44530</v>
      </c>
      <c r="D12" s="141">
        <v>8276927734</v>
      </c>
      <c r="E12" s="52" t="s">
        <v>129</v>
      </c>
      <c r="F12" s="111">
        <v>2630</v>
      </c>
      <c r="G12" s="111">
        <f>+VLOOKUP(E12,pbs,3,FALSE)</f>
        <v>24030</v>
      </c>
      <c r="H12" s="111">
        <f t="shared" si="3"/>
        <v>63198900</v>
      </c>
    </row>
    <row r="13" spans="1:9" x14ac:dyDescent="0.25">
      <c r="A13" s="52" t="s">
        <v>79</v>
      </c>
      <c r="B13" s="50">
        <v>44516</v>
      </c>
      <c r="C13" s="50">
        <v>44530</v>
      </c>
      <c r="D13" s="141">
        <v>8276927734</v>
      </c>
      <c r="E13" s="52" t="s">
        <v>85</v>
      </c>
      <c r="G13" s="111">
        <f>+VLOOKUP(E13,pbs,3,FALSE)</f>
        <v>0</v>
      </c>
      <c r="H13" s="111">
        <v>-1</v>
      </c>
      <c r="I13" s="142">
        <f>SUM(H10:H13)</f>
        <v>116236839</v>
      </c>
    </row>
    <row r="14" spans="1:9" s="53" customFormat="1" x14ac:dyDescent="0.25">
      <c r="A14" s="110" t="s">
        <v>225</v>
      </c>
      <c r="B14" s="110"/>
      <c r="C14" s="110"/>
      <c r="D14" s="110"/>
      <c r="E14" s="110"/>
      <c r="F14" s="136"/>
      <c r="G14" s="136"/>
      <c r="H14" s="136"/>
      <c r="I14" s="128"/>
    </row>
    <row r="15" spans="1:9" x14ac:dyDescent="0.25">
      <c r="A15" s="52" t="s">
        <v>79</v>
      </c>
      <c r="B15" s="50">
        <v>44523</v>
      </c>
      <c r="C15" s="50">
        <v>44537</v>
      </c>
      <c r="D15" s="141">
        <v>8276954428</v>
      </c>
      <c r="E15" s="52" t="s">
        <v>25</v>
      </c>
      <c r="F15" s="111">
        <v>3030</v>
      </c>
      <c r="G15" s="111">
        <f>+VLOOKUP(E15,pbs,3,FALSE)</f>
        <v>25620</v>
      </c>
      <c r="H15" s="111">
        <f t="shared" ref="H15" si="4">+F15*G15</f>
        <v>77628600</v>
      </c>
      <c r="I15" s="128"/>
    </row>
    <row r="16" spans="1:9" x14ac:dyDescent="0.25">
      <c r="A16" s="52" t="s">
        <v>79</v>
      </c>
      <c r="B16" s="50">
        <v>44523</v>
      </c>
      <c r="C16" s="50">
        <v>44537</v>
      </c>
      <c r="D16" s="141">
        <v>8276954428</v>
      </c>
      <c r="E16" s="52" t="s">
        <v>129</v>
      </c>
      <c r="F16" s="111">
        <v>1330</v>
      </c>
      <c r="G16" s="111">
        <f>+VLOOKUP(E16,pbs,3,FALSE)</f>
        <v>24030</v>
      </c>
      <c r="H16" s="111">
        <f t="shared" ref="H16" si="5">+F16*G16</f>
        <v>31959900</v>
      </c>
      <c r="I16" s="128"/>
    </row>
    <row r="17" spans="1:9" x14ac:dyDescent="0.25">
      <c r="A17" s="52" t="s">
        <v>79</v>
      </c>
      <c r="B17" s="50">
        <v>44523</v>
      </c>
      <c r="C17" s="50">
        <v>44537</v>
      </c>
      <c r="D17" s="141">
        <v>8276954428</v>
      </c>
      <c r="E17" s="52" t="s">
        <v>85</v>
      </c>
      <c r="G17" s="111">
        <f>+VLOOKUP(E17,pbs,3,FALSE)</f>
        <v>0</v>
      </c>
      <c r="H17" s="111">
        <v>-1</v>
      </c>
      <c r="I17" s="142">
        <f>SUM(H15:H17)</f>
        <v>109588499</v>
      </c>
    </row>
    <row r="18" spans="1:9" x14ac:dyDescent="0.25">
      <c r="A18" s="52" t="s">
        <v>79</v>
      </c>
      <c r="B18" s="50">
        <v>44523</v>
      </c>
      <c r="C18" s="50">
        <v>44529</v>
      </c>
      <c r="D18" s="141">
        <v>2906311492</v>
      </c>
      <c r="E18" s="52" t="s">
        <v>268</v>
      </c>
      <c r="H18" s="111">
        <v>-410000</v>
      </c>
      <c r="I18" s="128"/>
    </row>
    <row r="19" spans="1:9" x14ac:dyDescent="0.25">
      <c r="A19" s="52" t="s">
        <v>79</v>
      </c>
      <c r="B19" s="50">
        <v>44523</v>
      </c>
      <c r="C19" s="50">
        <v>44529</v>
      </c>
      <c r="D19" s="141">
        <v>2906311493</v>
      </c>
      <c r="E19" s="52" t="s">
        <v>269</v>
      </c>
      <c r="H19" s="111">
        <v>-82000</v>
      </c>
      <c r="I19" s="128"/>
    </row>
    <row r="20" spans="1:9" x14ac:dyDescent="0.25">
      <c r="A20" s="52" t="s">
        <v>79</v>
      </c>
      <c r="B20" s="50">
        <v>44523</v>
      </c>
      <c r="C20" s="50">
        <v>44529</v>
      </c>
      <c r="D20" s="141">
        <v>2906311494</v>
      </c>
      <c r="E20" s="52" t="s">
        <v>270</v>
      </c>
      <c r="H20" s="111">
        <v>-41000</v>
      </c>
      <c r="I20" s="128"/>
    </row>
    <row r="21" spans="1:9" x14ac:dyDescent="0.25">
      <c r="A21" s="52" t="s">
        <v>79</v>
      </c>
      <c r="B21" s="50">
        <v>44523</v>
      </c>
      <c r="C21" s="50">
        <v>44529</v>
      </c>
      <c r="D21" s="141">
        <v>2906311495</v>
      </c>
      <c r="E21" s="52" t="s">
        <v>271</v>
      </c>
      <c r="H21" s="111">
        <v>-82000</v>
      </c>
      <c r="I21" s="128"/>
    </row>
    <row r="22" spans="1:9" x14ac:dyDescent="0.25">
      <c r="A22" s="52" t="s">
        <v>79</v>
      </c>
      <c r="B22" s="50">
        <v>44523</v>
      </c>
      <c r="C22" s="50">
        <v>44529</v>
      </c>
      <c r="D22" s="141">
        <v>2906311496</v>
      </c>
      <c r="E22" s="52" t="s">
        <v>272</v>
      </c>
      <c r="H22" s="111">
        <v>-41000</v>
      </c>
      <c r="I22" s="128"/>
    </row>
    <row r="23" spans="1:9" x14ac:dyDescent="0.25">
      <c r="A23" s="52" t="s">
        <v>79</v>
      </c>
      <c r="B23" s="50">
        <v>44523</v>
      </c>
      <c r="C23" s="50">
        <v>44529</v>
      </c>
      <c r="D23" s="141">
        <v>2906311497</v>
      </c>
      <c r="E23" s="52" t="s">
        <v>273</v>
      </c>
      <c r="H23" s="111">
        <v>-123000</v>
      </c>
      <c r="I23" s="128"/>
    </row>
    <row r="24" spans="1:9" x14ac:dyDescent="0.25">
      <c r="A24" s="52" t="s">
        <v>79</v>
      </c>
      <c r="B24" s="50">
        <v>44523</v>
      </c>
      <c r="C24" s="50">
        <v>44529</v>
      </c>
      <c r="D24" s="141">
        <v>2906311498</v>
      </c>
      <c r="E24" s="52" t="s">
        <v>274</v>
      </c>
      <c r="H24" s="111">
        <v>-82000</v>
      </c>
      <c r="I24" s="128"/>
    </row>
    <row r="25" spans="1:9" x14ac:dyDescent="0.25">
      <c r="A25" s="52" t="s">
        <v>79</v>
      </c>
      <c r="B25" s="50">
        <v>44523</v>
      </c>
      <c r="C25" s="50">
        <v>44529</v>
      </c>
      <c r="D25" s="141">
        <v>2906311499</v>
      </c>
      <c r="E25" s="52" t="s">
        <v>275</v>
      </c>
      <c r="H25" s="111">
        <v>-1127000</v>
      </c>
      <c r="I25" s="128"/>
    </row>
    <row r="26" spans="1:9" x14ac:dyDescent="0.25">
      <c r="A26" s="52" t="s">
        <v>79</v>
      </c>
      <c r="B26" s="50">
        <v>44523</v>
      </c>
      <c r="C26" s="50">
        <v>44529</v>
      </c>
      <c r="D26" s="141">
        <v>2906311500</v>
      </c>
      <c r="E26" s="52" t="s">
        <v>276</v>
      </c>
      <c r="H26" s="111">
        <v>-249000</v>
      </c>
      <c r="I26" s="128"/>
    </row>
    <row r="27" spans="1:9" x14ac:dyDescent="0.25">
      <c r="A27" s="52" t="s">
        <v>79</v>
      </c>
      <c r="B27" s="50">
        <v>44523</v>
      </c>
      <c r="C27" s="50">
        <v>44529</v>
      </c>
      <c r="D27" s="141">
        <v>2906311501</v>
      </c>
      <c r="E27" s="52" t="s">
        <v>277</v>
      </c>
      <c r="H27" s="111">
        <v>-840000</v>
      </c>
      <c r="I27" s="128"/>
    </row>
    <row r="28" spans="1:9" x14ac:dyDescent="0.25">
      <c r="A28" s="52" t="s">
        <v>79</v>
      </c>
      <c r="B28" s="50">
        <v>44523</v>
      </c>
      <c r="C28" s="50">
        <v>44529</v>
      </c>
      <c r="D28" s="141">
        <v>2906311502</v>
      </c>
      <c r="E28" s="52" t="s">
        <v>278</v>
      </c>
      <c r="H28" s="111">
        <v>-82000</v>
      </c>
      <c r="I28" s="128"/>
    </row>
    <row r="29" spans="1:9" x14ac:dyDescent="0.25">
      <c r="A29" s="52" t="s">
        <v>79</v>
      </c>
      <c r="B29" s="50">
        <v>44523</v>
      </c>
      <c r="C29" s="50">
        <v>44529</v>
      </c>
      <c r="D29" s="141">
        <v>2906311503</v>
      </c>
      <c r="E29" s="52" t="s">
        <v>279</v>
      </c>
      <c r="H29" s="111">
        <v>-1127000</v>
      </c>
      <c r="I29" s="128"/>
    </row>
    <row r="30" spans="1:9" x14ac:dyDescent="0.25">
      <c r="A30" s="52" t="s">
        <v>79</v>
      </c>
      <c r="B30" s="50">
        <v>44523</v>
      </c>
      <c r="C30" s="50">
        <v>44529</v>
      </c>
      <c r="D30" s="141">
        <v>2906311504</v>
      </c>
      <c r="E30" s="52" t="s">
        <v>280</v>
      </c>
      <c r="H30" s="111">
        <v>-41000</v>
      </c>
      <c r="I30" s="128"/>
    </row>
    <row r="31" spans="1:9" x14ac:dyDescent="0.25">
      <c r="A31" s="52" t="s">
        <v>79</v>
      </c>
      <c r="B31" s="50">
        <v>44523</v>
      </c>
      <c r="C31" s="50">
        <v>44530</v>
      </c>
      <c r="D31" s="141">
        <v>2906314478</v>
      </c>
      <c r="E31" s="52" t="s">
        <v>281</v>
      </c>
      <c r="H31" s="111">
        <v>-202000</v>
      </c>
      <c r="I31" s="128"/>
    </row>
    <row r="32" spans="1:9" s="53" customFormat="1" x14ac:dyDescent="0.25">
      <c r="A32" s="110" t="s">
        <v>282</v>
      </c>
      <c r="B32" s="110"/>
      <c r="C32" s="110"/>
      <c r="D32" s="110"/>
      <c r="E32" s="110"/>
      <c r="F32" s="136"/>
      <c r="G32" s="136"/>
      <c r="H32" s="136"/>
      <c r="I32" s="128"/>
    </row>
    <row r="33" spans="1:9" x14ac:dyDescent="0.25">
      <c r="A33" s="52" t="s">
        <v>79</v>
      </c>
      <c r="B33" s="50">
        <v>44530</v>
      </c>
      <c r="C33" s="50">
        <v>44544</v>
      </c>
      <c r="D33" s="141">
        <v>8276989167</v>
      </c>
      <c r="E33" s="52" t="s">
        <v>25</v>
      </c>
      <c r="F33" s="111">
        <v>2016</v>
      </c>
      <c r="G33" s="111">
        <f>+VLOOKUP(E33,pbs,3,FALSE)</f>
        <v>25620</v>
      </c>
      <c r="H33" s="111">
        <f t="shared" ref="H33" si="6">+F33*G33</f>
        <v>51649920</v>
      </c>
      <c r="I33" s="142">
        <f>+H33</f>
        <v>51649920</v>
      </c>
    </row>
    <row r="34" spans="1:9" x14ac:dyDescent="0.25">
      <c r="B34" s="50"/>
      <c r="C34" s="50"/>
      <c r="D34" s="141"/>
      <c r="I34" s="128"/>
    </row>
    <row r="35" spans="1:9" x14ac:dyDescent="0.25">
      <c r="B35" s="50"/>
      <c r="C35" s="50"/>
      <c r="D35" s="141"/>
      <c r="I35" s="128"/>
    </row>
    <row r="36" spans="1:9" x14ac:dyDescent="0.25">
      <c r="B36" s="50"/>
      <c r="C36" s="50"/>
      <c r="D36" s="141"/>
      <c r="I36" s="128"/>
    </row>
    <row r="37" spans="1:9" x14ac:dyDescent="0.25">
      <c r="B37" s="50"/>
      <c r="C37" s="50"/>
      <c r="D37" s="141"/>
      <c r="I37" s="128"/>
    </row>
    <row r="38" spans="1:9" x14ac:dyDescent="0.25">
      <c r="B38" s="50"/>
      <c r="C38" s="50"/>
      <c r="D38" s="141"/>
      <c r="I38" s="128"/>
    </row>
    <row r="39" spans="1:9" x14ac:dyDescent="0.25">
      <c r="B39" s="50"/>
      <c r="C39" s="50"/>
      <c r="D39" s="141"/>
      <c r="I39" s="128"/>
    </row>
    <row r="40" spans="1:9" x14ac:dyDescent="0.25">
      <c r="B40" s="50"/>
      <c r="C40" s="50"/>
      <c r="D40" s="141"/>
      <c r="I40" s="128"/>
    </row>
    <row r="41" spans="1:9" x14ac:dyDescent="0.25">
      <c r="B41" s="50"/>
      <c r="C41" s="50"/>
      <c r="D41" s="141"/>
      <c r="I41" s="128"/>
    </row>
    <row r="42" spans="1:9" x14ac:dyDescent="0.25">
      <c r="B42" s="50"/>
      <c r="C42" s="50"/>
      <c r="D42" s="141"/>
      <c r="I42" s="128"/>
    </row>
    <row r="43" spans="1:9" x14ac:dyDescent="0.25">
      <c r="B43" s="50"/>
      <c r="C43" s="50"/>
      <c r="D43" s="141"/>
      <c r="I43" s="128"/>
    </row>
    <row r="44" spans="1:9" x14ac:dyDescent="0.25">
      <c r="B44" s="50"/>
      <c r="C44" s="50"/>
      <c r="D44" s="141"/>
      <c r="I44" s="128"/>
    </row>
    <row r="45" spans="1:9" x14ac:dyDescent="0.25">
      <c r="B45" s="50"/>
      <c r="C45" s="50"/>
      <c r="D45" s="141"/>
      <c r="I45" s="128"/>
    </row>
    <row r="46" spans="1:9" x14ac:dyDescent="0.25">
      <c r="B46" s="50"/>
      <c r="C46" s="50"/>
      <c r="D46" s="141"/>
      <c r="I46" s="128"/>
    </row>
    <row r="47" spans="1:9" x14ac:dyDescent="0.25">
      <c r="B47" s="50"/>
      <c r="C47" s="50"/>
      <c r="D47" s="141"/>
      <c r="I47" s="128"/>
    </row>
    <row r="48" spans="1:9" x14ac:dyDescent="0.25">
      <c r="B48" s="50"/>
      <c r="C48" s="50"/>
      <c r="D48" s="141"/>
      <c r="I48" s="128"/>
    </row>
    <row r="49" spans="2:9" x14ac:dyDescent="0.25">
      <c r="B49" s="50"/>
      <c r="C49" s="50"/>
      <c r="D49" s="141"/>
      <c r="I49" s="128"/>
    </row>
    <row r="50" spans="2:9" x14ac:dyDescent="0.25">
      <c r="B50" s="50"/>
      <c r="C50" s="50"/>
      <c r="D50" s="141"/>
      <c r="I50" s="12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HARGA!#REF!</xm:f>
          </x14:formula1>
          <xm:sqref>E6 E9 E14 E32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zoomScale="85" zoomScaleNormal="85" workbookViewId="0"/>
  </sheetViews>
  <sheetFormatPr defaultRowHeight="15" x14ac:dyDescent="0.25"/>
  <cols>
    <col min="1" max="1" width="31.5703125" style="52" customWidth="1"/>
    <col min="2" max="3" width="14.7109375" style="52" customWidth="1"/>
    <col min="4" max="4" width="14.7109375" style="57" customWidth="1"/>
    <col min="5" max="5" width="54.28515625" style="66" customWidth="1"/>
    <col min="6" max="8" width="14.5703125" style="51" customWidth="1"/>
    <col min="9" max="9" width="14.5703125" style="95" customWidth="1"/>
    <col min="10" max="10" width="14.28515625" style="10" bestFit="1" customWidth="1"/>
    <col min="11" max="11" width="9.140625" style="10"/>
    <col min="12" max="16384" width="9.140625" style="52"/>
  </cols>
  <sheetData>
    <row r="1" spans="1:11" s="53" customFormat="1" ht="18.75" x14ac:dyDescent="0.3">
      <c r="A1" s="60" t="s">
        <v>0</v>
      </c>
      <c r="D1" s="57"/>
      <c r="E1" s="66"/>
      <c r="F1" s="61"/>
      <c r="G1" s="61"/>
      <c r="H1" s="61"/>
      <c r="I1" s="55"/>
      <c r="J1"/>
      <c r="K1"/>
    </row>
    <row r="2" spans="1:11" s="53" customFormat="1" x14ac:dyDescent="0.25">
      <c r="A2" s="62" t="s">
        <v>93</v>
      </c>
      <c r="D2" s="57"/>
      <c r="E2" s="66"/>
      <c r="F2" s="61"/>
      <c r="G2" s="61"/>
      <c r="H2" s="61"/>
      <c r="I2" s="55"/>
      <c r="J2"/>
      <c r="K2"/>
    </row>
    <row r="3" spans="1:11" s="53" customFormat="1" x14ac:dyDescent="0.25">
      <c r="A3" s="63" t="str">
        <f>LMS!A3</f>
        <v>November 2021</v>
      </c>
      <c r="D3" s="57"/>
      <c r="E3" s="66"/>
      <c r="F3" s="61"/>
      <c r="G3" s="61"/>
      <c r="H3" s="61"/>
      <c r="I3" s="55"/>
      <c r="J3"/>
      <c r="K3"/>
    </row>
    <row r="4" spans="1:11" s="53" customFormat="1" x14ac:dyDescent="0.25">
      <c r="A4" s="52"/>
      <c r="D4" s="57"/>
      <c r="E4" s="66"/>
      <c r="F4" s="61"/>
      <c r="G4" s="61"/>
      <c r="H4" s="61"/>
      <c r="I4" s="55"/>
      <c r="J4"/>
      <c r="K4"/>
    </row>
    <row r="5" spans="1:11" s="54" customFormat="1" x14ac:dyDescent="0.25">
      <c r="A5" s="59" t="s">
        <v>2</v>
      </c>
      <c r="B5" s="64" t="s">
        <v>83</v>
      </c>
      <c r="C5" s="64" t="s">
        <v>84</v>
      </c>
      <c r="D5" s="58" t="s">
        <v>10</v>
      </c>
      <c r="E5" s="59" t="s">
        <v>3</v>
      </c>
      <c r="F5" s="65" t="s">
        <v>11</v>
      </c>
      <c r="G5" s="65" t="s">
        <v>12</v>
      </c>
      <c r="H5" s="65" t="s">
        <v>4</v>
      </c>
      <c r="I5" s="56"/>
      <c r="J5"/>
      <c r="K5"/>
    </row>
    <row r="6" spans="1:11" s="10" customFormat="1" x14ac:dyDescent="0.25">
      <c r="A6" s="110" t="s">
        <v>137</v>
      </c>
    </row>
    <row r="7" spans="1:11" x14ac:dyDescent="0.25">
      <c r="A7" s="110" t="s">
        <v>138</v>
      </c>
      <c r="B7" s="96"/>
      <c r="C7" s="96"/>
    </row>
    <row r="8" spans="1:11" x14ac:dyDescent="0.25">
      <c r="A8" s="110" t="s">
        <v>139</v>
      </c>
      <c r="B8" s="96"/>
      <c r="C8" s="96"/>
    </row>
    <row r="9" spans="1:11" x14ac:dyDescent="0.25">
      <c r="A9" s="110" t="s">
        <v>140</v>
      </c>
      <c r="B9" s="96"/>
      <c r="C9" s="96"/>
    </row>
    <row r="10" spans="1:11" x14ac:dyDescent="0.25">
      <c r="B10" s="96"/>
      <c r="C10" s="96"/>
    </row>
    <row r="11" spans="1:11" x14ac:dyDescent="0.25">
      <c r="B11" s="96"/>
      <c r="C11" s="96"/>
    </row>
    <row r="12" spans="1:11" x14ac:dyDescent="0.25">
      <c r="B12" s="96"/>
      <c r="C12" s="96"/>
    </row>
    <row r="13" spans="1:11" x14ac:dyDescent="0.25">
      <c r="B13" s="96"/>
      <c r="C13" s="96"/>
    </row>
    <row r="14" spans="1:11" x14ac:dyDescent="0.25">
      <c r="B14" s="96"/>
      <c r="C14" s="96"/>
    </row>
    <row r="15" spans="1:11" x14ac:dyDescent="0.25">
      <c r="B15" s="96"/>
      <c r="C15" s="96"/>
    </row>
    <row r="16" spans="1:11" x14ac:dyDescent="0.25">
      <c r="B16" s="96"/>
      <c r="C16" s="96"/>
    </row>
    <row r="17" spans="2:3" x14ac:dyDescent="0.25">
      <c r="B17" s="96"/>
      <c r="C17" s="96"/>
    </row>
    <row r="18" spans="2:3" x14ac:dyDescent="0.25">
      <c r="B18" s="96"/>
      <c r="C18" s="96"/>
    </row>
    <row r="19" spans="2:3" x14ac:dyDescent="0.25">
      <c r="B19" s="96"/>
      <c r="C19" s="96"/>
    </row>
    <row r="20" spans="2:3" x14ac:dyDescent="0.25">
      <c r="B20" s="96"/>
      <c r="C20" s="96"/>
    </row>
    <row r="21" spans="2:3" x14ac:dyDescent="0.25">
      <c r="B21" s="96"/>
      <c r="C21" s="96"/>
    </row>
    <row r="22" spans="2:3" x14ac:dyDescent="0.25">
      <c r="B22" s="96"/>
      <c r="C22" s="96"/>
    </row>
    <row r="23" spans="2:3" x14ac:dyDescent="0.25">
      <c r="B23" s="96"/>
      <c r="C23" s="96"/>
    </row>
    <row r="24" spans="2:3" x14ac:dyDescent="0.25">
      <c r="B24" s="96"/>
      <c r="C24" s="96"/>
    </row>
    <row r="25" spans="2:3" x14ac:dyDescent="0.25">
      <c r="B25" s="96"/>
      <c r="C25" s="96"/>
    </row>
    <row r="26" spans="2:3" x14ac:dyDescent="0.25">
      <c r="B26" s="96"/>
      <c r="C26" s="96"/>
    </row>
    <row r="27" spans="2:3" x14ac:dyDescent="0.25">
      <c r="B27" s="96"/>
      <c r="C27" s="96"/>
    </row>
    <row r="28" spans="2:3" x14ac:dyDescent="0.25">
      <c r="B28" s="96"/>
      <c r="C28" s="96"/>
    </row>
    <row r="29" spans="2:3" x14ac:dyDescent="0.25">
      <c r="B29" s="96"/>
      <c r="C29" s="96"/>
    </row>
    <row r="30" spans="2:3" x14ac:dyDescent="0.25">
      <c r="B30" s="96"/>
      <c r="C30" s="96"/>
    </row>
    <row r="31" spans="2:3" x14ac:dyDescent="0.25">
      <c r="B31" s="96"/>
      <c r="C31" s="96"/>
    </row>
    <row r="32" spans="2:3" x14ac:dyDescent="0.25">
      <c r="B32" s="96"/>
      <c r="C32" s="96"/>
    </row>
    <row r="33" spans="2:3" x14ac:dyDescent="0.25">
      <c r="B33" s="96"/>
      <c r="C33" s="96"/>
    </row>
    <row r="34" spans="2:3" x14ac:dyDescent="0.25">
      <c r="B34" s="96"/>
      <c r="C34" s="96"/>
    </row>
    <row r="35" spans="2:3" x14ac:dyDescent="0.25">
      <c r="B35" s="96"/>
      <c r="C35" s="96"/>
    </row>
    <row r="36" spans="2:3" x14ac:dyDescent="0.25">
      <c r="B36" s="96"/>
      <c r="C36" s="96"/>
    </row>
    <row r="37" spans="2:3" x14ac:dyDescent="0.25">
      <c r="B37" s="96"/>
      <c r="C37" s="96"/>
    </row>
    <row r="38" spans="2:3" x14ac:dyDescent="0.25">
      <c r="B38" s="96"/>
      <c r="C38" s="96"/>
    </row>
    <row r="39" spans="2:3" x14ac:dyDescent="0.25">
      <c r="B39" s="96"/>
      <c r="C39" s="96"/>
    </row>
    <row r="40" spans="2:3" x14ac:dyDescent="0.25">
      <c r="B40" s="96"/>
      <c r="C40" s="96"/>
    </row>
    <row r="41" spans="2:3" x14ac:dyDescent="0.25">
      <c r="B41" s="96"/>
      <c r="C41" s="96"/>
    </row>
    <row r="42" spans="2:3" x14ac:dyDescent="0.25">
      <c r="B42" s="96"/>
      <c r="C42" s="96"/>
    </row>
    <row r="43" spans="2:3" x14ac:dyDescent="0.25">
      <c r="B43" s="96"/>
      <c r="C43" s="96"/>
    </row>
    <row r="44" spans="2:3" x14ac:dyDescent="0.25">
      <c r="B44" s="96"/>
      <c r="C44" s="96"/>
    </row>
    <row r="45" spans="2:3" x14ac:dyDescent="0.25">
      <c r="B45" s="96"/>
      <c r="C45" s="96"/>
    </row>
    <row r="46" spans="2:3" x14ac:dyDescent="0.25">
      <c r="B46" s="96"/>
      <c r="C46" s="96"/>
    </row>
    <row r="47" spans="2:3" x14ac:dyDescent="0.25">
      <c r="B47" s="96"/>
      <c r="C47" s="96"/>
    </row>
    <row r="48" spans="2:3" x14ac:dyDescent="0.25">
      <c r="B48" s="96"/>
      <c r="C48" s="96"/>
    </row>
    <row r="49" spans="2:3" x14ac:dyDescent="0.25">
      <c r="B49" s="96"/>
      <c r="C49" s="96"/>
    </row>
    <row r="50" spans="2:3" x14ac:dyDescent="0.25">
      <c r="B50" s="96"/>
      <c r="C50" s="96"/>
    </row>
    <row r="51" spans="2:3" x14ac:dyDescent="0.25">
      <c r="B51" s="96"/>
      <c r="C51" s="96"/>
    </row>
    <row r="52" spans="2:3" x14ac:dyDescent="0.25">
      <c r="B52" s="96"/>
      <c r="C52" s="96"/>
    </row>
    <row r="53" spans="2:3" x14ac:dyDescent="0.25">
      <c r="B53" s="96"/>
      <c r="C53" s="96"/>
    </row>
    <row r="54" spans="2:3" x14ac:dyDescent="0.25">
      <c r="B54" s="96"/>
      <c r="C54" s="96"/>
    </row>
    <row r="55" spans="2:3" x14ac:dyDescent="0.25">
      <c r="B55" s="96"/>
      <c r="C55" s="96"/>
    </row>
    <row r="56" spans="2:3" x14ac:dyDescent="0.25">
      <c r="B56" s="96"/>
      <c r="C56" s="96"/>
    </row>
    <row r="57" spans="2:3" x14ac:dyDescent="0.25">
      <c r="B57" s="96"/>
      <c r="C57" s="96"/>
    </row>
    <row r="58" spans="2:3" x14ac:dyDescent="0.25">
      <c r="B58" s="96"/>
      <c r="C58" s="96"/>
    </row>
    <row r="59" spans="2:3" x14ac:dyDescent="0.25">
      <c r="B59" s="96"/>
      <c r="C59" s="96"/>
    </row>
    <row r="60" spans="2:3" x14ac:dyDescent="0.25">
      <c r="B60" s="96"/>
      <c r="C60" s="96"/>
    </row>
    <row r="61" spans="2:3" x14ac:dyDescent="0.25">
      <c r="B61" s="96"/>
      <c r="C61" s="96"/>
    </row>
    <row r="62" spans="2:3" x14ac:dyDescent="0.25">
      <c r="B62" s="96"/>
      <c r="C62" s="96"/>
    </row>
    <row r="63" spans="2:3" x14ac:dyDescent="0.25">
      <c r="B63" s="96"/>
      <c r="C63" s="96"/>
    </row>
    <row r="64" spans="2:3" x14ac:dyDescent="0.25">
      <c r="B64" s="96"/>
      <c r="C64" s="96"/>
    </row>
    <row r="65" spans="2:3" x14ac:dyDescent="0.25">
      <c r="B65" s="96"/>
      <c r="C65" s="96"/>
    </row>
    <row r="66" spans="2:3" x14ac:dyDescent="0.25">
      <c r="B66" s="96"/>
      <c r="C66" s="96"/>
    </row>
    <row r="67" spans="2:3" x14ac:dyDescent="0.25">
      <c r="B67" s="96"/>
      <c r="C67" s="96"/>
    </row>
    <row r="68" spans="2:3" x14ac:dyDescent="0.25">
      <c r="B68" s="96"/>
      <c r="C68" s="96"/>
    </row>
    <row r="69" spans="2:3" x14ac:dyDescent="0.25">
      <c r="B69" s="96"/>
      <c r="C69" s="96"/>
    </row>
    <row r="70" spans="2:3" x14ac:dyDescent="0.25">
      <c r="B70" s="96"/>
      <c r="C70" s="96"/>
    </row>
    <row r="71" spans="2:3" x14ac:dyDescent="0.25">
      <c r="B71" s="96"/>
      <c r="C71" s="96"/>
    </row>
    <row r="72" spans="2:3" x14ac:dyDescent="0.25">
      <c r="B72" s="96"/>
      <c r="C72" s="96"/>
    </row>
    <row r="73" spans="2:3" x14ac:dyDescent="0.25">
      <c r="B73" s="96"/>
      <c r="C73" s="96"/>
    </row>
    <row r="74" spans="2:3" x14ac:dyDescent="0.25">
      <c r="B74" s="96"/>
      <c r="C74" s="96"/>
    </row>
    <row r="75" spans="2:3" x14ac:dyDescent="0.25">
      <c r="B75" s="96"/>
      <c r="C75" s="96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19"/>
  <sheetViews>
    <sheetView topLeftCell="A276" zoomScale="85" zoomScaleNormal="85" workbookViewId="0">
      <selection activeCell="D290" sqref="D290"/>
    </sheetView>
  </sheetViews>
  <sheetFormatPr defaultColWidth="25" defaultRowHeight="15" x14ac:dyDescent="0.25"/>
  <cols>
    <col min="1" max="1" width="28.85546875" style="1" bestFit="1" customWidth="1"/>
    <col min="2" max="2" width="42.140625" style="1" bestFit="1" customWidth="1"/>
    <col min="3" max="3" width="8.42578125" style="1" bestFit="1" customWidth="1"/>
    <col min="4" max="5" width="8.85546875" style="91" bestFit="1" customWidth="1"/>
    <col min="6" max="7" width="8.85546875" style="6" bestFit="1" customWidth="1"/>
    <col min="8" max="8" width="8.85546875" style="91" bestFit="1" customWidth="1"/>
    <col min="9" max="9" width="8.85546875" style="6" bestFit="1" customWidth="1"/>
    <col min="10" max="17" width="9.85546875" style="6" hidden="1" customWidth="1"/>
    <col min="18" max="18" width="18.140625" style="1" bestFit="1" customWidth="1"/>
    <col min="19" max="19" width="10" style="73" customWidth="1"/>
    <col min="20" max="20" width="22.85546875" style="102" bestFit="1" customWidth="1"/>
    <col min="21" max="21" width="7.7109375" style="6" customWidth="1"/>
    <col min="22" max="16384" width="25" style="1"/>
  </cols>
  <sheetData>
    <row r="1" spans="1:24" s="16" customFormat="1" x14ac:dyDescent="0.25">
      <c r="A1" s="15" t="s">
        <v>13</v>
      </c>
      <c r="B1" s="15" t="s">
        <v>91</v>
      </c>
      <c r="C1" s="15" t="s">
        <v>14</v>
      </c>
      <c r="D1" s="105" t="s">
        <v>136</v>
      </c>
      <c r="E1" s="105" t="s">
        <v>136</v>
      </c>
      <c r="F1" s="104" t="s">
        <v>118</v>
      </c>
      <c r="G1" s="104" t="s">
        <v>119</v>
      </c>
      <c r="H1" s="105" t="s">
        <v>120</v>
      </c>
      <c r="I1" s="104" t="s">
        <v>121</v>
      </c>
      <c r="J1" s="89" t="s">
        <v>15</v>
      </c>
      <c r="K1" s="89" t="s">
        <v>16</v>
      </c>
      <c r="L1" s="89" t="s">
        <v>17</v>
      </c>
      <c r="M1" s="89" t="s">
        <v>18</v>
      </c>
      <c r="N1" s="89" t="s">
        <v>19</v>
      </c>
      <c r="O1" s="89" t="s">
        <v>20</v>
      </c>
      <c r="P1" s="89" t="s">
        <v>82</v>
      </c>
      <c r="Q1" s="89" t="s">
        <v>92</v>
      </c>
      <c r="R1" s="106">
        <v>0</v>
      </c>
      <c r="S1" s="74" t="s">
        <v>21</v>
      </c>
      <c r="T1" s="99"/>
      <c r="W1" s="73"/>
      <c r="X1" s="73"/>
    </row>
    <row r="2" spans="1:24" x14ac:dyDescent="0.25">
      <c r="A2" s="18" t="s">
        <v>1</v>
      </c>
      <c r="B2" s="19" t="s">
        <v>97</v>
      </c>
      <c r="C2" s="20" t="s">
        <v>23</v>
      </c>
      <c r="D2" s="21">
        <v>224822</v>
      </c>
      <c r="E2" s="21">
        <v>224822</v>
      </c>
      <c r="F2" s="21">
        <v>224822</v>
      </c>
      <c r="G2" s="21">
        <v>224822</v>
      </c>
      <c r="H2" s="21">
        <v>224822</v>
      </c>
      <c r="I2" s="21">
        <v>224822</v>
      </c>
      <c r="J2" s="21">
        <v>224822</v>
      </c>
      <c r="K2" s="21">
        <v>0</v>
      </c>
      <c r="L2" s="21">
        <v>0</v>
      </c>
      <c r="M2" s="21">
        <v>0</v>
      </c>
      <c r="N2" s="21">
        <v>0</v>
      </c>
      <c r="O2" s="21">
        <v>0</v>
      </c>
      <c r="P2" s="21">
        <v>0</v>
      </c>
      <c r="Q2" s="21">
        <v>0</v>
      </c>
      <c r="S2" s="72" t="s">
        <v>24</v>
      </c>
      <c r="T2" s="100" t="s">
        <v>25</v>
      </c>
      <c r="U2" s="2">
        <v>-1104</v>
      </c>
    </row>
    <row r="3" spans="1:24" x14ac:dyDescent="0.25">
      <c r="A3" s="18" t="s">
        <v>1</v>
      </c>
      <c r="B3" s="19" t="s">
        <v>22</v>
      </c>
      <c r="C3" s="20" t="s">
        <v>23</v>
      </c>
      <c r="D3" s="21">
        <v>40500</v>
      </c>
      <c r="E3" s="21">
        <v>40500</v>
      </c>
      <c r="F3" s="75">
        <v>39360</v>
      </c>
      <c r="G3" s="21">
        <v>37130</v>
      </c>
      <c r="H3" s="92">
        <v>37130</v>
      </c>
      <c r="I3" s="75">
        <v>35359</v>
      </c>
      <c r="J3" s="21">
        <v>33358</v>
      </c>
      <c r="K3" s="21">
        <v>33358</v>
      </c>
      <c r="L3" s="21">
        <v>32275</v>
      </c>
      <c r="M3" s="21">
        <v>31488</v>
      </c>
      <c r="N3" s="21">
        <v>30661</v>
      </c>
      <c r="O3" s="21">
        <v>30661</v>
      </c>
      <c r="P3" s="21">
        <v>29768</v>
      </c>
      <c r="Q3" s="21">
        <v>27000</v>
      </c>
      <c r="R3" s="1" t="str">
        <f>IF(E3&gt;F3,"HARGA NAIK","HARGA TIDAK NAIK")</f>
        <v>HARGA NAIK</v>
      </c>
      <c r="S3" s="72" t="s">
        <v>24</v>
      </c>
      <c r="T3" s="100" t="s">
        <v>27</v>
      </c>
      <c r="U3" s="2">
        <v>-738</v>
      </c>
    </row>
    <row r="4" spans="1:24" x14ac:dyDescent="0.25">
      <c r="A4" s="18" t="s">
        <v>1</v>
      </c>
      <c r="B4" s="19" t="s">
        <v>141</v>
      </c>
      <c r="C4" s="20" t="s">
        <v>23</v>
      </c>
      <c r="D4" s="75">
        <v>20190</v>
      </c>
      <c r="E4" s="75">
        <v>20190</v>
      </c>
      <c r="F4" s="75"/>
      <c r="G4" s="21"/>
      <c r="H4" s="92"/>
      <c r="I4" s="75"/>
      <c r="J4" s="21"/>
      <c r="K4" s="21"/>
      <c r="L4" s="21"/>
      <c r="M4" s="21"/>
      <c r="N4" s="21"/>
      <c r="O4" s="21"/>
      <c r="P4" s="21"/>
      <c r="Q4" s="21"/>
      <c r="S4" s="72" t="s">
        <v>24</v>
      </c>
      <c r="T4" s="100" t="s">
        <v>27</v>
      </c>
      <c r="U4" s="2">
        <v>-738</v>
      </c>
    </row>
    <row r="5" spans="1:24" x14ac:dyDescent="0.25">
      <c r="A5" s="18" t="s">
        <v>1</v>
      </c>
      <c r="B5" s="19" t="s">
        <v>101</v>
      </c>
      <c r="C5" s="20" t="s">
        <v>23</v>
      </c>
      <c r="D5" s="107">
        <v>23550</v>
      </c>
      <c r="E5" s="75">
        <v>22750</v>
      </c>
      <c r="F5" s="75">
        <v>22750</v>
      </c>
      <c r="G5" s="21">
        <v>20680</v>
      </c>
      <c r="H5" s="92">
        <v>20680</v>
      </c>
      <c r="I5" s="75">
        <v>19883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S5" s="72" t="s">
        <v>24</v>
      </c>
      <c r="T5" s="100" t="s">
        <v>29</v>
      </c>
      <c r="U5" s="2">
        <v>-1170</v>
      </c>
    </row>
    <row r="6" spans="1:24" x14ac:dyDescent="0.25">
      <c r="A6" s="18" t="s">
        <v>1</v>
      </c>
      <c r="B6" s="19" t="s">
        <v>26</v>
      </c>
      <c r="C6" s="20" t="s">
        <v>23</v>
      </c>
      <c r="D6" s="75">
        <v>22750</v>
      </c>
      <c r="E6" s="75">
        <v>22750</v>
      </c>
      <c r="F6" s="75">
        <v>22750</v>
      </c>
      <c r="G6" s="21">
        <v>19883</v>
      </c>
      <c r="H6" s="21">
        <v>19883</v>
      </c>
      <c r="I6" s="21">
        <v>19883</v>
      </c>
      <c r="J6" s="21">
        <v>19883</v>
      </c>
      <c r="K6" s="21">
        <v>19883</v>
      </c>
      <c r="L6" s="21">
        <v>17430</v>
      </c>
      <c r="M6" s="21">
        <v>16915</v>
      </c>
      <c r="N6" s="21">
        <v>16486</v>
      </c>
      <c r="O6" s="21">
        <v>16486</v>
      </c>
      <c r="P6" s="21">
        <v>16006</v>
      </c>
      <c r="Q6" s="21">
        <v>14800</v>
      </c>
      <c r="S6" s="72" t="s">
        <v>24</v>
      </c>
      <c r="T6" s="100" t="s">
        <v>31</v>
      </c>
      <c r="U6" s="2">
        <v>-884</v>
      </c>
    </row>
    <row r="7" spans="1:24" ht="16.5" x14ac:dyDescent="0.3">
      <c r="A7" s="18" t="s">
        <v>1</v>
      </c>
      <c r="B7" s="19" t="s">
        <v>28</v>
      </c>
      <c r="C7" s="20" t="s">
        <v>23</v>
      </c>
      <c r="D7" s="75">
        <v>29330</v>
      </c>
      <c r="E7" s="75">
        <v>29330</v>
      </c>
      <c r="F7" s="75">
        <v>29330</v>
      </c>
      <c r="G7" s="21">
        <v>27670</v>
      </c>
      <c r="H7" s="92">
        <v>27670</v>
      </c>
      <c r="I7" s="75">
        <v>26598</v>
      </c>
      <c r="J7" s="21">
        <v>25575</v>
      </c>
      <c r="K7" s="21">
        <v>25575</v>
      </c>
      <c r="L7" s="21">
        <v>24390</v>
      </c>
      <c r="M7" s="21">
        <v>23680</v>
      </c>
      <c r="N7" s="21">
        <v>23010</v>
      </c>
      <c r="O7" s="21">
        <v>23010</v>
      </c>
      <c r="P7" s="21">
        <v>22339</v>
      </c>
      <c r="Q7" s="21">
        <v>21275</v>
      </c>
      <c r="S7" s="72" t="s">
        <v>33</v>
      </c>
      <c r="T7" s="101" t="s">
        <v>28</v>
      </c>
      <c r="U7" s="3">
        <v>-2520</v>
      </c>
    </row>
    <row r="8" spans="1:24" ht="16.5" x14ac:dyDescent="0.3">
      <c r="A8" s="18" t="s">
        <v>1</v>
      </c>
      <c r="B8" s="19" t="s">
        <v>143</v>
      </c>
      <c r="C8" s="20" t="s">
        <v>23</v>
      </c>
      <c r="D8" s="75">
        <v>29330</v>
      </c>
      <c r="E8" s="75">
        <v>29330</v>
      </c>
      <c r="F8" s="75"/>
      <c r="G8" s="21"/>
      <c r="H8" s="92"/>
      <c r="I8" s="75"/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S8" s="72" t="s">
        <v>33</v>
      </c>
      <c r="T8" s="101" t="s">
        <v>27</v>
      </c>
      <c r="U8" s="4">
        <v>-2156</v>
      </c>
    </row>
    <row r="9" spans="1:24" ht="16.5" x14ac:dyDescent="0.3">
      <c r="A9" s="18" t="s">
        <v>1</v>
      </c>
      <c r="B9" s="19" t="s">
        <v>106</v>
      </c>
      <c r="C9" s="20" t="s">
        <v>23</v>
      </c>
      <c r="D9" s="21">
        <v>73000</v>
      </c>
      <c r="E9" s="21">
        <v>73000</v>
      </c>
      <c r="F9" s="21">
        <v>73000</v>
      </c>
      <c r="G9" s="21">
        <v>73000</v>
      </c>
      <c r="H9" s="92">
        <v>73000</v>
      </c>
      <c r="I9" s="75">
        <v>70188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S9" s="72" t="s">
        <v>33</v>
      </c>
      <c r="T9" s="101" t="s">
        <v>31</v>
      </c>
      <c r="U9" s="4">
        <v>-2733</v>
      </c>
    </row>
    <row r="10" spans="1:24" ht="16.5" x14ac:dyDescent="0.3">
      <c r="A10" s="18" t="s">
        <v>1</v>
      </c>
      <c r="B10" s="19" t="s">
        <v>107</v>
      </c>
      <c r="C10" s="20" t="s">
        <v>23</v>
      </c>
      <c r="D10" s="21">
        <v>73000</v>
      </c>
      <c r="E10" s="21">
        <v>73000</v>
      </c>
      <c r="F10" s="21">
        <v>73000</v>
      </c>
      <c r="G10" s="21">
        <v>73000</v>
      </c>
      <c r="H10" s="92">
        <v>73000</v>
      </c>
      <c r="I10" s="75">
        <v>70188</v>
      </c>
      <c r="J10" s="21">
        <v>58440</v>
      </c>
      <c r="K10" s="21">
        <v>58440</v>
      </c>
      <c r="L10" s="21">
        <v>58440</v>
      </c>
      <c r="M10" s="21">
        <v>58440</v>
      </c>
      <c r="N10" s="21">
        <v>58440</v>
      </c>
      <c r="O10" s="21">
        <v>58440</v>
      </c>
      <c r="P10" s="21">
        <v>58440</v>
      </c>
      <c r="Q10" s="21">
        <v>58440</v>
      </c>
      <c r="S10" s="72" t="s">
        <v>36</v>
      </c>
      <c r="T10" s="101" t="s">
        <v>27</v>
      </c>
      <c r="U10" s="4">
        <v>0</v>
      </c>
    </row>
    <row r="11" spans="1:24" ht="16.5" x14ac:dyDescent="0.3">
      <c r="A11" s="18" t="s">
        <v>1</v>
      </c>
      <c r="B11" s="19" t="s">
        <v>128</v>
      </c>
      <c r="C11" s="20" t="s">
        <v>51</v>
      </c>
      <c r="D11" s="21">
        <v>80652</v>
      </c>
      <c r="E11" s="21">
        <v>80652</v>
      </c>
      <c r="F11" s="21">
        <v>80652</v>
      </c>
      <c r="G11" s="21"/>
      <c r="H11" s="21"/>
      <c r="I11" s="21"/>
      <c r="J11" s="21">
        <v>64000</v>
      </c>
      <c r="K11" s="21">
        <v>64000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S11" s="72" t="s">
        <v>36</v>
      </c>
      <c r="T11" s="101" t="s">
        <v>31</v>
      </c>
      <c r="U11" s="4">
        <v>0</v>
      </c>
    </row>
    <row r="12" spans="1:24" ht="16.5" x14ac:dyDescent="0.3">
      <c r="A12" s="18" t="s">
        <v>1</v>
      </c>
      <c r="B12" s="19" t="s">
        <v>88</v>
      </c>
      <c r="C12" s="20" t="s">
        <v>23</v>
      </c>
      <c r="D12" s="21">
        <v>66560</v>
      </c>
      <c r="E12" s="21">
        <v>66560</v>
      </c>
      <c r="F12" s="21">
        <v>66560</v>
      </c>
      <c r="G12" s="21">
        <v>66560</v>
      </c>
      <c r="H12" s="21">
        <v>66560</v>
      </c>
      <c r="I12" s="75">
        <v>66560</v>
      </c>
      <c r="J12" s="21">
        <v>16000</v>
      </c>
      <c r="K12" s="21">
        <v>16000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S12" s="72" t="s">
        <v>36</v>
      </c>
      <c r="T12" s="101" t="s">
        <v>25</v>
      </c>
      <c r="U12" s="4">
        <v>0</v>
      </c>
    </row>
    <row r="13" spans="1:24" x14ac:dyDescent="0.25">
      <c r="A13" s="18" t="s">
        <v>1</v>
      </c>
      <c r="B13" s="19" t="s">
        <v>89</v>
      </c>
      <c r="C13" s="20" t="s">
        <v>23</v>
      </c>
      <c r="D13" s="21">
        <v>16000</v>
      </c>
      <c r="E13" s="21">
        <v>16000</v>
      </c>
      <c r="F13" s="21">
        <v>16000</v>
      </c>
      <c r="G13" s="21">
        <v>16000</v>
      </c>
      <c r="H13" s="21">
        <v>16000</v>
      </c>
      <c r="I13" s="21">
        <v>16000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U13" s="1"/>
    </row>
    <row r="14" spans="1:24" x14ac:dyDescent="0.25">
      <c r="A14" s="18" t="s">
        <v>1</v>
      </c>
      <c r="B14" s="19" t="s">
        <v>125</v>
      </c>
      <c r="C14" s="20" t="s">
        <v>23</v>
      </c>
      <c r="D14" s="21">
        <v>73380</v>
      </c>
      <c r="E14" s="21">
        <v>73380</v>
      </c>
      <c r="F14" s="21">
        <v>73380</v>
      </c>
      <c r="G14" s="21"/>
      <c r="H14" s="21"/>
      <c r="I14" s="21"/>
      <c r="J14" s="21">
        <v>33780</v>
      </c>
      <c r="K14" s="21">
        <v>33780</v>
      </c>
      <c r="L14" s="21">
        <v>32881</v>
      </c>
      <c r="M14" s="21">
        <v>31923</v>
      </c>
      <c r="N14" s="21">
        <v>31084</v>
      </c>
      <c r="O14" s="21">
        <v>31084</v>
      </c>
      <c r="P14" s="21">
        <v>30179</v>
      </c>
      <c r="Q14" s="21">
        <v>29300</v>
      </c>
      <c r="T14" s="103"/>
      <c r="U14" s="5"/>
    </row>
    <row r="15" spans="1:24" x14ac:dyDescent="0.25">
      <c r="A15" s="18" t="s">
        <v>1</v>
      </c>
      <c r="B15" s="19" t="s">
        <v>105</v>
      </c>
      <c r="C15" s="20" t="s">
        <v>23</v>
      </c>
      <c r="D15" s="75">
        <v>73380</v>
      </c>
      <c r="E15" s="75">
        <v>73380</v>
      </c>
      <c r="F15" s="75">
        <v>73380</v>
      </c>
      <c r="G15" s="21">
        <v>69230</v>
      </c>
      <c r="H15" s="92">
        <v>69230</v>
      </c>
      <c r="I15" s="75">
        <v>66560</v>
      </c>
      <c r="J15" s="21">
        <v>33780</v>
      </c>
      <c r="K15" s="21">
        <v>33780</v>
      </c>
      <c r="L15" s="21">
        <v>32881</v>
      </c>
      <c r="M15" s="21">
        <v>31923</v>
      </c>
      <c r="N15" s="21">
        <v>31084</v>
      </c>
      <c r="O15" s="21">
        <v>31084</v>
      </c>
      <c r="P15" s="21">
        <v>30179</v>
      </c>
      <c r="Q15" s="21">
        <v>29300</v>
      </c>
    </row>
    <row r="16" spans="1:24" x14ac:dyDescent="0.25">
      <c r="A16" s="18" t="s">
        <v>1</v>
      </c>
      <c r="B16" s="19" t="s">
        <v>126</v>
      </c>
      <c r="C16" s="20" t="s">
        <v>23</v>
      </c>
      <c r="D16" s="75">
        <v>73380</v>
      </c>
      <c r="E16" s="75">
        <v>73380</v>
      </c>
      <c r="F16" s="75">
        <v>73380</v>
      </c>
      <c r="G16" s="21"/>
      <c r="H16" s="92"/>
      <c r="I16" s="75"/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</row>
    <row r="17" spans="1:17" x14ac:dyDescent="0.25">
      <c r="A17" s="18" t="s">
        <v>1</v>
      </c>
      <c r="B17" s="19" t="s">
        <v>30</v>
      </c>
      <c r="C17" s="20" t="s">
        <v>23</v>
      </c>
      <c r="D17" s="75">
        <v>37240</v>
      </c>
      <c r="E17" s="75">
        <v>37240</v>
      </c>
      <c r="F17" s="75">
        <v>37240</v>
      </c>
      <c r="G17" s="21">
        <v>35131</v>
      </c>
      <c r="H17" s="21">
        <v>35131</v>
      </c>
      <c r="I17" s="75">
        <v>35131</v>
      </c>
      <c r="J17" s="21">
        <v>56310</v>
      </c>
      <c r="K17" s="21">
        <v>56310</v>
      </c>
      <c r="L17" s="21">
        <v>54697</v>
      </c>
      <c r="M17" s="21">
        <v>53104</v>
      </c>
      <c r="N17" s="21">
        <v>53104</v>
      </c>
      <c r="O17" s="21">
        <v>0</v>
      </c>
      <c r="P17" s="21">
        <v>0</v>
      </c>
      <c r="Q17" s="21">
        <v>0</v>
      </c>
    </row>
    <row r="18" spans="1:17" x14ac:dyDescent="0.25">
      <c r="A18" s="18" t="s">
        <v>1</v>
      </c>
      <c r="B18" s="22" t="s">
        <v>32</v>
      </c>
      <c r="C18" s="20" t="s">
        <v>23</v>
      </c>
      <c r="D18" s="21">
        <v>33780</v>
      </c>
      <c r="E18" s="21">
        <v>33780</v>
      </c>
      <c r="F18" s="21">
        <v>33780</v>
      </c>
      <c r="G18" s="21">
        <v>33780</v>
      </c>
      <c r="H18" s="21">
        <v>33780</v>
      </c>
      <c r="I18" s="21">
        <v>33780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</row>
    <row r="19" spans="1:17" x14ac:dyDescent="0.25">
      <c r="A19" s="18" t="s">
        <v>1</v>
      </c>
      <c r="B19" s="22" t="s">
        <v>108</v>
      </c>
      <c r="C19" s="20" t="s">
        <v>23</v>
      </c>
      <c r="D19" s="21">
        <v>35131</v>
      </c>
      <c r="E19" s="21">
        <v>35131</v>
      </c>
      <c r="F19" s="21">
        <v>35131</v>
      </c>
      <c r="G19" s="21">
        <v>35131</v>
      </c>
      <c r="H19" s="21">
        <v>35131</v>
      </c>
      <c r="I19" s="90">
        <v>35131</v>
      </c>
      <c r="J19" s="21"/>
      <c r="K19" s="21"/>
      <c r="L19" s="21"/>
      <c r="M19" s="21"/>
      <c r="N19" s="21"/>
      <c r="O19" s="21"/>
      <c r="P19" s="21"/>
      <c r="Q19" s="21"/>
    </row>
    <row r="20" spans="1:17" x14ac:dyDescent="0.25">
      <c r="A20" s="18" t="s">
        <v>1</v>
      </c>
      <c r="B20" s="19" t="s">
        <v>34</v>
      </c>
      <c r="C20" s="20" t="s">
        <v>23</v>
      </c>
      <c r="D20" s="75">
        <v>64560</v>
      </c>
      <c r="E20" s="75">
        <v>64560</v>
      </c>
      <c r="F20" s="75">
        <v>64560</v>
      </c>
      <c r="G20" s="21">
        <v>60910</v>
      </c>
      <c r="H20" s="92">
        <v>60910</v>
      </c>
      <c r="I20" s="75">
        <v>58562</v>
      </c>
      <c r="J20" s="21">
        <v>13550</v>
      </c>
      <c r="K20" s="21">
        <v>13550</v>
      </c>
      <c r="L20" s="21">
        <v>13150</v>
      </c>
      <c r="M20" s="21">
        <v>13150</v>
      </c>
      <c r="N20" s="21">
        <v>13150</v>
      </c>
      <c r="O20" s="21">
        <v>12600</v>
      </c>
      <c r="P20" s="21">
        <v>11900</v>
      </c>
      <c r="Q20" s="21">
        <v>11900</v>
      </c>
    </row>
    <row r="21" spans="1:17" x14ac:dyDescent="0.25">
      <c r="A21" s="18" t="s">
        <v>1</v>
      </c>
      <c r="B21" s="19" t="s">
        <v>142</v>
      </c>
      <c r="C21" s="20" t="s">
        <v>23</v>
      </c>
      <c r="D21" s="107">
        <v>14900</v>
      </c>
      <c r="E21" s="75">
        <v>13900</v>
      </c>
      <c r="F21" s="75"/>
      <c r="G21" s="75"/>
      <c r="H21" s="21"/>
      <c r="I21" s="75"/>
      <c r="J21" s="21">
        <v>13550</v>
      </c>
      <c r="K21" s="21">
        <v>13550</v>
      </c>
      <c r="L21" s="21">
        <v>13150</v>
      </c>
      <c r="M21" s="21">
        <v>13150</v>
      </c>
      <c r="N21" s="21">
        <v>13150</v>
      </c>
      <c r="O21" s="21">
        <v>12600</v>
      </c>
      <c r="P21" s="21">
        <v>11900</v>
      </c>
      <c r="Q21" s="21">
        <v>11900</v>
      </c>
    </row>
    <row r="22" spans="1:17" x14ac:dyDescent="0.25">
      <c r="A22" s="18" t="s">
        <v>1</v>
      </c>
      <c r="B22" s="19" t="s">
        <v>103</v>
      </c>
      <c r="C22" s="20" t="s">
        <v>23</v>
      </c>
      <c r="D22" s="75">
        <v>15960</v>
      </c>
      <c r="E22" s="75">
        <v>15960</v>
      </c>
      <c r="F22" s="75">
        <v>15960</v>
      </c>
      <c r="G22" s="75">
        <v>15960</v>
      </c>
      <c r="H22" s="21">
        <v>14090</v>
      </c>
      <c r="I22" s="75">
        <v>14090</v>
      </c>
      <c r="J22" s="21">
        <v>13550</v>
      </c>
      <c r="K22" s="21">
        <v>13550</v>
      </c>
      <c r="L22" s="21">
        <v>13150</v>
      </c>
      <c r="M22" s="21">
        <v>13150</v>
      </c>
      <c r="N22" s="21">
        <v>13150</v>
      </c>
      <c r="O22" s="21">
        <v>12600</v>
      </c>
      <c r="P22" s="21">
        <v>12000</v>
      </c>
      <c r="Q22" s="21">
        <v>12000</v>
      </c>
    </row>
    <row r="23" spans="1:17" x14ac:dyDescent="0.25">
      <c r="A23" s="18" t="s">
        <v>1</v>
      </c>
      <c r="B23" s="19" t="s">
        <v>122</v>
      </c>
      <c r="C23" s="20" t="s">
        <v>23</v>
      </c>
      <c r="D23" s="75">
        <v>14900</v>
      </c>
      <c r="E23" s="75">
        <v>14900</v>
      </c>
      <c r="F23" s="75">
        <v>14900</v>
      </c>
      <c r="G23" s="75"/>
      <c r="H23" s="21"/>
      <c r="I23" s="75"/>
      <c r="J23" s="21">
        <v>23060</v>
      </c>
      <c r="K23" s="21">
        <v>23060</v>
      </c>
      <c r="L23" s="21">
        <v>22600</v>
      </c>
      <c r="M23" s="21">
        <v>21700</v>
      </c>
      <c r="N23" s="21">
        <v>21700</v>
      </c>
      <c r="O23" s="21">
        <v>20600</v>
      </c>
      <c r="P23" s="21">
        <v>19800</v>
      </c>
      <c r="Q23" s="21">
        <v>19800</v>
      </c>
    </row>
    <row r="24" spans="1:17" x14ac:dyDescent="0.25">
      <c r="A24" s="18" t="s">
        <v>1</v>
      </c>
      <c r="B24" s="19" t="s">
        <v>27</v>
      </c>
      <c r="C24" s="20" t="s">
        <v>23</v>
      </c>
      <c r="D24" s="75">
        <v>15960</v>
      </c>
      <c r="E24" s="75">
        <v>15960</v>
      </c>
      <c r="F24" s="75">
        <v>15960</v>
      </c>
      <c r="G24" s="75">
        <v>15960</v>
      </c>
      <c r="H24" s="21">
        <v>14090</v>
      </c>
      <c r="I24" s="75">
        <v>14090</v>
      </c>
      <c r="J24" s="21">
        <v>22040</v>
      </c>
      <c r="K24" s="21">
        <v>22040</v>
      </c>
      <c r="L24" s="21">
        <v>21600</v>
      </c>
      <c r="M24" s="21">
        <v>20700</v>
      </c>
      <c r="N24" s="21">
        <v>20700</v>
      </c>
      <c r="O24" s="21">
        <v>19600</v>
      </c>
      <c r="P24" s="21">
        <v>18800</v>
      </c>
      <c r="Q24" s="21">
        <v>18800</v>
      </c>
    </row>
    <row r="25" spans="1:17" x14ac:dyDescent="0.25">
      <c r="A25" s="18" t="s">
        <v>1</v>
      </c>
      <c r="B25" s="19" t="s">
        <v>35</v>
      </c>
      <c r="C25" s="20" t="s">
        <v>23</v>
      </c>
      <c r="D25" s="21">
        <v>13550</v>
      </c>
      <c r="E25" s="21">
        <v>13550</v>
      </c>
      <c r="F25" s="21">
        <v>13550</v>
      </c>
      <c r="G25" s="21">
        <v>13550</v>
      </c>
      <c r="H25" s="21">
        <v>13550</v>
      </c>
      <c r="I25" s="21">
        <v>13550</v>
      </c>
      <c r="J25" s="21">
        <v>23000</v>
      </c>
      <c r="K25" s="21">
        <v>23000</v>
      </c>
      <c r="L25" s="21">
        <v>23000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</row>
    <row r="26" spans="1:17" x14ac:dyDescent="0.25">
      <c r="A26" s="18" t="s">
        <v>1</v>
      </c>
      <c r="B26" s="19" t="s">
        <v>129</v>
      </c>
      <c r="C26" s="20" t="s">
        <v>23</v>
      </c>
      <c r="D26" s="75">
        <v>24030</v>
      </c>
      <c r="E26" s="75">
        <v>24030</v>
      </c>
      <c r="F26" s="75">
        <v>25030</v>
      </c>
      <c r="G26" s="75"/>
      <c r="H26" s="21"/>
      <c r="I26" s="75"/>
      <c r="J26" s="21">
        <v>23000</v>
      </c>
      <c r="K26" s="21">
        <v>23000</v>
      </c>
      <c r="L26" s="21">
        <v>23000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</row>
    <row r="27" spans="1:17" x14ac:dyDescent="0.25">
      <c r="A27" s="18" t="s">
        <v>1</v>
      </c>
      <c r="B27" s="19" t="s">
        <v>31</v>
      </c>
      <c r="C27" s="20" t="s">
        <v>23</v>
      </c>
      <c r="D27" s="75">
        <v>26680</v>
      </c>
      <c r="E27" s="75">
        <v>26680</v>
      </c>
      <c r="F27" s="75">
        <v>26680</v>
      </c>
      <c r="G27" s="75">
        <v>26680</v>
      </c>
      <c r="H27" s="21">
        <v>23980</v>
      </c>
      <c r="I27" s="75">
        <v>23980</v>
      </c>
      <c r="J27" s="21">
        <v>30738</v>
      </c>
      <c r="K27" s="21">
        <v>30738</v>
      </c>
      <c r="L27" s="21">
        <v>29355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</row>
    <row r="28" spans="1:17" x14ac:dyDescent="0.25">
      <c r="A28" s="18" t="s">
        <v>1</v>
      </c>
      <c r="B28" s="19" t="s">
        <v>25</v>
      </c>
      <c r="C28" s="20" t="s">
        <v>23</v>
      </c>
      <c r="D28" s="75">
        <v>25620</v>
      </c>
      <c r="E28" s="75">
        <v>25620</v>
      </c>
      <c r="F28" s="75">
        <v>25620</v>
      </c>
      <c r="G28" s="75">
        <v>25620</v>
      </c>
      <c r="H28" s="21">
        <v>22920</v>
      </c>
      <c r="I28" s="75">
        <v>22920</v>
      </c>
      <c r="J28" s="21">
        <v>36630</v>
      </c>
      <c r="K28" s="21">
        <v>36630</v>
      </c>
      <c r="L28" s="21">
        <v>36630</v>
      </c>
      <c r="M28" s="21">
        <v>36630</v>
      </c>
      <c r="N28" s="21">
        <v>36630</v>
      </c>
      <c r="O28" s="21">
        <v>36630</v>
      </c>
      <c r="P28" s="21">
        <v>36630</v>
      </c>
      <c r="Q28" s="21">
        <v>36630</v>
      </c>
    </row>
    <row r="29" spans="1:17" x14ac:dyDescent="0.25">
      <c r="A29" s="18" t="s">
        <v>1</v>
      </c>
      <c r="B29" s="19" t="s">
        <v>37</v>
      </c>
      <c r="C29" s="20" t="s">
        <v>23</v>
      </c>
      <c r="D29" s="21">
        <v>21700</v>
      </c>
      <c r="E29" s="21">
        <v>21700</v>
      </c>
      <c r="F29" s="21">
        <v>24400</v>
      </c>
      <c r="G29" s="21">
        <v>24400</v>
      </c>
      <c r="H29" s="21">
        <v>24400</v>
      </c>
      <c r="I29" s="75">
        <v>24400</v>
      </c>
      <c r="J29" s="21">
        <v>30738</v>
      </c>
      <c r="K29" s="21">
        <v>30738</v>
      </c>
      <c r="L29" s="21">
        <v>29355</v>
      </c>
      <c r="M29" s="21">
        <v>29355</v>
      </c>
      <c r="N29" s="21">
        <v>28500</v>
      </c>
      <c r="O29" s="21">
        <v>28500</v>
      </c>
      <c r="P29" s="21">
        <v>28500</v>
      </c>
      <c r="Q29" s="21">
        <v>28500</v>
      </c>
    </row>
    <row r="30" spans="1:17" x14ac:dyDescent="0.25">
      <c r="A30" s="18" t="s">
        <v>1</v>
      </c>
      <c r="B30" s="19" t="s">
        <v>38</v>
      </c>
      <c r="C30" s="20" t="s">
        <v>23</v>
      </c>
      <c r="D30" s="21">
        <v>30738</v>
      </c>
      <c r="E30" s="21">
        <v>30738</v>
      </c>
      <c r="F30" s="21">
        <v>30738</v>
      </c>
      <c r="G30" s="21">
        <v>30738</v>
      </c>
      <c r="H30" s="21">
        <v>30738</v>
      </c>
      <c r="I30" s="21">
        <v>30738</v>
      </c>
      <c r="J30" s="21">
        <v>30738</v>
      </c>
      <c r="K30" s="21">
        <v>30738</v>
      </c>
      <c r="L30" s="21">
        <v>29355</v>
      </c>
      <c r="M30" s="21">
        <v>29355</v>
      </c>
      <c r="N30" s="21">
        <v>28500</v>
      </c>
      <c r="O30" s="21">
        <v>28500</v>
      </c>
      <c r="P30" s="21">
        <v>28500</v>
      </c>
      <c r="Q30" s="21">
        <v>28500</v>
      </c>
    </row>
    <row r="31" spans="1:17" x14ac:dyDescent="0.25">
      <c r="A31" s="18" t="s">
        <v>1</v>
      </c>
      <c r="B31" s="23" t="s">
        <v>39</v>
      </c>
      <c r="C31" s="20" t="s">
        <v>23</v>
      </c>
      <c r="D31" s="21">
        <v>36630</v>
      </c>
      <c r="E31" s="21">
        <v>36630</v>
      </c>
      <c r="F31" s="21">
        <v>36630</v>
      </c>
      <c r="G31" s="21">
        <v>36630</v>
      </c>
      <c r="H31" s="21">
        <v>36630</v>
      </c>
      <c r="I31" s="21">
        <v>36630</v>
      </c>
      <c r="J31" s="21">
        <v>30738</v>
      </c>
      <c r="K31" s="21">
        <v>30738</v>
      </c>
      <c r="L31" s="21">
        <v>29355</v>
      </c>
      <c r="M31" s="21">
        <v>29355</v>
      </c>
      <c r="N31" s="21">
        <v>28500</v>
      </c>
      <c r="O31" s="21">
        <v>28500</v>
      </c>
      <c r="P31" s="21">
        <v>28500</v>
      </c>
      <c r="Q31" s="21">
        <v>28500</v>
      </c>
    </row>
    <row r="32" spans="1:17" x14ac:dyDescent="0.25">
      <c r="A32" s="18" t="s">
        <v>1</v>
      </c>
      <c r="B32" s="19" t="s">
        <v>40</v>
      </c>
      <c r="C32" s="20" t="s">
        <v>23</v>
      </c>
      <c r="D32" s="21">
        <v>30738</v>
      </c>
      <c r="E32" s="21">
        <v>30738</v>
      </c>
      <c r="F32" s="21">
        <v>30738</v>
      </c>
      <c r="G32" s="21">
        <v>30738</v>
      </c>
      <c r="H32" s="21">
        <v>30738</v>
      </c>
      <c r="I32" s="21">
        <v>30738</v>
      </c>
      <c r="J32" s="21">
        <v>30738</v>
      </c>
      <c r="K32" s="21">
        <v>30738</v>
      </c>
      <c r="L32" s="21">
        <v>29355</v>
      </c>
      <c r="M32" s="21">
        <v>29355</v>
      </c>
      <c r="N32" s="21">
        <v>28500</v>
      </c>
      <c r="O32" s="21">
        <v>28500</v>
      </c>
      <c r="P32" s="21">
        <v>28500</v>
      </c>
      <c r="Q32" s="21">
        <v>28500</v>
      </c>
    </row>
    <row r="33" spans="1:17" x14ac:dyDescent="0.25">
      <c r="A33" s="18" t="s">
        <v>1</v>
      </c>
      <c r="B33" s="19" t="s">
        <v>41</v>
      </c>
      <c r="C33" s="20" t="s">
        <v>23</v>
      </c>
      <c r="D33" s="21">
        <v>30738</v>
      </c>
      <c r="E33" s="21">
        <v>30738</v>
      </c>
      <c r="F33" s="21">
        <v>30738</v>
      </c>
      <c r="G33" s="21">
        <v>30738</v>
      </c>
      <c r="H33" s="21">
        <v>30738</v>
      </c>
      <c r="I33" s="21">
        <v>30738</v>
      </c>
      <c r="J33" s="21">
        <v>30738</v>
      </c>
      <c r="K33" s="21">
        <v>30738</v>
      </c>
      <c r="L33" s="21">
        <v>29355</v>
      </c>
      <c r="M33" s="21">
        <v>29355</v>
      </c>
      <c r="N33" s="21">
        <v>28500</v>
      </c>
      <c r="O33" s="21">
        <v>28500</v>
      </c>
      <c r="P33" s="21">
        <v>28500</v>
      </c>
      <c r="Q33" s="21">
        <v>28500</v>
      </c>
    </row>
    <row r="34" spans="1:17" x14ac:dyDescent="0.25">
      <c r="A34" s="18" t="s">
        <v>1</v>
      </c>
      <c r="B34" s="19" t="s">
        <v>42</v>
      </c>
      <c r="C34" s="20" t="s">
        <v>23</v>
      </c>
      <c r="D34" s="21">
        <v>30738</v>
      </c>
      <c r="E34" s="21">
        <v>30738</v>
      </c>
      <c r="F34" s="21">
        <v>30738</v>
      </c>
      <c r="G34" s="21">
        <v>30738</v>
      </c>
      <c r="H34" s="21">
        <v>30738</v>
      </c>
      <c r="I34" s="21">
        <v>30738</v>
      </c>
      <c r="J34" s="21">
        <v>30738</v>
      </c>
      <c r="K34" s="21">
        <v>30738</v>
      </c>
      <c r="L34" s="21">
        <v>29355</v>
      </c>
      <c r="M34" s="21">
        <v>29355</v>
      </c>
      <c r="N34" s="21">
        <v>28500</v>
      </c>
      <c r="O34" s="21">
        <v>28500</v>
      </c>
      <c r="P34" s="21">
        <v>28500</v>
      </c>
      <c r="Q34" s="21">
        <v>28500</v>
      </c>
    </row>
    <row r="35" spans="1:17" x14ac:dyDescent="0.25">
      <c r="A35" s="18" t="s">
        <v>1</v>
      </c>
      <c r="B35" s="23" t="s">
        <v>43</v>
      </c>
      <c r="C35" s="20" t="s">
        <v>23</v>
      </c>
      <c r="D35" s="21">
        <v>30738</v>
      </c>
      <c r="E35" s="21">
        <v>30738</v>
      </c>
      <c r="F35" s="21">
        <v>30738</v>
      </c>
      <c r="G35" s="21">
        <v>30738</v>
      </c>
      <c r="H35" s="21">
        <v>30738</v>
      </c>
      <c r="I35" s="21">
        <v>30738</v>
      </c>
      <c r="J35" s="21">
        <v>30738</v>
      </c>
      <c r="K35" s="21">
        <v>30738</v>
      </c>
      <c r="L35" s="21">
        <v>29355</v>
      </c>
      <c r="M35" s="21">
        <v>29355</v>
      </c>
      <c r="N35" s="21">
        <v>28500</v>
      </c>
      <c r="O35" s="21">
        <v>28500</v>
      </c>
      <c r="P35" s="21">
        <v>28500</v>
      </c>
      <c r="Q35" s="21">
        <v>28500</v>
      </c>
    </row>
    <row r="36" spans="1:17" x14ac:dyDescent="0.25">
      <c r="A36" s="18" t="s">
        <v>1</v>
      </c>
      <c r="B36" s="24" t="s">
        <v>44</v>
      </c>
      <c r="C36" s="20" t="s">
        <v>23</v>
      </c>
      <c r="D36" s="21">
        <v>30738</v>
      </c>
      <c r="E36" s="21">
        <v>30738</v>
      </c>
      <c r="F36" s="21">
        <v>30738</v>
      </c>
      <c r="G36" s="21">
        <v>30738</v>
      </c>
      <c r="H36" s="21">
        <v>30738</v>
      </c>
      <c r="I36" s="21">
        <v>30738</v>
      </c>
      <c r="J36" s="21">
        <v>30738</v>
      </c>
      <c r="K36" s="21">
        <v>30738</v>
      </c>
      <c r="L36" s="21">
        <v>29355</v>
      </c>
      <c r="M36" s="21">
        <v>29355</v>
      </c>
      <c r="N36" s="21">
        <v>28500</v>
      </c>
      <c r="O36" s="21">
        <v>28500</v>
      </c>
      <c r="P36" s="21">
        <v>28500</v>
      </c>
      <c r="Q36" s="21">
        <v>28500</v>
      </c>
    </row>
    <row r="37" spans="1:17" x14ac:dyDescent="0.25">
      <c r="A37" s="18" t="s">
        <v>1</v>
      </c>
      <c r="B37" s="22" t="s">
        <v>45</v>
      </c>
      <c r="C37" s="20" t="s">
        <v>23</v>
      </c>
      <c r="D37" s="21">
        <v>30738</v>
      </c>
      <c r="E37" s="21">
        <v>30738</v>
      </c>
      <c r="F37" s="21">
        <v>30738</v>
      </c>
      <c r="G37" s="21">
        <v>30738</v>
      </c>
      <c r="H37" s="21">
        <v>30738</v>
      </c>
      <c r="I37" s="21">
        <v>30738</v>
      </c>
      <c r="J37" s="21">
        <v>30738</v>
      </c>
      <c r="K37" s="21">
        <v>30738</v>
      </c>
      <c r="L37" s="21">
        <v>29355</v>
      </c>
      <c r="M37" s="21">
        <v>29355</v>
      </c>
      <c r="N37" s="21">
        <v>28500</v>
      </c>
      <c r="O37" s="21">
        <v>28500</v>
      </c>
      <c r="P37" s="21">
        <v>28500</v>
      </c>
      <c r="Q37" s="21">
        <v>28500</v>
      </c>
    </row>
    <row r="38" spans="1:17" x14ac:dyDescent="0.25">
      <c r="A38" s="18" t="s">
        <v>1</v>
      </c>
      <c r="B38" s="19" t="s">
        <v>46</v>
      </c>
      <c r="C38" s="20" t="s">
        <v>23</v>
      </c>
      <c r="D38" s="21">
        <v>30738</v>
      </c>
      <c r="E38" s="21">
        <v>30738</v>
      </c>
      <c r="F38" s="21">
        <v>30738</v>
      </c>
      <c r="G38" s="21">
        <v>30738</v>
      </c>
      <c r="H38" s="21">
        <v>30738</v>
      </c>
      <c r="I38" s="21">
        <v>30738</v>
      </c>
      <c r="J38" s="21">
        <v>30738</v>
      </c>
      <c r="K38" s="21">
        <v>30738</v>
      </c>
      <c r="L38" s="21">
        <v>40600</v>
      </c>
      <c r="M38" s="21">
        <v>40600</v>
      </c>
      <c r="N38" s="21">
        <v>40600</v>
      </c>
      <c r="O38" s="21">
        <v>40600</v>
      </c>
      <c r="P38" s="21">
        <v>40600</v>
      </c>
      <c r="Q38" s="21">
        <v>0</v>
      </c>
    </row>
    <row r="39" spans="1:17" x14ac:dyDescent="0.25">
      <c r="A39" s="18" t="s">
        <v>1</v>
      </c>
      <c r="B39" s="19" t="s">
        <v>87</v>
      </c>
      <c r="C39" s="20" t="s">
        <v>23</v>
      </c>
      <c r="D39" s="21">
        <v>30738</v>
      </c>
      <c r="E39" s="21">
        <v>30738</v>
      </c>
      <c r="F39" s="21">
        <v>30738</v>
      </c>
      <c r="G39" s="21">
        <v>30738</v>
      </c>
      <c r="H39" s="21">
        <v>30738</v>
      </c>
      <c r="I39" s="21">
        <v>30738</v>
      </c>
      <c r="J39" s="21">
        <v>30738</v>
      </c>
      <c r="K39" s="21">
        <v>30738</v>
      </c>
      <c r="L39" s="21">
        <v>40600</v>
      </c>
      <c r="M39" s="21">
        <v>40600</v>
      </c>
      <c r="N39" s="21">
        <v>40600</v>
      </c>
      <c r="O39" s="21">
        <v>40600</v>
      </c>
      <c r="P39" s="21">
        <v>40600</v>
      </c>
      <c r="Q39" s="21">
        <v>0</v>
      </c>
    </row>
    <row r="40" spans="1:17" x14ac:dyDescent="0.25">
      <c r="A40" s="18" t="s">
        <v>1</v>
      </c>
      <c r="B40" s="19" t="s">
        <v>47</v>
      </c>
      <c r="C40" s="20" t="s">
        <v>23</v>
      </c>
      <c r="D40" s="21">
        <v>30738</v>
      </c>
      <c r="E40" s="21">
        <v>30738</v>
      </c>
      <c r="F40" s="21">
        <v>30738</v>
      </c>
      <c r="G40" s="21">
        <v>30738</v>
      </c>
      <c r="H40" s="21">
        <v>30738</v>
      </c>
      <c r="I40" s="21">
        <v>30738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1">
        <v>0</v>
      </c>
    </row>
    <row r="41" spans="1:17" x14ac:dyDescent="0.25">
      <c r="A41" s="18" t="s">
        <v>1</v>
      </c>
      <c r="B41" s="19" t="s">
        <v>48</v>
      </c>
      <c r="C41" s="20" t="s">
        <v>23</v>
      </c>
      <c r="D41" s="21">
        <v>30738</v>
      </c>
      <c r="E41" s="21">
        <v>30738</v>
      </c>
      <c r="F41" s="21">
        <v>30738</v>
      </c>
      <c r="G41" s="21">
        <v>30738</v>
      </c>
      <c r="H41" s="21">
        <v>30738</v>
      </c>
      <c r="I41" s="21">
        <v>30738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1">
        <v>0</v>
      </c>
    </row>
    <row r="42" spans="1:17" x14ac:dyDescent="0.25">
      <c r="A42" s="18" t="s">
        <v>1</v>
      </c>
      <c r="B42" s="19" t="s">
        <v>49</v>
      </c>
      <c r="C42" s="20" t="s">
        <v>23</v>
      </c>
      <c r="D42" s="21">
        <v>30738</v>
      </c>
      <c r="E42" s="21">
        <v>30738</v>
      </c>
      <c r="F42" s="21">
        <v>30738</v>
      </c>
      <c r="G42" s="21">
        <v>30738</v>
      </c>
      <c r="H42" s="21">
        <v>30738</v>
      </c>
      <c r="I42" s="21">
        <v>30738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</row>
    <row r="43" spans="1:17" x14ac:dyDescent="0.25">
      <c r="A43" s="18" t="s">
        <v>1</v>
      </c>
      <c r="B43" s="19" t="s">
        <v>114</v>
      </c>
      <c r="C43" s="20" t="s">
        <v>23</v>
      </c>
      <c r="D43" s="21">
        <v>33900</v>
      </c>
      <c r="E43" s="21">
        <v>33900</v>
      </c>
      <c r="F43" s="21">
        <v>33900</v>
      </c>
      <c r="G43" s="21">
        <v>33900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  <c r="O43" s="21">
        <v>0</v>
      </c>
      <c r="P43" s="21">
        <v>0</v>
      </c>
      <c r="Q43" s="21">
        <v>0</v>
      </c>
    </row>
    <row r="44" spans="1:17" x14ac:dyDescent="0.25">
      <c r="A44" s="18" t="s">
        <v>1</v>
      </c>
      <c r="B44" s="19" t="s">
        <v>117</v>
      </c>
      <c r="C44" s="20" t="s">
        <v>23</v>
      </c>
      <c r="D44" s="21">
        <v>33900</v>
      </c>
      <c r="E44" s="21">
        <v>33900</v>
      </c>
      <c r="F44" s="21">
        <v>33900</v>
      </c>
      <c r="G44" s="21">
        <v>33900</v>
      </c>
      <c r="H44" s="21">
        <v>0</v>
      </c>
      <c r="I44" s="21">
        <v>0</v>
      </c>
      <c r="J44" s="21">
        <v>28500</v>
      </c>
      <c r="K44" s="21">
        <v>28500</v>
      </c>
      <c r="L44" s="21">
        <v>28500</v>
      </c>
      <c r="M44" s="21">
        <v>28500</v>
      </c>
      <c r="N44" s="21">
        <v>28500</v>
      </c>
      <c r="O44" s="21">
        <v>28500</v>
      </c>
      <c r="P44" s="21">
        <v>28500</v>
      </c>
      <c r="Q44" s="21">
        <v>28500</v>
      </c>
    </row>
    <row r="45" spans="1:17" x14ac:dyDescent="0.25">
      <c r="A45" s="18" t="s">
        <v>1</v>
      </c>
      <c r="B45" s="19" t="s">
        <v>115</v>
      </c>
      <c r="C45" s="20" t="s">
        <v>23</v>
      </c>
      <c r="D45" s="21">
        <v>33900</v>
      </c>
      <c r="E45" s="21">
        <v>33900</v>
      </c>
      <c r="F45" s="21">
        <v>33900</v>
      </c>
      <c r="G45" s="21">
        <v>33900</v>
      </c>
      <c r="H45" s="21">
        <v>0</v>
      </c>
      <c r="I45" s="21">
        <v>0</v>
      </c>
      <c r="J45" s="21">
        <v>7000</v>
      </c>
      <c r="K45" s="21">
        <v>7000</v>
      </c>
      <c r="L45" s="21">
        <v>6750</v>
      </c>
      <c r="M45" s="21">
        <v>6750</v>
      </c>
      <c r="N45" s="21">
        <v>6750</v>
      </c>
      <c r="O45" s="21">
        <v>6150</v>
      </c>
      <c r="P45" s="21">
        <v>5850</v>
      </c>
      <c r="Q45" s="21">
        <v>5500</v>
      </c>
    </row>
    <row r="46" spans="1:17" x14ac:dyDescent="0.25">
      <c r="A46" s="18" t="s">
        <v>1</v>
      </c>
      <c r="B46" s="19" t="s">
        <v>116</v>
      </c>
      <c r="C46" s="20" t="s">
        <v>23</v>
      </c>
      <c r="D46" s="21">
        <v>33900</v>
      </c>
      <c r="E46" s="21">
        <v>33900</v>
      </c>
      <c r="F46" s="21">
        <v>33900</v>
      </c>
      <c r="G46" s="21">
        <v>33900</v>
      </c>
      <c r="H46" s="21">
        <v>0</v>
      </c>
      <c r="I46" s="21">
        <v>0</v>
      </c>
      <c r="J46" s="21">
        <v>7000</v>
      </c>
      <c r="K46" s="21">
        <v>7000</v>
      </c>
      <c r="L46" s="21">
        <v>6750</v>
      </c>
      <c r="M46" s="21">
        <v>6750</v>
      </c>
      <c r="N46" s="21">
        <v>6750</v>
      </c>
      <c r="O46" s="21">
        <v>6150</v>
      </c>
      <c r="P46" s="21">
        <v>5850</v>
      </c>
      <c r="Q46" s="21">
        <v>5500</v>
      </c>
    </row>
    <row r="47" spans="1:17" x14ac:dyDescent="0.25">
      <c r="A47" s="18" t="s">
        <v>1</v>
      </c>
      <c r="B47" s="19" t="s">
        <v>127</v>
      </c>
      <c r="C47" s="20" t="s">
        <v>23</v>
      </c>
      <c r="D47" s="21">
        <v>26300</v>
      </c>
      <c r="E47" s="21">
        <v>26300</v>
      </c>
      <c r="F47" s="21">
        <v>26300</v>
      </c>
      <c r="G47" s="21"/>
      <c r="H47" s="21"/>
      <c r="I47" s="21"/>
      <c r="J47" s="21">
        <v>7000</v>
      </c>
      <c r="K47" s="21">
        <v>7000</v>
      </c>
      <c r="L47" s="21">
        <v>6750</v>
      </c>
      <c r="M47" s="21">
        <v>6750</v>
      </c>
      <c r="N47" s="21">
        <v>6750</v>
      </c>
      <c r="O47" s="21">
        <v>6150</v>
      </c>
      <c r="P47" s="21">
        <v>5850</v>
      </c>
      <c r="Q47" s="21">
        <v>5500</v>
      </c>
    </row>
    <row r="48" spans="1:17" x14ac:dyDescent="0.25">
      <c r="A48" s="18" t="s">
        <v>1</v>
      </c>
      <c r="B48" s="19" t="s">
        <v>130</v>
      </c>
      <c r="C48" s="20" t="s">
        <v>23</v>
      </c>
      <c r="D48" s="21">
        <v>33900</v>
      </c>
      <c r="E48" s="21">
        <v>33900</v>
      </c>
      <c r="F48" s="21">
        <v>33900</v>
      </c>
      <c r="G48" s="21"/>
      <c r="H48" s="21"/>
      <c r="I48" s="21"/>
      <c r="J48" s="21">
        <v>7000</v>
      </c>
      <c r="K48" s="21">
        <v>7000</v>
      </c>
      <c r="L48" s="21">
        <v>6750</v>
      </c>
      <c r="M48" s="21">
        <v>6750</v>
      </c>
      <c r="N48" s="21">
        <v>6750</v>
      </c>
      <c r="O48" s="21">
        <v>6150</v>
      </c>
      <c r="P48" s="21">
        <v>5850</v>
      </c>
      <c r="Q48" s="21">
        <v>5500</v>
      </c>
    </row>
    <row r="49" spans="1:17" x14ac:dyDescent="0.25">
      <c r="A49" s="18" t="s">
        <v>1</v>
      </c>
      <c r="B49" s="19" t="s">
        <v>131</v>
      </c>
      <c r="C49" s="20" t="s">
        <v>23</v>
      </c>
      <c r="D49" s="21">
        <v>33900</v>
      </c>
      <c r="E49" s="21">
        <v>33900</v>
      </c>
      <c r="F49" s="21">
        <v>33900</v>
      </c>
      <c r="G49" s="21"/>
      <c r="H49" s="21"/>
      <c r="I49" s="21"/>
      <c r="J49" s="21">
        <v>7000</v>
      </c>
      <c r="K49" s="21">
        <v>7000</v>
      </c>
      <c r="L49" s="21">
        <v>6750</v>
      </c>
      <c r="M49" s="21">
        <v>6750</v>
      </c>
      <c r="N49" s="21">
        <v>6750</v>
      </c>
      <c r="O49" s="21">
        <v>6150</v>
      </c>
      <c r="P49" s="21">
        <v>5850</v>
      </c>
      <c r="Q49" s="21">
        <v>5500</v>
      </c>
    </row>
    <row r="50" spans="1:17" x14ac:dyDescent="0.25">
      <c r="A50" s="18" t="s">
        <v>1</v>
      </c>
      <c r="B50" s="19" t="s">
        <v>132</v>
      </c>
      <c r="C50" s="20" t="s">
        <v>23</v>
      </c>
      <c r="D50" s="21">
        <v>33900</v>
      </c>
      <c r="E50" s="21">
        <v>33900</v>
      </c>
      <c r="F50" s="21">
        <v>33900</v>
      </c>
      <c r="G50" s="21"/>
      <c r="H50" s="21"/>
      <c r="I50" s="21"/>
      <c r="J50" s="21">
        <v>7000</v>
      </c>
      <c r="K50" s="21">
        <v>7000</v>
      </c>
      <c r="L50" s="21">
        <v>6750</v>
      </c>
      <c r="M50" s="21">
        <v>6750</v>
      </c>
      <c r="N50" s="21">
        <v>6750</v>
      </c>
      <c r="O50" s="21">
        <v>6150</v>
      </c>
      <c r="P50" s="21">
        <v>5850</v>
      </c>
      <c r="Q50" s="21">
        <v>5500</v>
      </c>
    </row>
    <row r="51" spans="1:17" x14ac:dyDescent="0.25">
      <c r="A51" s="18" t="s">
        <v>1</v>
      </c>
      <c r="B51" s="19" t="s">
        <v>133</v>
      </c>
      <c r="C51" s="20" t="s">
        <v>23</v>
      </c>
      <c r="D51" s="21">
        <v>33900</v>
      </c>
      <c r="E51" s="21">
        <v>33900</v>
      </c>
      <c r="F51" s="21">
        <v>33900</v>
      </c>
      <c r="G51" s="21"/>
      <c r="H51" s="21"/>
      <c r="I51" s="21"/>
      <c r="J51" s="21">
        <v>7000</v>
      </c>
      <c r="K51" s="21">
        <v>7000</v>
      </c>
      <c r="L51" s="21">
        <v>6750</v>
      </c>
      <c r="M51" s="21">
        <v>6750</v>
      </c>
      <c r="N51" s="21">
        <v>6750</v>
      </c>
      <c r="O51" s="21">
        <v>6150</v>
      </c>
      <c r="P51" s="21">
        <v>5850</v>
      </c>
      <c r="Q51" s="21">
        <v>5500</v>
      </c>
    </row>
    <row r="52" spans="1:17" x14ac:dyDescent="0.25">
      <c r="A52" s="18" t="s">
        <v>1</v>
      </c>
      <c r="B52" s="19" t="s">
        <v>134</v>
      </c>
      <c r="C52" s="20" t="s">
        <v>23</v>
      </c>
      <c r="D52" s="21">
        <v>33900</v>
      </c>
      <c r="E52" s="21">
        <v>33900</v>
      </c>
      <c r="F52" s="21">
        <v>33900</v>
      </c>
      <c r="G52" s="21"/>
      <c r="H52" s="21"/>
      <c r="I52" s="21"/>
      <c r="J52" s="21">
        <v>30000</v>
      </c>
      <c r="K52" s="21">
        <v>30000</v>
      </c>
      <c r="L52" s="21">
        <v>30000</v>
      </c>
      <c r="M52" s="21">
        <v>30000</v>
      </c>
      <c r="N52" s="21">
        <v>30000</v>
      </c>
      <c r="O52" s="21">
        <v>30000</v>
      </c>
      <c r="P52" s="21">
        <v>30000</v>
      </c>
      <c r="Q52" s="21">
        <v>30000</v>
      </c>
    </row>
    <row r="53" spans="1:17" x14ac:dyDescent="0.25">
      <c r="A53" s="18" t="s">
        <v>1</v>
      </c>
      <c r="B53" s="19" t="s">
        <v>50</v>
      </c>
      <c r="C53" s="20" t="s">
        <v>23</v>
      </c>
      <c r="D53" s="21">
        <v>28500</v>
      </c>
      <c r="E53" s="21">
        <v>28500</v>
      </c>
      <c r="F53" s="21">
        <v>28500</v>
      </c>
      <c r="G53" s="21">
        <v>28500</v>
      </c>
      <c r="H53" s="21">
        <v>28500</v>
      </c>
      <c r="I53" s="21">
        <v>28500</v>
      </c>
      <c r="J53" s="21">
        <v>30996</v>
      </c>
      <c r="K53" s="21">
        <v>30996</v>
      </c>
      <c r="L53" s="21">
        <v>30996</v>
      </c>
      <c r="M53" s="21">
        <v>30996</v>
      </c>
      <c r="N53" s="21">
        <v>30996</v>
      </c>
      <c r="O53" s="21">
        <v>30996</v>
      </c>
      <c r="P53" s="21">
        <v>30996</v>
      </c>
      <c r="Q53" s="21">
        <v>0</v>
      </c>
    </row>
    <row r="54" spans="1:17" x14ac:dyDescent="0.25">
      <c r="A54" s="18" t="s">
        <v>1</v>
      </c>
      <c r="B54" s="19" t="s">
        <v>29</v>
      </c>
      <c r="C54" s="20" t="s">
        <v>51</v>
      </c>
      <c r="D54" s="75">
        <v>7440</v>
      </c>
      <c r="E54" s="75">
        <v>7440</v>
      </c>
      <c r="F54" s="75">
        <v>7440</v>
      </c>
      <c r="G54" s="75">
        <v>7440</v>
      </c>
      <c r="H54" s="21">
        <v>7000</v>
      </c>
      <c r="I54" s="21">
        <v>7000</v>
      </c>
      <c r="J54" s="21">
        <v>30996</v>
      </c>
      <c r="K54" s="21">
        <v>30996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21">
        <v>0</v>
      </c>
    </row>
    <row r="55" spans="1:17" x14ac:dyDescent="0.25">
      <c r="A55" s="18" t="s">
        <v>1</v>
      </c>
      <c r="B55" s="19" t="s">
        <v>52</v>
      </c>
      <c r="C55" s="20" t="s">
        <v>51</v>
      </c>
      <c r="D55" s="21">
        <v>30000</v>
      </c>
      <c r="E55" s="21">
        <v>30000</v>
      </c>
      <c r="F55" s="21">
        <v>30000</v>
      </c>
      <c r="G55" s="21">
        <v>30000</v>
      </c>
      <c r="H55" s="21">
        <v>30000</v>
      </c>
      <c r="I55" s="21">
        <v>30000</v>
      </c>
      <c r="J55" s="21">
        <v>30996</v>
      </c>
      <c r="K55" s="21">
        <v>30996</v>
      </c>
      <c r="L55" s="21">
        <v>30996</v>
      </c>
      <c r="M55" s="21">
        <v>30996</v>
      </c>
      <c r="N55" s="21">
        <v>30996</v>
      </c>
      <c r="O55" s="21">
        <v>30996</v>
      </c>
      <c r="P55" s="21">
        <v>30996</v>
      </c>
      <c r="Q55" s="21">
        <v>0</v>
      </c>
    </row>
    <row r="56" spans="1:17" x14ac:dyDescent="0.25">
      <c r="A56" s="18" t="s">
        <v>1</v>
      </c>
      <c r="B56" s="19" t="s">
        <v>53</v>
      </c>
      <c r="C56" s="20" t="s">
        <v>23</v>
      </c>
      <c r="D56" s="21">
        <v>32236</v>
      </c>
      <c r="E56" s="21">
        <v>32236</v>
      </c>
      <c r="F56" s="21">
        <v>32236</v>
      </c>
      <c r="G56" s="21">
        <v>32236</v>
      </c>
      <c r="H56" s="21">
        <v>32236</v>
      </c>
      <c r="I56" s="75">
        <v>32236</v>
      </c>
      <c r="J56" s="21">
        <v>30996</v>
      </c>
      <c r="K56" s="21">
        <v>30996</v>
      </c>
      <c r="L56" s="21">
        <v>30996</v>
      </c>
      <c r="M56" s="21">
        <v>30996</v>
      </c>
      <c r="N56" s="21">
        <v>30996</v>
      </c>
      <c r="O56" s="21">
        <v>30996</v>
      </c>
      <c r="P56" s="21">
        <v>30996</v>
      </c>
      <c r="Q56" s="21">
        <v>0</v>
      </c>
    </row>
    <row r="57" spans="1:17" x14ac:dyDescent="0.25">
      <c r="A57" s="18" t="s">
        <v>1</v>
      </c>
      <c r="B57" s="19" t="s">
        <v>86</v>
      </c>
      <c r="C57" s="20" t="s">
        <v>23</v>
      </c>
      <c r="D57" s="21">
        <v>32236</v>
      </c>
      <c r="E57" s="21">
        <v>32236</v>
      </c>
      <c r="F57" s="21">
        <v>32236</v>
      </c>
      <c r="G57" s="21">
        <v>32236</v>
      </c>
      <c r="H57" s="21">
        <v>32236</v>
      </c>
      <c r="I57" s="75">
        <v>32236</v>
      </c>
      <c r="J57" s="43"/>
      <c r="K57" s="43"/>
      <c r="L57" s="43"/>
      <c r="M57" s="43"/>
      <c r="N57" s="43"/>
      <c r="O57" s="43"/>
      <c r="P57" s="43"/>
      <c r="Q57" s="43"/>
    </row>
    <row r="58" spans="1:17" x14ac:dyDescent="0.25">
      <c r="A58" s="18" t="s">
        <v>1</v>
      </c>
      <c r="B58" s="19" t="s">
        <v>54</v>
      </c>
      <c r="C58" s="20" t="s">
        <v>23</v>
      </c>
      <c r="D58" s="21">
        <v>32236</v>
      </c>
      <c r="E58" s="21">
        <v>32236</v>
      </c>
      <c r="F58" s="21">
        <v>32236</v>
      </c>
      <c r="G58" s="21">
        <v>32236</v>
      </c>
      <c r="H58" s="21">
        <v>32236</v>
      </c>
      <c r="I58" s="75">
        <v>32236</v>
      </c>
      <c r="J58" s="43"/>
      <c r="K58" s="43"/>
      <c r="L58" s="43"/>
      <c r="M58" s="43"/>
      <c r="N58" s="43"/>
      <c r="O58" s="43"/>
      <c r="P58" s="43"/>
      <c r="Q58" s="43"/>
    </row>
    <row r="59" spans="1:17" x14ac:dyDescent="0.25">
      <c r="A59" s="18" t="s">
        <v>1</v>
      </c>
      <c r="B59" s="19" t="s">
        <v>55</v>
      </c>
      <c r="C59" s="20" t="s">
        <v>23</v>
      </c>
      <c r="D59" s="21">
        <v>32236</v>
      </c>
      <c r="E59" s="21">
        <v>32236</v>
      </c>
      <c r="F59" s="21">
        <v>32236</v>
      </c>
      <c r="G59" s="21">
        <v>32236</v>
      </c>
      <c r="H59" s="21">
        <v>32236</v>
      </c>
      <c r="I59" s="75">
        <v>32236</v>
      </c>
      <c r="J59" s="43"/>
      <c r="K59" s="43"/>
      <c r="L59" s="43"/>
      <c r="M59" s="43"/>
      <c r="N59" s="43"/>
      <c r="O59" s="43"/>
      <c r="P59" s="43"/>
      <c r="Q59" s="43"/>
    </row>
    <row r="60" spans="1:17" x14ac:dyDescent="0.25">
      <c r="A60" s="98" t="s">
        <v>1</v>
      </c>
      <c r="B60" s="41" t="s">
        <v>110</v>
      </c>
      <c r="C60" s="42" t="s">
        <v>23</v>
      </c>
      <c r="D60" s="43">
        <v>32236</v>
      </c>
      <c r="E60" s="43">
        <v>32236</v>
      </c>
      <c r="F60" s="43">
        <v>32236</v>
      </c>
      <c r="G60" s="43">
        <v>32236</v>
      </c>
      <c r="H60" s="43">
        <v>32236</v>
      </c>
      <c r="I60" s="97"/>
      <c r="J60" s="21">
        <v>40200</v>
      </c>
      <c r="K60" s="21">
        <v>0</v>
      </c>
      <c r="L60" s="21">
        <v>0</v>
      </c>
      <c r="M60" s="21">
        <v>0</v>
      </c>
      <c r="N60" s="21">
        <v>0</v>
      </c>
      <c r="O60" s="21">
        <v>0</v>
      </c>
      <c r="P60" s="21">
        <v>0</v>
      </c>
      <c r="Q60" s="21">
        <v>0</v>
      </c>
    </row>
    <row r="61" spans="1:17" x14ac:dyDescent="0.25">
      <c r="A61" s="98" t="s">
        <v>1</v>
      </c>
      <c r="B61" s="41" t="s">
        <v>111</v>
      </c>
      <c r="C61" s="42" t="s">
        <v>23</v>
      </c>
      <c r="D61" s="43">
        <v>32236</v>
      </c>
      <c r="E61" s="43">
        <v>32236</v>
      </c>
      <c r="F61" s="43">
        <v>32236</v>
      </c>
      <c r="G61" s="43">
        <v>32236</v>
      </c>
      <c r="H61" s="43">
        <v>32236</v>
      </c>
      <c r="I61" s="97"/>
      <c r="J61" s="21">
        <v>40200</v>
      </c>
      <c r="K61" s="21">
        <v>0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21">
        <v>0</v>
      </c>
    </row>
    <row r="62" spans="1:17" ht="14.25" customHeight="1" x14ac:dyDescent="0.25">
      <c r="A62" s="98" t="s">
        <v>1</v>
      </c>
      <c r="B62" s="41" t="s">
        <v>112</v>
      </c>
      <c r="C62" s="42" t="s">
        <v>23</v>
      </c>
      <c r="D62" s="43">
        <v>32236</v>
      </c>
      <c r="E62" s="43">
        <v>32236</v>
      </c>
      <c r="F62" s="43">
        <v>32236</v>
      </c>
      <c r="G62" s="43">
        <v>32236</v>
      </c>
      <c r="H62" s="43">
        <v>32236</v>
      </c>
      <c r="I62" s="97"/>
      <c r="J62" s="21">
        <v>40200</v>
      </c>
      <c r="K62" s="21">
        <v>0</v>
      </c>
      <c r="L62" s="21">
        <v>0</v>
      </c>
      <c r="M62" s="21">
        <v>0</v>
      </c>
      <c r="N62" s="21">
        <v>0</v>
      </c>
      <c r="O62" s="21">
        <v>0</v>
      </c>
      <c r="P62" s="21">
        <v>0</v>
      </c>
      <c r="Q62" s="21">
        <v>0</v>
      </c>
    </row>
    <row r="63" spans="1:17" x14ac:dyDescent="0.25">
      <c r="A63" s="18" t="s">
        <v>1</v>
      </c>
      <c r="B63" s="19" t="s">
        <v>94</v>
      </c>
      <c r="C63" s="20" t="s">
        <v>23</v>
      </c>
      <c r="D63" s="21">
        <v>47191</v>
      </c>
      <c r="E63" s="21">
        <v>47191</v>
      </c>
      <c r="F63" s="21">
        <v>47191</v>
      </c>
      <c r="G63" s="21">
        <v>47191</v>
      </c>
      <c r="H63" s="21">
        <v>47191</v>
      </c>
      <c r="I63" s="75">
        <v>47191</v>
      </c>
      <c r="J63" s="21">
        <v>8223</v>
      </c>
      <c r="K63" s="21">
        <v>8223</v>
      </c>
      <c r="L63" s="21">
        <v>7680</v>
      </c>
      <c r="M63" s="21">
        <v>7680</v>
      </c>
      <c r="N63" s="21">
        <v>7457</v>
      </c>
      <c r="O63" s="21">
        <v>7457</v>
      </c>
      <c r="P63" s="21">
        <v>7240</v>
      </c>
      <c r="Q63" s="21">
        <v>6710</v>
      </c>
    </row>
    <row r="64" spans="1:17" x14ac:dyDescent="0.25">
      <c r="A64" s="18" t="s">
        <v>1</v>
      </c>
      <c r="B64" s="19" t="s">
        <v>95</v>
      </c>
      <c r="C64" s="20" t="s">
        <v>23</v>
      </c>
      <c r="D64" s="21">
        <v>47191</v>
      </c>
      <c r="E64" s="21">
        <v>47191</v>
      </c>
      <c r="F64" s="21">
        <v>47191</v>
      </c>
      <c r="G64" s="21">
        <v>47191</v>
      </c>
      <c r="H64" s="21">
        <v>47191</v>
      </c>
      <c r="I64" s="75">
        <v>47191</v>
      </c>
      <c r="J64" s="21">
        <v>30000</v>
      </c>
      <c r="K64" s="21">
        <v>30000</v>
      </c>
      <c r="L64" s="21">
        <v>30000</v>
      </c>
      <c r="M64" s="21">
        <v>30000</v>
      </c>
      <c r="N64" s="21">
        <v>30000</v>
      </c>
      <c r="O64" s="21">
        <v>30000</v>
      </c>
      <c r="P64" s="21">
        <v>30000</v>
      </c>
      <c r="Q64" s="21">
        <v>30000</v>
      </c>
    </row>
    <row r="65" spans="1:18" x14ac:dyDescent="0.25">
      <c r="A65" s="18" t="s">
        <v>1</v>
      </c>
      <c r="B65" s="19" t="s">
        <v>96</v>
      </c>
      <c r="C65" s="20" t="s">
        <v>23</v>
      </c>
      <c r="D65" s="21">
        <v>47191</v>
      </c>
      <c r="E65" s="21">
        <v>47191</v>
      </c>
      <c r="F65" s="21">
        <v>47191</v>
      </c>
      <c r="G65" s="21">
        <v>47191</v>
      </c>
      <c r="H65" s="21">
        <v>47191</v>
      </c>
      <c r="I65" s="75">
        <v>47191</v>
      </c>
      <c r="J65" s="21">
        <v>58440</v>
      </c>
      <c r="K65" s="21">
        <v>58440</v>
      </c>
      <c r="L65" s="21">
        <v>58440</v>
      </c>
      <c r="M65" s="21">
        <v>58440</v>
      </c>
      <c r="N65" s="21">
        <v>58440</v>
      </c>
      <c r="O65" s="21">
        <v>58440</v>
      </c>
      <c r="P65" s="21">
        <v>58440</v>
      </c>
      <c r="Q65" s="21">
        <v>58440</v>
      </c>
      <c r="R65" s="1" t="str">
        <f>IF(E66&gt;F66,"HARGA NAIK","HARGA TIDAK NAIK")</f>
        <v>HARGA NAIK</v>
      </c>
    </row>
    <row r="66" spans="1:18" x14ac:dyDescent="0.25">
      <c r="A66" s="18" t="s">
        <v>1</v>
      </c>
      <c r="B66" s="19" t="s">
        <v>56</v>
      </c>
      <c r="C66" s="20" t="s">
        <v>51</v>
      </c>
      <c r="D66" s="90">
        <v>9850</v>
      </c>
      <c r="E66" s="90">
        <v>9850</v>
      </c>
      <c r="F66" s="75">
        <v>9430</v>
      </c>
      <c r="G66" s="21">
        <v>8900</v>
      </c>
      <c r="H66" s="92">
        <v>8900</v>
      </c>
      <c r="I66" s="75">
        <v>8552</v>
      </c>
      <c r="J66" s="21">
        <v>63480</v>
      </c>
      <c r="K66" s="21">
        <v>63480</v>
      </c>
      <c r="L66" s="21">
        <v>63480</v>
      </c>
      <c r="M66" s="21">
        <v>63480</v>
      </c>
      <c r="N66" s="21">
        <v>63480</v>
      </c>
      <c r="O66" s="21">
        <v>63480</v>
      </c>
      <c r="P66" s="21">
        <v>63480</v>
      </c>
      <c r="Q66" s="21">
        <v>63480</v>
      </c>
    </row>
    <row r="67" spans="1:18" x14ac:dyDescent="0.25">
      <c r="A67" s="18" t="s">
        <v>1</v>
      </c>
      <c r="B67" s="19" t="s">
        <v>57</v>
      </c>
      <c r="C67" s="20" t="s">
        <v>51</v>
      </c>
      <c r="D67" s="21">
        <v>30000</v>
      </c>
      <c r="E67" s="21">
        <v>30000</v>
      </c>
      <c r="F67" s="21">
        <v>30000</v>
      </c>
      <c r="G67" s="21">
        <v>30000</v>
      </c>
      <c r="H67" s="21">
        <v>30000</v>
      </c>
      <c r="I67" s="21">
        <v>30000</v>
      </c>
      <c r="J67" s="21"/>
      <c r="K67" s="21"/>
      <c r="L67" s="21"/>
      <c r="M67" s="21"/>
      <c r="N67" s="21"/>
      <c r="O67" s="21"/>
      <c r="P67" s="21"/>
      <c r="Q67" s="21"/>
    </row>
    <row r="68" spans="1:18" x14ac:dyDescent="0.25">
      <c r="A68" s="18" t="s">
        <v>1</v>
      </c>
      <c r="B68" s="19" t="s">
        <v>58</v>
      </c>
      <c r="C68" s="20" t="s">
        <v>51</v>
      </c>
      <c r="D68" s="21">
        <v>58440</v>
      </c>
      <c r="E68" s="21">
        <v>58440</v>
      </c>
      <c r="F68" s="21">
        <v>58440</v>
      </c>
      <c r="G68" s="21">
        <v>58440</v>
      </c>
      <c r="H68" s="21">
        <v>58440</v>
      </c>
      <c r="I68" s="21">
        <v>58440</v>
      </c>
      <c r="J68" s="21">
        <v>-12000</v>
      </c>
      <c r="K68" s="21">
        <v>-12000</v>
      </c>
      <c r="L68" s="21">
        <v>-12000</v>
      </c>
      <c r="M68" s="21">
        <v>-12000</v>
      </c>
      <c r="N68" s="21">
        <v>-12000</v>
      </c>
      <c r="O68" s="21">
        <v>-12000</v>
      </c>
      <c r="P68" s="21">
        <v>-12000</v>
      </c>
      <c r="Q68" s="21">
        <v>-12000</v>
      </c>
    </row>
    <row r="69" spans="1:18" x14ac:dyDescent="0.25">
      <c r="A69" s="18" t="s">
        <v>1</v>
      </c>
      <c r="B69" s="19" t="s">
        <v>59</v>
      </c>
      <c r="C69" s="20" t="s">
        <v>51</v>
      </c>
      <c r="D69" s="21">
        <v>63480</v>
      </c>
      <c r="E69" s="21">
        <v>63480</v>
      </c>
      <c r="F69" s="21">
        <v>63480</v>
      </c>
      <c r="G69" s="21">
        <v>63480</v>
      </c>
      <c r="H69" s="21">
        <v>63480</v>
      </c>
      <c r="I69" s="21">
        <v>63480</v>
      </c>
      <c r="J69" s="21">
        <v>67488</v>
      </c>
      <c r="K69" s="21">
        <v>67488</v>
      </c>
      <c r="L69" s="21">
        <v>67488</v>
      </c>
      <c r="M69" s="21">
        <v>0</v>
      </c>
      <c r="N69" s="21">
        <v>0</v>
      </c>
      <c r="O69" s="21">
        <v>0</v>
      </c>
      <c r="P69" s="21">
        <v>0</v>
      </c>
      <c r="Q69" s="21">
        <v>0</v>
      </c>
    </row>
    <row r="70" spans="1:18" x14ac:dyDescent="0.25">
      <c r="A70" s="18" t="s">
        <v>1</v>
      </c>
      <c r="B70" s="19" t="s">
        <v>124</v>
      </c>
      <c r="C70" s="20" t="s">
        <v>51</v>
      </c>
      <c r="D70" s="21">
        <v>80652</v>
      </c>
      <c r="E70" s="21">
        <v>80652</v>
      </c>
      <c r="F70" s="21">
        <v>80652</v>
      </c>
      <c r="G70" s="21"/>
      <c r="H70" s="21"/>
      <c r="I70" s="21"/>
      <c r="J70" s="21">
        <v>67488</v>
      </c>
      <c r="K70" s="21">
        <v>67488</v>
      </c>
      <c r="L70" s="21">
        <v>67488</v>
      </c>
      <c r="M70" s="21">
        <v>0</v>
      </c>
      <c r="N70" s="21">
        <v>0</v>
      </c>
      <c r="O70" s="21">
        <v>0</v>
      </c>
      <c r="P70" s="21">
        <v>0</v>
      </c>
      <c r="Q70" s="21">
        <v>0</v>
      </c>
    </row>
    <row r="71" spans="1:18" x14ac:dyDescent="0.25">
      <c r="A71" s="18" t="s">
        <v>1</v>
      </c>
      <c r="B71" s="19" t="s">
        <v>60</v>
      </c>
      <c r="C71" s="20" t="s">
        <v>51</v>
      </c>
      <c r="D71" s="21">
        <v>-12000</v>
      </c>
      <c r="E71" s="21">
        <v>-12000</v>
      </c>
      <c r="F71" s="21">
        <v>-12000</v>
      </c>
      <c r="G71" s="21">
        <v>-12000</v>
      </c>
      <c r="H71" s="21">
        <v>-12000</v>
      </c>
      <c r="I71" s="21">
        <v>-12000</v>
      </c>
      <c r="J71" s="21">
        <v>-13000</v>
      </c>
      <c r="K71" s="21">
        <v>-13000</v>
      </c>
      <c r="L71" s="21">
        <v>-13000</v>
      </c>
      <c r="M71" s="21">
        <v>-13000</v>
      </c>
      <c r="N71" s="21">
        <v>-13000</v>
      </c>
      <c r="O71" s="21">
        <v>-13000</v>
      </c>
      <c r="P71" s="21">
        <v>-13000</v>
      </c>
      <c r="Q71" s="21">
        <v>-13000</v>
      </c>
    </row>
    <row r="72" spans="1:18" x14ac:dyDescent="0.25">
      <c r="A72" s="18" t="s">
        <v>1</v>
      </c>
      <c r="B72" s="19" t="s">
        <v>61</v>
      </c>
      <c r="C72" s="20" t="s">
        <v>51</v>
      </c>
      <c r="D72" s="21">
        <v>67488</v>
      </c>
      <c r="E72" s="21">
        <v>67488</v>
      </c>
      <c r="F72" s="21">
        <v>67488</v>
      </c>
      <c r="G72" s="21">
        <v>67488</v>
      </c>
      <c r="H72" s="21">
        <v>67488</v>
      </c>
      <c r="I72" s="21">
        <v>67488</v>
      </c>
      <c r="J72" s="21">
        <v>-500</v>
      </c>
      <c r="K72" s="21">
        <v>-500</v>
      </c>
      <c r="L72" s="21">
        <v>-500</v>
      </c>
      <c r="M72" s="21">
        <v>-500</v>
      </c>
      <c r="N72" s="21">
        <v>-500</v>
      </c>
      <c r="O72" s="21">
        <v>-500</v>
      </c>
      <c r="P72" s="21">
        <v>-500</v>
      </c>
      <c r="Q72" s="21">
        <v>-500</v>
      </c>
    </row>
    <row r="73" spans="1:18" x14ac:dyDescent="0.25">
      <c r="A73" s="18" t="s">
        <v>1</v>
      </c>
      <c r="B73" s="19" t="s">
        <v>62</v>
      </c>
      <c r="C73" s="20" t="s">
        <v>51</v>
      </c>
      <c r="D73" s="21">
        <v>67488</v>
      </c>
      <c r="E73" s="21">
        <v>67488</v>
      </c>
      <c r="F73" s="21">
        <v>67488</v>
      </c>
      <c r="G73" s="21">
        <v>67488</v>
      </c>
      <c r="H73" s="21">
        <v>67488</v>
      </c>
      <c r="I73" s="21">
        <v>67488</v>
      </c>
      <c r="J73" s="21">
        <v>100000</v>
      </c>
      <c r="K73" s="21">
        <v>100000</v>
      </c>
      <c r="L73" s="21">
        <v>100000</v>
      </c>
      <c r="M73" s="21">
        <v>100000</v>
      </c>
      <c r="N73" s="21">
        <v>100000</v>
      </c>
      <c r="O73" s="21">
        <v>100000</v>
      </c>
      <c r="P73" s="21">
        <v>100000</v>
      </c>
      <c r="Q73" s="21">
        <v>100000</v>
      </c>
    </row>
    <row r="74" spans="1:18" x14ac:dyDescent="0.25">
      <c r="A74" s="18" t="s">
        <v>1</v>
      </c>
      <c r="B74" s="19" t="s">
        <v>63</v>
      </c>
      <c r="C74" s="20" t="s">
        <v>51</v>
      </c>
      <c r="D74" s="21">
        <v>-13000</v>
      </c>
      <c r="E74" s="21">
        <v>-13000</v>
      </c>
      <c r="F74" s="21">
        <v>-13000</v>
      </c>
      <c r="G74" s="21">
        <v>-13000</v>
      </c>
      <c r="H74" s="21">
        <v>-13000</v>
      </c>
      <c r="I74" s="21">
        <v>-13000</v>
      </c>
      <c r="J74" s="21">
        <v>100000</v>
      </c>
      <c r="K74" s="21">
        <v>100000</v>
      </c>
      <c r="L74" s="21">
        <v>100000</v>
      </c>
      <c r="M74" s="21">
        <v>100000</v>
      </c>
      <c r="N74" s="21">
        <v>100000</v>
      </c>
      <c r="O74" s="21">
        <v>100000</v>
      </c>
      <c r="P74" s="21">
        <v>100000</v>
      </c>
      <c r="Q74" s="21">
        <v>100000</v>
      </c>
    </row>
    <row r="75" spans="1:18" x14ac:dyDescent="0.25">
      <c r="A75" s="18" t="s">
        <v>1</v>
      </c>
      <c r="B75" s="19" t="s">
        <v>64</v>
      </c>
      <c r="C75" s="20" t="s">
        <v>51</v>
      </c>
      <c r="D75" s="21">
        <v>-500</v>
      </c>
      <c r="E75" s="21">
        <v>-500</v>
      </c>
      <c r="F75" s="21">
        <v>-500</v>
      </c>
      <c r="G75" s="21">
        <v>-500</v>
      </c>
      <c r="H75" s="21">
        <v>-500</v>
      </c>
      <c r="I75" s="21">
        <v>-500</v>
      </c>
      <c r="J75" s="21">
        <v>1786</v>
      </c>
      <c r="K75" s="21">
        <v>1786</v>
      </c>
      <c r="L75" s="21">
        <v>1786</v>
      </c>
      <c r="M75" s="21">
        <v>1786</v>
      </c>
      <c r="N75" s="21">
        <v>1786</v>
      </c>
      <c r="O75" s="21">
        <v>1786</v>
      </c>
      <c r="P75" s="21">
        <v>1786</v>
      </c>
      <c r="Q75" s="21">
        <v>1786</v>
      </c>
    </row>
    <row r="76" spans="1:18" x14ac:dyDescent="0.25">
      <c r="A76" s="18" t="s">
        <v>1</v>
      </c>
      <c r="B76" s="19" t="s">
        <v>65</v>
      </c>
      <c r="C76" s="20" t="s">
        <v>51</v>
      </c>
      <c r="D76" s="21">
        <v>100000</v>
      </c>
      <c r="E76" s="21">
        <v>100000</v>
      </c>
      <c r="F76" s="21">
        <v>100000</v>
      </c>
      <c r="G76" s="21">
        <v>100000</v>
      </c>
      <c r="H76" s="21">
        <v>100000</v>
      </c>
      <c r="I76" s="21">
        <v>100000</v>
      </c>
      <c r="J76" s="21">
        <v>1786</v>
      </c>
      <c r="K76" s="21">
        <v>1786</v>
      </c>
      <c r="L76" s="21">
        <v>1786</v>
      </c>
      <c r="M76" s="21">
        <v>1786</v>
      </c>
      <c r="N76" s="21">
        <v>1786</v>
      </c>
      <c r="O76" s="21">
        <v>1786</v>
      </c>
      <c r="P76" s="21">
        <v>1786</v>
      </c>
      <c r="Q76" s="21">
        <v>1786</v>
      </c>
    </row>
    <row r="77" spans="1:18" x14ac:dyDescent="0.25">
      <c r="A77" s="18" t="s">
        <v>1</v>
      </c>
      <c r="B77" s="19" t="s">
        <v>66</v>
      </c>
      <c r="C77" s="20" t="s">
        <v>51</v>
      </c>
      <c r="D77" s="21">
        <v>100000</v>
      </c>
      <c r="E77" s="21">
        <v>100000</v>
      </c>
      <c r="F77" s="21">
        <v>100000</v>
      </c>
      <c r="G77" s="21">
        <v>100000</v>
      </c>
      <c r="H77" s="21">
        <v>100000</v>
      </c>
      <c r="I77" s="21">
        <v>100000</v>
      </c>
      <c r="J77" s="21">
        <v>0</v>
      </c>
      <c r="K77" s="21">
        <v>0</v>
      </c>
      <c r="L77" s="21">
        <v>0</v>
      </c>
      <c r="M77" s="21">
        <v>0</v>
      </c>
      <c r="N77" s="21">
        <v>0</v>
      </c>
      <c r="O77" s="21">
        <v>0</v>
      </c>
      <c r="P77" s="21">
        <v>0</v>
      </c>
      <c r="Q77" s="21">
        <v>0</v>
      </c>
    </row>
    <row r="78" spans="1:18" x14ac:dyDescent="0.25">
      <c r="A78" s="18" t="s">
        <v>1</v>
      </c>
      <c r="B78" s="22" t="s">
        <v>67</v>
      </c>
      <c r="C78" s="20" t="s">
        <v>51</v>
      </c>
      <c r="D78" s="21">
        <v>1786</v>
      </c>
      <c r="E78" s="21">
        <v>1786</v>
      </c>
      <c r="F78" s="21">
        <v>1786</v>
      </c>
      <c r="G78" s="21">
        <v>1786</v>
      </c>
      <c r="H78" s="21">
        <v>1786</v>
      </c>
      <c r="I78" s="21">
        <v>1786</v>
      </c>
      <c r="J78" s="21">
        <v>0</v>
      </c>
      <c r="K78" s="21">
        <v>0</v>
      </c>
      <c r="L78" s="21">
        <v>0</v>
      </c>
      <c r="M78" s="21">
        <v>0</v>
      </c>
      <c r="N78" s="21">
        <v>0</v>
      </c>
      <c r="O78" s="21">
        <v>0</v>
      </c>
      <c r="P78" s="21">
        <v>0</v>
      </c>
      <c r="Q78" s="21">
        <v>0</v>
      </c>
    </row>
    <row r="79" spans="1:18" x14ac:dyDescent="0.25">
      <c r="A79" s="18" t="s">
        <v>1</v>
      </c>
      <c r="B79" s="22" t="s">
        <v>68</v>
      </c>
      <c r="C79" s="20" t="s">
        <v>51</v>
      </c>
      <c r="D79" s="21">
        <v>1786</v>
      </c>
      <c r="E79" s="21">
        <v>1786</v>
      </c>
      <c r="F79" s="21">
        <v>1786</v>
      </c>
      <c r="G79" s="21">
        <v>1786</v>
      </c>
      <c r="H79" s="21">
        <v>1786</v>
      </c>
      <c r="I79" s="21">
        <v>1786</v>
      </c>
      <c r="J79" s="14">
        <v>33358</v>
      </c>
      <c r="K79" s="14">
        <v>33358</v>
      </c>
      <c r="L79" s="14">
        <v>32275</v>
      </c>
      <c r="M79" s="14">
        <v>31488</v>
      </c>
      <c r="N79" s="14">
        <v>30661</v>
      </c>
      <c r="O79" s="14">
        <v>30661</v>
      </c>
      <c r="P79" s="14">
        <v>29768</v>
      </c>
      <c r="Q79" s="14">
        <v>27000</v>
      </c>
    </row>
    <row r="80" spans="1:18" x14ac:dyDescent="0.25">
      <c r="A80" s="18" t="s">
        <v>1</v>
      </c>
      <c r="B80" s="19" t="s">
        <v>85</v>
      </c>
      <c r="C80" s="20"/>
      <c r="D80" s="21">
        <v>0</v>
      </c>
      <c r="E80" s="21">
        <v>0</v>
      </c>
      <c r="F80" s="21">
        <v>0</v>
      </c>
      <c r="G80" s="21">
        <v>0</v>
      </c>
      <c r="H80" s="21">
        <v>0</v>
      </c>
      <c r="I80" s="21">
        <v>0</v>
      </c>
      <c r="J80" s="14">
        <v>19883</v>
      </c>
      <c r="K80" s="14">
        <v>19883</v>
      </c>
      <c r="L80" s="14">
        <v>17430</v>
      </c>
      <c r="M80" s="14">
        <v>16915</v>
      </c>
      <c r="N80" s="14">
        <v>16486</v>
      </c>
      <c r="O80" s="14">
        <v>16486</v>
      </c>
      <c r="P80" s="14">
        <v>16006</v>
      </c>
      <c r="Q80" s="14">
        <v>14800</v>
      </c>
    </row>
    <row r="81" spans="1:18" x14ac:dyDescent="0.25">
      <c r="A81" s="18" t="s">
        <v>1</v>
      </c>
      <c r="B81" s="19" t="s">
        <v>69</v>
      </c>
      <c r="C81" s="20" t="s">
        <v>51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14">
        <v>25575</v>
      </c>
      <c r="K81" s="14">
        <v>25575</v>
      </c>
      <c r="L81" s="14">
        <v>24390</v>
      </c>
      <c r="M81" s="14">
        <v>23680</v>
      </c>
      <c r="N81" s="14">
        <v>23010</v>
      </c>
      <c r="O81" s="14">
        <v>23010</v>
      </c>
      <c r="P81" s="14">
        <v>22339</v>
      </c>
      <c r="Q81" s="14">
        <v>21275</v>
      </c>
      <c r="R81" s="1" t="str">
        <f>IF(E82&gt;F82,"HARGA NAIK","HARGA TIDAK NAIK")</f>
        <v>HARGA TIDAK NAIK</v>
      </c>
    </row>
    <row r="82" spans="1:18" x14ac:dyDescent="0.25">
      <c r="A82" s="25" t="s">
        <v>6</v>
      </c>
      <c r="B82" s="26" t="s">
        <v>22</v>
      </c>
      <c r="C82" s="27" t="s">
        <v>23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33780</v>
      </c>
      <c r="K82" s="14">
        <v>33780</v>
      </c>
      <c r="L82" s="14">
        <v>32881</v>
      </c>
      <c r="M82" s="14">
        <v>31923</v>
      </c>
      <c r="N82" s="14">
        <v>31084</v>
      </c>
      <c r="O82" s="14">
        <v>31084</v>
      </c>
      <c r="P82" s="14">
        <v>30179</v>
      </c>
      <c r="Q82" s="14">
        <v>29300</v>
      </c>
    </row>
    <row r="83" spans="1:18" x14ac:dyDescent="0.25">
      <c r="A83" s="25" t="s">
        <v>6</v>
      </c>
      <c r="B83" s="26" t="s">
        <v>26</v>
      </c>
      <c r="C83" s="27" t="s">
        <v>23</v>
      </c>
      <c r="D83" s="14">
        <v>19883</v>
      </c>
      <c r="E83" s="14">
        <v>19883</v>
      </c>
      <c r="F83" s="14">
        <v>19883</v>
      </c>
      <c r="G83" s="14">
        <v>19883</v>
      </c>
      <c r="H83" s="14">
        <v>19883</v>
      </c>
      <c r="I83" s="14">
        <v>19883</v>
      </c>
      <c r="J83" s="14">
        <v>33780</v>
      </c>
      <c r="K83" s="14">
        <v>33780</v>
      </c>
      <c r="L83" s="14">
        <v>32881</v>
      </c>
      <c r="M83" s="14">
        <v>31923</v>
      </c>
      <c r="N83" s="14">
        <v>31084</v>
      </c>
      <c r="O83" s="14">
        <v>31084</v>
      </c>
      <c r="P83" s="14">
        <v>30179</v>
      </c>
      <c r="Q83" s="14">
        <v>29300</v>
      </c>
    </row>
    <row r="84" spans="1:18" x14ac:dyDescent="0.25">
      <c r="A84" s="25" t="s">
        <v>6</v>
      </c>
      <c r="B84" s="26" t="s">
        <v>28</v>
      </c>
      <c r="C84" s="27" t="s">
        <v>23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56310</v>
      </c>
      <c r="K84" s="14">
        <v>56310</v>
      </c>
      <c r="L84" s="14">
        <v>54697</v>
      </c>
      <c r="M84" s="14">
        <v>53104</v>
      </c>
      <c r="N84" s="14">
        <v>53104</v>
      </c>
      <c r="O84" s="14">
        <v>0</v>
      </c>
      <c r="P84" s="14">
        <v>0</v>
      </c>
      <c r="Q84" s="14">
        <v>0</v>
      </c>
    </row>
    <row r="85" spans="1:18" x14ac:dyDescent="0.25">
      <c r="A85" s="25" t="s">
        <v>6</v>
      </c>
      <c r="B85" s="26" t="s">
        <v>30</v>
      </c>
      <c r="C85" s="27" t="s">
        <v>23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13550</v>
      </c>
      <c r="K85" s="14">
        <v>13550</v>
      </c>
      <c r="L85" s="14">
        <v>13150</v>
      </c>
      <c r="M85" s="14">
        <v>13150</v>
      </c>
      <c r="N85" s="14">
        <v>13150</v>
      </c>
      <c r="O85" s="14">
        <v>12600</v>
      </c>
      <c r="P85" s="14">
        <v>11900</v>
      </c>
      <c r="Q85" s="14">
        <v>11900</v>
      </c>
    </row>
    <row r="86" spans="1:18" x14ac:dyDescent="0.25">
      <c r="A86" s="25" t="s">
        <v>6</v>
      </c>
      <c r="B86" s="28" t="s">
        <v>32</v>
      </c>
      <c r="C86" s="27" t="s">
        <v>23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13550</v>
      </c>
      <c r="K86" s="14">
        <v>13550</v>
      </c>
      <c r="L86" s="14">
        <v>13150</v>
      </c>
      <c r="M86" s="14">
        <v>13150</v>
      </c>
      <c r="N86" s="14">
        <v>13150</v>
      </c>
      <c r="O86" s="14">
        <v>12600</v>
      </c>
      <c r="P86" s="14">
        <v>12000</v>
      </c>
      <c r="Q86" s="14">
        <v>12000</v>
      </c>
    </row>
    <row r="87" spans="1:18" x14ac:dyDescent="0.25">
      <c r="A87" s="25" t="s">
        <v>6</v>
      </c>
      <c r="B87" s="26" t="s">
        <v>34</v>
      </c>
      <c r="C87" s="27" t="s">
        <v>23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23060</v>
      </c>
      <c r="K87" s="14">
        <v>23060</v>
      </c>
      <c r="L87" s="14">
        <v>22600</v>
      </c>
      <c r="M87" s="14">
        <v>21700</v>
      </c>
      <c r="N87" s="14">
        <v>21700</v>
      </c>
      <c r="O87" s="14">
        <v>20600</v>
      </c>
      <c r="P87" s="14">
        <v>19800</v>
      </c>
      <c r="Q87" s="14">
        <v>19800</v>
      </c>
    </row>
    <row r="88" spans="1:18" x14ac:dyDescent="0.25">
      <c r="A88" s="25" t="s">
        <v>6</v>
      </c>
      <c r="B88" s="26" t="s">
        <v>27</v>
      </c>
      <c r="C88" s="27" t="s">
        <v>23</v>
      </c>
      <c r="D88" s="14">
        <v>14090</v>
      </c>
      <c r="E88" s="14">
        <v>14090</v>
      </c>
      <c r="F88" s="14">
        <v>14090</v>
      </c>
      <c r="G88" s="14">
        <v>14090</v>
      </c>
      <c r="H88" s="14">
        <v>14090</v>
      </c>
      <c r="I88" s="14">
        <v>14090</v>
      </c>
      <c r="J88" s="14">
        <v>22040</v>
      </c>
      <c r="K88" s="14">
        <v>22040</v>
      </c>
      <c r="L88" s="14">
        <v>21600</v>
      </c>
      <c r="M88" s="14">
        <v>20700</v>
      </c>
      <c r="N88" s="14">
        <v>20700</v>
      </c>
      <c r="O88" s="14">
        <v>19600</v>
      </c>
      <c r="P88" s="14">
        <v>18800</v>
      </c>
      <c r="Q88" s="14">
        <v>18800</v>
      </c>
    </row>
    <row r="89" spans="1:18" x14ac:dyDescent="0.25">
      <c r="A89" s="25" t="s">
        <v>6</v>
      </c>
      <c r="B89" s="26" t="s">
        <v>35</v>
      </c>
      <c r="C89" s="27" t="s">
        <v>23</v>
      </c>
      <c r="D89" s="14">
        <v>13550</v>
      </c>
      <c r="E89" s="14">
        <v>13550</v>
      </c>
      <c r="F89" s="14">
        <v>13550</v>
      </c>
      <c r="G89" s="14">
        <v>13550</v>
      </c>
      <c r="H89" s="14">
        <v>13550</v>
      </c>
      <c r="I89" s="14">
        <v>13550</v>
      </c>
      <c r="J89" s="14">
        <v>30738</v>
      </c>
      <c r="K89" s="14">
        <v>30738</v>
      </c>
      <c r="L89" s="14">
        <v>29355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</row>
    <row r="90" spans="1:18" x14ac:dyDescent="0.25">
      <c r="A90" s="25" t="s">
        <v>6</v>
      </c>
      <c r="B90" s="26" t="s">
        <v>31</v>
      </c>
      <c r="C90" s="27" t="s">
        <v>23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36630</v>
      </c>
      <c r="K90" s="14">
        <v>36630</v>
      </c>
      <c r="L90" s="14">
        <v>36630</v>
      </c>
      <c r="M90" s="14">
        <v>36630</v>
      </c>
      <c r="N90" s="14">
        <v>36630</v>
      </c>
      <c r="O90" s="14">
        <v>36630</v>
      </c>
      <c r="P90" s="14">
        <v>36630</v>
      </c>
      <c r="Q90" s="14">
        <v>36630</v>
      </c>
    </row>
    <row r="91" spans="1:18" x14ac:dyDescent="0.25">
      <c r="A91" s="25" t="s">
        <v>6</v>
      </c>
      <c r="B91" s="26" t="s">
        <v>25</v>
      </c>
      <c r="C91" s="27" t="s">
        <v>23</v>
      </c>
      <c r="D91" s="14">
        <v>22920</v>
      </c>
      <c r="E91" s="14">
        <v>22920</v>
      </c>
      <c r="F91" s="14">
        <v>22920</v>
      </c>
      <c r="G91" s="14">
        <v>22920</v>
      </c>
      <c r="H91" s="14">
        <v>22920</v>
      </c>
      <c r="I91" s="14">
        <v>22920</v>
      </c>
      <c r="J91" s="14">
        <v>30738</v>
      </c>
      <c r="K91" s="14">
        <v>30738</v>
      </c>
      <c r="L91" s="14">
        <v>29355</v>
      </c>
      <c r="M91" s="14">
        <v>29355</v>
      </c>
      <c r="N91" s="14">
        <v>28500</v>
      </c>
      <c r="O91" s="14">
        <v>28500</v>
      </c>
      <c r="P91" s="14">
        <v>28500</v>
      </c>
      <c r="Q91" s="14">
        <v>28500</v>
      </c>
    </row>
    <row r="92" spans="1:18" x14ac:dyDescent="0.25">
      <c r="A92" s="25" t="s">
        <v>6</v>
      </c>
      <c r="B92" s="26" t="s">
        <v>38</v>
      </c>
      <c r="C92" s="27" t="s">
        <v>23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30738</v>
      </c>
      <c r="K92" s="14">
        <v>30738</v>
      </c>
      <c r="L92" s="14">
        <v>29355</v>
      </c>
      <c r="M92" s="14">
        <v>29355</v>
      </c>
      <c r="N92" s="14">
        <v>28500</v>
      </c>
      <c r="O92" s="14">
        <v>28500</v>
      </c>
      <c r="P92" s="14">
        <v>28500</v>
      </c>
      <c r="Q92" s="14">
        <v>28500</v>
      </c>
    </row>
    <row r="93" spans="1:18" x14ac:dyDescent="0.25">
      <c r="A93" s="25" t="s">
        <v>6</v>
      </c>
      <c r="B93" s="29" t="s">
        <v>39</v>
      </c>
      <c r="C93" s="27" t="s">
        <v>23</v>
      </c>
      <c r="D93" s="14">
        <v>36630</v>
      </c>
      <c r="E93" s="14">
        <v>36630</v>
      </c>
      <c r="F93" s="14">
        <v>36630</v>
      </c>
      <c r="G93" s="14">
        <v>36630</v>
      </c>
      <c r="H93" s="14">
        <v>36630</v>
      </c>
      <c r="I93" s="14">
        <v>36630</v>
      </c>
      <c r="J93" s="14">
        <v>30738</v>
      </c>
      <c r="K93" s="14">
        <v>30738</v>
      </c>
      <c r="L93" s="14">
        <v>29355</v>
      </c>
      <c r="M93" s="14">
        <v>29355</v>
      </c>
      <c r="N93" s="14">
        <v>28500</v>
      </c>
      <c r="O93" s="14">
        <v>28500</v>
      </c>
      <c r="P93" s="14">
        <v>28500</v>
      </c>
      <c r="Q93" s="14">
        <v>28500</v>
      </c>
    </row>
    <row r="94" spans="1:18" x14ac:dyDescent="0.25">
      <c r="A94" s="25" t="s">
        <v>6</v>
      </c>
      <c r="B94" s="26" t="s">
        <v>40</v>
      </c>
      <c r="C94" s="27" t="s">
        <v>23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30738</v>
      </c>
      <c r="K94" s="14">
        <v>30738</v>
      </c>
      <c r="L94" s="14">
        <v>29355</v>
      </c>
      <c r="M94" s="14">
        <v>29355</v>
      </c>
      <c r="N94" s="14">
        <v>28500</v>
      </c>
      <c r="O94" s="14">
        <v>28500</v>
      </c>
      <c r="P94" s="14">
        <v>28500</v>
      </c>
      <c r="Q94" s="14">
        <v>28500</v>
      </c>
    </row>
    <row r="95" spans="1:18" x14ac:dyDescent="0.25">
      <c r="A95" s="25" t="s">
        <v>6</v>
      </c>
      <c r="B95" s="26" t="s">
        <v>41</v>
      </c>
      <c r="C95" s="27" t="s">
        <v>23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30738</v>
      </c>
      <c r="K95" s="14">
        <v>30738</v>
      </c>
      <c r="L95" s="14">
        <v>29355</v>
      </c>
      <c r="M95" s="14">
        <v>29355</v>
      </c>
      <c r="N95" s="14">
        <v>28500</v>
      </c>
      <c r="O95" s="14">
        <v>28500</v>
      </c>
      <c r="P95" s="14">
        <v>28500</v>
      </c>
      <c r="Q95" s="14">
        <v>28500</v>
      </c>
    </row>
    <row r="96" spans="1:18" x14ac:dyDescent="0.25">
      <c r="A96" s="25" t="s">
        <v>6</v>
      </c>
      <c r="B96" s="26" t="s">
        <v>42</v>
      </c>
      <c r="C96" s="27" t="s">
        <v>23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30738</v>
      </c>
      <c r="K96" s="14">
        <v>30738</v>
      </c>
      <c r="L96" s="14">
        <v>29355</v>
      </c>
      <c r="M96" s="14">
        <v>29355</v>
      </c>
      <c r="N96" s="14">
        <v>28500</v>
      </c>
      <c r="O96" s="14">
        <v>28500</v>
      </c>
      <c r="P96" s="14">
        <v>28500</v>
      </c>
      <c r="Q96" s="14">
        <v>28500</v>
      </c>
    </row>
    <row r="97" spans="1:18" x14ac:dyDescent="0.25">
      <c r="A97" s="25" t="s">
        <v>6</v>
      </c>
      <c r="B97" s="29" t="s">
        <v>43</v>
      </c>
      <c r="C97" s="27" t="s">
        <v>23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30738</v>
      </c>
      <c r="K97" s="14">
        <v>30738</v>
      </c>
      <c r="L97" s="14">
        <v>29355</v>
      </c>
      <c r="M97" s="14">
        <v>29355</v>
      </c>
      <c r="N97" s="14">
        <v>28500</v>
      </c>
      <c r="O97" s="14">
        <v>28500</v>
      </c>
      <c r="P97" s="14">
        <v>28500</v>
      </c>
      <c r="Q97" s="14">
        <v>28500</v>
      </c>
    </row>
    <row r="98" spans="1:18" x14ac:dyDescent="0.25">
      <c r="A98" s="25" t="s">
        <v>6</v>
      </c>
      <c r="B98" s="30" t="s">
        <v>44</v>
      </c>
      <c r="C98" s="27" t="s">
        <v>23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30738</v>
      </c>
      <c r="K98" s="14">
        <v>30738</v>
      </c>
      <c r="L98" s="14">
        <v>29355</v>
      </c>
      <c r="M98" s="14">
        <v>29355</v>
      </c>
      <c r="N98" s="14">
        <v>28500</v>
      </c>
      <c r="O98" s="14">
        <v>28500</v>
      </c>
      <c r="P98" s="14">
        <v>28500</v>
      </c>
      <c r="Q98" s="14">
        <v>28500</v>
      </c>
    </row>
    <row r="99" spans="1:18" x14ac:dyDescent="0.25">
      <c r="A99" s="25" t="s">
        <v>6</v>
      </c>
      <c r="B99" s="28" t="s">
        <v>45</v>
      </c>
      <c r="C99" s="27" t="s">
        <v>23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30738</v>
      </c>
      <c r="K99" s="14">
        <v>30738</v>
      </c>
      <c r="L99" s="14">
        <v>40600</v>
      </c>
      <c r="M99" s="14">
        <v>40600</v>
      </c>
      <c r="N99" s="14">
        <v>40600</v>
      </c>
      <c r="O99" s="14">
        <v>40600</v>
      </c>
      <c r="P99" s="14">
        <v>40600</v>
      </c>
      <c r="Q99" s="14">
        <v>0</v>
      </c>
    </row>
    <row r="100" spans="1:18" x14ac:dyDescent="0.25">
      <c r="A100" s="25" t="s">
        <v>6</v>
      </c>
      <c r="B100" s="26" t="s">
        <v>46</v>
      </c>
      <c r="C100" s="27" t="s">
        <v>23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30738</v>
      </c>
      <c r="K100" s="14">
        <v>30738</v>
      </c>
      <c r="L100" s="14">
        <v>40600</v>
      </c>
      <c r="M100" s="14">
        <v>40600</v>
      </c>
      <c r="N100" s="14">
        <v>40600</v>
      </c>
      <c r="O100" s="14">
        <v>40600</v>
      </c>
      <c r="P100" s="14">
        <v>40600</v>
      </c>
      <c r="Q100" s="14">
        <v>0</v>
      </c>
    </row>
    <row r="101" spans="1:18" x14ac:dyDescent="0.25">
      <c r="A101" s="25" t="s">
        <v>6</v>
      </c>
      <c r="B101" s="26" t="s">
        <v>47</v>
      </c>
      <c r="C101" s="27" t="s">
        <v>23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28500</v>
      </c>
      <c r="K101" s="14">
        <v>28500</v>
      </c>
      <c r="L101" s="14">
        <v>28500</v>
      </c>
      <c r="M101" s="14">
        <v>28500</v>
      </c>
      <c r="N101" s="14">
        <v>28500</v>
      </c>
      <c r="O101" s="14">
        <v>28500</v>
      </c>
      <c r="P101" s="14">
        <v>28500</v>
      </c>
      <c r="Q101" s="14">
        <v>28500</v>
      </c>
    </row>
    <row r="102" spans="1:18" x14ac:dyDescent="0.25">
      <c r="A102" s="25" t="s">
        <v>6</v>
      </c>
      <c r="B102" s="26" t="s">
        <v>48</v>
      </c>
      <c r="C102" s="27" t="s">
        <v>23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7000</v>
      </c>
      <c r="K102" s="14">
        <v>7000</v>
      </c>
      <c r="L102" s="14">
        <v>6750</v>
      </c>
      <c r="M102" s="14">
        <v>6750</v>
      </c>
      <c r="N102" s="14">
        <v>6750</v>
      </c>
      <c r="O102" s="14">
        <v>6150</v>
      </c>
      <c r="P102" s="14">
        <v>5850</v>
      </c>
      <c r="Q102" s="14">
        <v>5500</v>
      </c>
    </row>
    <row r="103" spans="1:18" x14ac:dyDescent="0.25">
      <c r="A103" s="25" t="s">
        <v>6</v>
      </c>
      <c r="B103" s="26" t="s">
        <v>49</v>
      </c>
      <c r="C103" s="27" t="s">
        <v>23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30000</v>
      </c>
      <c r="K103" s="14">
        <v>30000</v>
      </c>
      <c r="L103" s="14">
        <v>30000</v>
      </c>
      <c r="M103" s="14">
        <v>30000</v>
      </c>
      <c r="N103" s="14">
        <v>30000</v>
      </c>
      <c r="O103" s="14">
        <v>30000</v>
      </c>
      <c r="P103" s="14">
        <v>30000</v>
      </c>
      <c r="Q103" s="14">
        <v>30000</v>
      </c>
    </row>
    <row r="104" spans="1:18" x14ac:dyDescent="0.25">
      <c r="A104" s="25" t="s">
        <v>6</v>
      </c>
      <c r="B104" s="26" t="s">
        <v>50</v>
      </c>
      <c r="C104" s="27" t="s">
        <v>23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30996</v>
      </c>
      <c r="K104" s="14">
        <v>30996</v>
      </c>
      <c r="L104" s="14">
        <v>30996</v>
      </c>
      <c r="M104" s="14">
        <v>30996</v>
      </c>
      <c r="N104" s="14">
        <v>30996</v>
      </c>
      <c r="O104" s="14">
        <v>30996</v>
      </c>
      <c r="P104" s="14">
        <v>30996</v>
      </c>
      <c r="Q104" s="14">
        <v>0</v>
      </c>
    </row>
    <row r="105" spans="1:18" x14ac:dyDescent="0.25">
      <c r="A105" s="25" t="s">
        <v>6</v>
      </c>
      <c r="B105" s="26" t="s">
        <v>29</v>
      </c>
      <c r="C105" s="27" t="s">
        <v>51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30996</v>
      </c>
      <c r="K105" s="14">
        <v>30996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</row>
    <row r="106" spans="1:18" x14ac:dyDescent="0.25">
      <c r="A106" s="25" t="s">
        <v>6</v>
      </c>
      <c r="B106" s="26" t="s">
        <v>52</v>
      </c>
      <c r="C106" s="27" t="s">
        <v>51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30996</v>
      </c>
      <c r="K106" s="14">
        <v>30996</v>
      </c>
      <c r="L106" s="14">
        <v>30996</v>
      </c>
      <c r="M106" s="14">
        <v>30996</v>
      </c>
      <c r="N106" s="14">
        <v>30996</v>
      </c>
      <c r="O106" s="14">
        <v>30996</v>
      </c>
      <c r="P106" s="14">
        <v>30996</v>
      </c>
      <c r="Q106" s="14">
        <v>0</v>
      </c>
    </row>
    <row r="107" spans="1:18" x14ac:dyDescent="0.25">
      <c r="A107" s="25" t="s">
        <v>6</v>
      </c>
      <c r="B107" s="26" t="s">
        <v>53</v>
      </c>
      <c r="C107" s="27" t="s">
        <v>23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30996</v>
      </c>
      <c r="K107" s="14">
        <v>30996</v>
      </c>
      <c r="L107" s="14">
        <v>30996</v>
      </c>
      <c r="M107" s="14">
        <v>30996</v>
      </c>
      <c r="N107" s="14">
        <v>30996</v>
      </c>
      <c r="O107" s="14">
        <v>30996</v>
      </c>
      <c r="P107" s="14">
        <v>30996</v>
      </c>
      <c r="Q107" s="14">
        <v>0</v>
      </c>
    </row>
    <row r="108" spans="1:18" x14ac:dyDescent="0.25">
      <c r="A108" s="25" t="s">
        <v>6</v>
      </c>
      <c r="B108" s="26" t="s">
        <v>86</v>
      </c>
      <c r="C108" s="27" t="s">
        <v>23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7680</v>
      </c>
      <c r="K108" s="14">
        <v>7680</v>
      </c>
      <c r="L108" s="14">
        <v>7680</v>
      </c>
      <c r="M108" s="14">
        <v>7680</v>
      </c>
      <c r="N108" s="14">
        <v>7457</v>
      </c>
      <c r="O108" s="14">
        <v>7457</v>
      </c>
      <c r="P108" s="14">
        <v>7240</v>
      </c>
      <c r="Q108" s="14">
        <v>6710</v>
      </c>
    </row>
    <row r="109" spans="1:18" x14ac:dyDescent="0.25">
      <c r="A109" s="25" t="s">
        <v>6</v>
      </c>
      <c r="B109" s="26" t="s">
        <v>54</v>
      </c>
      <c r="C109" s="27" t="s">
        <v>23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30000</v>
      </c>
      <c r="K109" s="14">
        <v>30000</v>
      </c>
      <c r="L109" s="14">
        <v>30000</v>
      </c>
      <c r="M109" s="14">
        <v>30000</v>
      </c>
      <c r="N109" s="14">
        <v>30000</v>
      </c>
      <c r="O109" s="14">
        <v>30000</v>
      </c>
      <c r="P109" s="14">
        <v>30000</v>
      </c>
      <c r="Q109" s="14">
        <v>30000</v>
      </c>
    </row>
    <row r="110" spans="1:18" x14ac:dyDescent="0.25">
      <c r="A110" s="25" t="s">
        <v>6</v>
      </c>
      <c r="B110" s="26" t="s">
        <v>55</v>
      </c>
      <c r="C110" s="27" t="s">
        <v>23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58440</v>
      </c>
      <c r="K110" s="14">
        <v>58440</v>
      </c>
      <c r="L110" s="14">
        <v>58440</v>
      </c>
      <c r="M110" s="14">
        <v>58440</v>
      </c>
      <c r="N110" s="14">
        <v>58440</v>
      </c>
      <c r="O110" s="14">
        <v>58440</v>
      </c>
      <c r="P110" s="14">
        <v>58440</v>
      </c>
      <c r="Q110" s="14">
        <v>58440</v>
      </c>
      <c r="R110" s="1" t="str">
        <f>IF(E111&gt;F111,"HARGA NAIK","HARGA TIDAK NAIK")</f>
        <v>HARGA NAIK</v>
      </c>
    </row>
    <row r="111" spans="1:18" x14ac:dyDescent="0.25">
      <c r="A111" s="25" t="s">
        <v>6</v>
      </c>
      <c r="B111" s="26" t="s">
        <v>56</v>
      </c>
      <c r="C111" s="27" t="s">
        <v>51</v>
      </c>
      <c r="D111" s="123">
        <v>9850</v>
      </c>
      <c r="E111" s="123">
        <v>9850</v>
      </c>
      <c r="F111" s="107">
        <v>9430</v>
      </c>
      <c r="G111" s="14">
        <v>0</v>
      </c>
      <c r="H111" s="14">
        <v>0</v>
      </c>
      <c r="I111" s="14">
        <v>0</v>
      </c>
      <c r="J111" s="14">
        <v>63480</v>
      </c>
      <c r="K111" s="14">
        <v>63480</v>
      </c>
      <c r="L111" s="14">
        <v>63480</v>
      </c>
      <c r="M111" s="14">
        <v>63480</v>
      </c>
      <c r="N111" s="14">
        <v>63480</v>
      </c>
      <c r="O111" s="14">
        <v>63480</v>
      </c>
      <c r="P111" s="14">
        <v>63480</v>
      </c>
      <c r="Q111" s="14">
        <v>63480</v>
      </c>
    </row>
    <row r="112" spans="1:18" x14ac:dyDescent="0.25">
      <c r="A112" s="25" t="s">
        <v>6</v>
      </c>
      <c r="B112" s="26" t="s">
        <v>57</v>
      </c>
      <c r="C112" s="27" t="s">
        <v>51</v>
      </c>
      <c r="D112" s="14">
        <v>30000</v>
      </c>
      <c r="E112" s="14">
        <v>30000</v>
      </c>
      <c r="F112" s="14">
        <v>30000</v>
      </c>
      <c r="G112" s="14">
        <v>0</v>
      </c>
      <c r="H112" s="14">
        <v>0</v>
      </c>
      <c r="I112" s="14">
        <v>0</v>
      </c>
      <c r="J112" s="14">
        <v>-12000</v>
      </c>
      <c r="K112" s="14">
        <v>-12000</v>
      </c>
      <c r="L112" s="14">
        <v>-12000</v>
      </c>
      <c r="M112" s="14">
        <v>-12000</v>
      </c>
      <c r="N112" s="14">
        <v>-12000</v>
      </c>
      <c r="O112" s="14">
        <v>-12000</v>
      </c>
      <c r="P112" s="14">
        <v>-12000</v>
      </c>
      <c r="Q112" s="14">
        <v>-12000</v>
      </c>
    </row>
    <row r="113" spans="1:18" x14ac:dyDescent="0.25">
      <c r="A113" s="25" t="s">
        <v>6</v>
      </c>
      <c r="B113" s="26" t="s">
        <v>58</v>
      </c>
      <c r="C113" s="27" t="s">
        <v>51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67488</v>
      </c>
      <c r="K113" s="14">
        <v>67488</v>
      </c>
      <c r="L113" s="14">
        <v>67488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</row>
    <row r="114" spans="1:18" x14ac:dyDescent="0.25">
      <c r="A114" s="25" t="s">
        <v>6</v>
      </c>
      <c r="B114" s="26" t="s">
        <v>59</v>
      </c>
      <c r="C114" s="27" t="s">
        <v>51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67488</v>
      </c>
      <c r="K114" s="14">
        <v>67488</v>
      </c>
      <c r="L114" s="14">
        <v>67488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</row>
    <row r="115" spans="1:18" x14ac:dyDescent="0.25">
      <c r="A115" s="25" t="s">
        <v>6</v>
      </c>
      <c r="B115" s="26" t="s">
        <v>60</v>
      </c>
      <c r="C115" s="27" t="s">
        <v>51</v>
      </c>
      <c r="D115" s="14">
        <v>0</v>
      </c>
      <c r="E115" s="14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-13000</v>
      </c>
      <c r="K115" s="14">
        <v>-13000</v>
      </c>
      <c r="L115" s="14">
        <v>-13000</v>
      </c>
      <c r="M115" s="14">
        <v>-13000</v>
      </c>
      <c r="N115" s="14">
        <v>-13000</v>
      </c>
      <c r="O115" s="14">
        <v>-13000</v>
      </c>
      <c r="P115" s="14">
        <v>-13000</v>
      </c>
      <c r="Q115" s="14">
        <v>-13000</v>
      </c>
    </row>
    <row r="116" spans="1:18" x14ac:dyDescent="0.25">
      <c r="A116" s="25" t="s">
        <v>6</v>
      </c>
      <c r="B116" s="26" t="s">
        <v>61</v>
      </c>
      <c r="C116" s="27" t="s">
        <v>51</v>
      </c>
      <c r="D116" s="14">
        <v>67488</v>
      </c>
      <c r="E116" s="14">
        <v>67488</v>
      </c>
      <c r="F116" s="14">
        <v>67488</v>
      </c>
      <c r="G116" s="14">
        <v>67488</v>
      </c>
      <c r="H116" s="14">
        <v>67488</v>
      </c>
      <c r="I116" s="14">
        <v>67488</v>
      </c>
      <c r="J116" s="14">
        <v>-500</v>
      </c>
      <c r="K116" s="14">
        <v>-500</v>
      </c>
      <c r="L116" s="14">
        <v>-500</v>
      </c>
      <c r="M116" s="14">
        <v>-500</v>
      </c>
      <c r="N116" s="14">
        <v>-500</v>
      </c>
      <c r="O116" s="14">
        <v>-500</v>
      </c>
      <c r="P116" s="14">
        <v>-500</v>
      </c>
      <c r="Q116" s="14">
        <v>-500</v>
      </c>
    </row>
    <row r="117" spans="1:18" x14ac:dyDescent="0.25">
      <c r="A117" s="25" t="s">
        <v>6</v>
      </c>
      <c r="B117" s="26" t="s">
        <v>62</v>
      </c>
      <c r="C117" s="27" t="s">
        <v>51</v>
      </c>
      <c r="D117" s="14">
        <v>67488</v>
      </c>
      <c r="E117" s="14">
        <v>67488</v>
      </c>
      <c r="F117" s="14">
        <v>67488</v>
      </c>
      <c r="G117" s="14">
        <v>67488</v>
      </c>
      <c r="H117" s="14">
        <v>67488</v>
      </c>
      <c r="I117" s="14">
        <v>67488</v>
      </c>
      <c r="J117" s="14">
        <v>100000</v>
      </c>
      <c r="K117" s="14">
        <v>100000</v>
      </c>
      <c r="L117" s="14">
        <v>100000</v>
      </c>
      <c r="M117" s="14">
        <v>100000</v>
      </c>
      <c r="N117" s="14">
        <v>100000</v>
      </c>
      <c r="O117" s="14">
        <v>100000</v>
      </c>
      <c r="P117" s="14">
        <v>100000</v>
      </c>
      <c r="Q117" s="14">
        <v>100000</v>
      </c>
    </row>
    <row r="118" spans="1:18" x14ac:dyDescent="0.25">
      <c r="A118" s="25" t="s">
        <v>6</v>
      </c>
      <c r="B118" s="26" t="s">
        <v>63</v>
      </c>
      <c r="C118" s="27" t="s">
        <v>51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100000</v>
      </c>
      <c r="K118" s="14">
        <v>100000</v>
      </c>
      <c r="L118" s="14">
        <v>100000</v>
      </c>
      <c r="M118" s="14">
        <v>100000</v>
      </c>
      <c r="N118" s="14">
        <v>100000</v>
      </c>
      <c r="O118" s="14">
        <v>100000</v>
      </c>
      <c r="P118" s="14">
        <v>100000</v>
      </c>
      <c r="Q118" s="14">
        <v>100000</v>
      </c>
    </row>
    <row r="119" spans="1:18" x14ac:dyDescent="0.25">
      <c r="A119" s="25" t="s">
        <v>6</v>
      </c>
      <c r="B119" s="26" t="s">
        <v>64</v>
      </c>
      <c r="C119" s="27" t="s">
        <v>51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2232</v>
      </c>
      <c r="K119" s="14">
        <v>2232</v>
      </c>
      <c r="L119" s="14">
        <v>2232</v>
      </c>
      <c r="M119" s="14">
        <v>1786</v>
      </c>
      <c r="N119" s="14">
        <v>1786</v>
      </c>
      <c r="O119" s="14">
        <v>1786</v>
      </c>
      <c r="P119" s="14">
        <v>1786</v>
      </c>
      <c r="Q119" s="14">
        <v>1786</v>
      </c>
    </row>
    <row r="120" spans="1:18" x14ac:dyDescent="0.25">
      <c r="A120" s="25" t="s">
        <v>6</v>
      </c>
      <c r="B120" s="26" t="s">
        <v>65</v>
      </c>
      <c r="C120" s="27" t="s">
        <v>51</v>
      </c>
      <c r="D120" s="14">
        <v>0</v>
      </c>
      <c r="E120" s="14">
        <v>0</v>
      </c>
      <c r="F120" s="14">
        <v>0</v>
      </c>
      <c r="G120" s="14">
        <v>0</v>
      </c>
      <c r="H120" s="14">
        <v>0</v>
      </c>
      <c r="I120" s="14">
        <v>0</v>
      </c>
      <c r="J120" s="14">
        <v>2232</v>
      </c>
      <c r="K120" s="14">
        <v>2232</v>
      </c>
      <c r="L120" s="14">
        <v>2232</v>
      </c>
      <c r="M120" s="14">
        <v>1786</v>
      </c>
      <c r="N120" s="14">
        <v>1786</v>
      </c>
      <c r="O120" s="14">
        <v>1786</v>
      </c>
      <c r="P120" s="14">
        <v>1786</v>
      </c>
      <c r="Q120" s="14">
        <v>1786</v>
      </c>
    </row>
    <row r="121" spans="1:18" x14ac:dyDescent="0.25">
      <c r="A121" s="25" t="s">
        <v>6</v>
      </c>
      <c r="B121" s="26" t="s">
        <v>66</v>
      </c>
      <c r="C121" s="27" t="s">
        <v>51</v>
      </c>
      <c r="D121" s="14">
        <v>0</v>
      </c>
      <c r="E121" s="14">
        <v>0</v>
      </c>
      <c r="F121" s="14">
        <v>0</v>
      </c>
      <c r="G121" s="14">
        <v>0</v>
      </c>
      <c r="H121" s="14">
        <v>0</v>
      </c>
      <c r="I121" s="14">
        <v>0</v>
      </c>
      <c r="J121" s="14">
        <v>0</v>
      </c>
      <c r="K121" s="14">
        <v>0</v>
      </c>
      <c r="L121" s="14">
        <v>0</v>
      </c>
      <c r="M121" s="14">
        <v>0</v>
      </c>
      <c r="N121" s="14">
        <v>0</v>
      </c>
      <c r="O121" s="14">
        <v>0</v>
      </c>
      <c r="P121" s="14">
        <v>0</v>
      </c>
      <c r="Q121" s="14">
        <v>0</v>
      </c>
    </row>
    <row r="122" spans="1:18" x14ac:dyDescent="0.25">
      <c r="A122" s="25" t="s">
        <v>6</v>
      </c>
      <c r="B122" s="28" t="s">
        <v>67</v>
      </c>
      <c r="C122" s="27" t="s">
        <v>51</v>
      </c>
      <c r="D122" s="14">
        <v>0</v>
      </c>
      <c r="E122" s="14">
        <v>0</v>
      </c>
      <c r="F122" s="14">
        <v>0</v>
      </c>
      <c r="G122" s="14">
        <v>0</v>
      </c>
      <c r="H122" s="14">
        <v>0</v>
      </c>
      <c r="I122" s="14">
        <v>0</v>
      </c>
      <c r="J122" s="14">
        <v>0</v>
      </c>
      <c r="K122" s="14">
        <v>0</v>
      </c>
      <c r="L122" s="14">
        <v>0</v>
      </c>
      <c r="M122" s="14">
        <v>0</v>
      </c>
      <c r="N122" s="14">
        <v>0</v>
      </c>
      <c r="O122" s="14">
        <v>0</v>
      </c>
      <c r="P122" s="14">
        <v>0</v>
      </c>
      <c r="Q122" s="14">
        <v>0</v>
      </c>
    </row>
    <row r="123" spans="1:18" x14ac:dyDescent="0.25">
      <c r="A123" s="25" t="s">
        <v>6</v>
      </c>
      <c r="B123" s="28" t="s">
        <v>68</v>
      </c>
      <c r="C123" s="27" t="s">
        <v>51</v>
      </c>
      <c r="D123" s="14">
        <v>0</v>
      </c>
      <c r="E123" s="14">
        <v>0</v>
      </c>
      <c r="F123" s="14">
        <v>0</v>
      </c>
      <c r="G123" s="14">
        <v>0</v>
      </c>
      <c r="H123" s="14">
        <v>0</v>
      </c>
      <c r="I123" s="14">
        <v>0</v>
      </c>
      <c r="J123" s="37">
        <v>224822</v>
      </c>
      <c r="K123" s="37">
        <v>0</v>
      </c>
      <c r="L123" s="37">
        <v>0</v>
      </c>
      <c r="M123" s="37">
        <v>0</v>
      </c>
      <c r="N123" s="37">
        <v>0</v>
      </c>
      <c r="O123" s="37">
        <v>0</v>
      </c>
      <c r="P123" s="37">
        <v>0</v>
      </c>
      <c r="Q123" s="37">
        <v>0</v>
      </c>
    </row>
    <row r="124" spans="1:18" x14ac:dyDescent="0.25">
      <c r="A124" s="25" t="s">
        <v>6</v>
      </c>
      <c r="B124" s="26" t="s">
        <v>85</v>
      </c>
      <c r="C124" s="27"/>
      <c r="D124" s="14">
        <v>0</v>
      </c>
      <c r="E124" s="14">
        <v>0</v>
      </c>
      <c r="F124" s="14">
        <v>0</v>
      </c>
      <c r="G124" s="14">
        <v>0</v>
      </c>
      <c r="H124" s="14">
        <v>0</v>
      </c>
      <c r="I124" s="14">
        <v>0</v>
      </c>
      <c r="J124" s="37">
        <v>33358</v>
      </c>
      <c r="K124" s="37">
        <v>33358</v>
      </c>
      <c r="L124" s="37">
        <v>32275</v>
      </c>
      <c r="M124" s="37">
        <v>31488</v>
      </c>
      <c r="N124" s="37">
        <v>30661</v>
      </c>
      <c r="O124" s="37">
        <v>30661</v>
      </c>
      <c r="P124" s="37">
        <v>29768</v>
      </c>
      <c r="Q124" s="37">
        <v>27000</v>
      </c>
    </row>
    <row r="125" spans="1:18" x14ac:dyDescent="0.25">
      <c r="A125" s="25" t="s">
        <v>6</v>
      </c>
      <c r="B125" s="26" t="s">
        <v>69</v>
      </c>
      <c r="C125" s="27" t="s">
        <v>51</v>
      </c>
      <c r="D125" s="14">
        <v>0</v>
      </c>
      <c r="E125" s="14">
        <v>0</v>
      </c>
      <c r="F125" s="14">
        <v>0</v>
      </c>
      <c r="G125" s="14">
        <v>0</v>
      </c>
      <c r="H125" s="14">
        <v>0</v>
      </c>
      <c r="I125" s="14">
        <v>0</v>
      </c>
      <c r="J125" s="37">
        <v>19883</v>
      </c>
      <c r="K125" s="37">
        <v>19883</v>
      </c>
      <c r="L125" s="37">
        <v>17430</v>
      </c>
      <c r="M125" s="37">
        <v>16915</v>
      </c>
      <c r="N125" s="37">
        <v>16486</v>
      </c>
      <c r="O125" s="37">
        <v>16486</v>
      </c>
      <c r="P125" s="37">
        <v>16006</v>
      </c>
      <c r="Q125" s="37">
        <v>14800</v>
      </c>
    </row>
    <row r="126" spans="1:18" x14ac:dyDescent="0.25">
      <c r="A126" s="34" t="s">
        <v>7</v>
      </c>
      <c r="B126" s="35" t="s">
        <v>97</v>
      </c>
      <c r="C126" s="36" t="s">
        <v>23</v>
      </c>
      <c r="D126" s="37">
        <v>277110</v>
      </c>
      <c r="E126" s="37">
        <v>277110</v>
      </c>
      <c r="F126" s="37">
        <v>277110</v>
      </c>
      <c r="G126" s="37">
        <v>277110</v>
      </c>
      <c r="H126" s="81">
        <v>277110</v>
      </c>
      <c r="I126" s="88">
        <v>224822</v>
      </c>
      <c r="J126" s="37">
        <v>0</v>
      </c>
      <c r="K126" s="37">
        <v>0</v>
      </c>
      <c r="L126" s="37">
        <v>0</v>
      </c>
      <c r="M126" s="37">
        <v>0</v>
      </c>
      <c r="N126" s="37">
        <v>0</v>
      </c>
      <c r="O126" s="37">
        <v>0</v>
      </c>
      <c r="P126" s="37">
        <v>0</v>
      </c>
      <c r="Q126" s="37">
        <v>0</v>
      </c>
      <c r="R126" s="1" t="str">
        <f>IF(E127&gt;F127,"HARGA NAIK","HARGA TIDAK NAIK")</f>
        <v>HARGA NAIK</v>
      </c>
    </row>
    <row r="127" spans="1:18" x14ac:dyDescent="0.25">
      <c r="A127" s="34" t="s">
        <v>7</v>
      </c>
      <c r="B127" s="35" t="s">
        <v>22</v>
      </c>
      <c r="C127" s="36" t="s">
        <v>23</v>
      </c>
      <c r="D127" s="37">
        <v>40500</v>
      </c>
      <c r="E127" s="37">
        <v>40500</v>
      </c>
      <c r="F127" s="37">
        <v>39360</v>
      </c>
      <c r="G127" s="37">
        <v>37130</v>
      </c>
      <c r="H127" s="81">
        <v>37130</v>
      </c>
      <c r="I127" s="76">
        <v>35359</v>
      </c>
      <c r="J127" s="37">
        <v>25575</v>
      </c>
      <c r="K127" s="37">
        <v>25575</v>
      </c>
      <c r="L127" s="37">
        <v>24390</v>
      </c>
      <c r="M127" s="37">
        <v>23680</v>
      </c>
      <c r="N127" s="37">
        <v>23010</v>
      </c>
      <c r="O127" s="37">
        <v>23010</v>
      </c>
      <c r="P127" s="37">
        <v>22339</v>
      </c>
      <c r="Q127" s="37">
        <v>21275</v>
      </c>
    </row>
    <row r="128" spans="1:18" x14ac:dyDescent="0.25">
      <c r="A128" s="34" t="s">
        <v>7</v>
      </c>
      <c r="B128" s="35" t="s">
        <v>26</v>
      </c>
      <c r="C128" s="36" t="s">
        <v>23</v>
      </c>
      <c r="D128" s="37">
        <v>22750</v>
      </c>
      <c r="E128" s="37">
        <v>22750</v>
      </c>
      <c r="F128" s="37">
        <v>22750</v>
      </c>
      <c r="G128" s="37">
        <v>19883</v>
      </c>
      <c r="H128" s="37">
        <v>19883</v>
      </c>
      <c r="I128" s="37">
        <v>19883</v>
      </c>
      <c r="J128" s="37">
        <v>33780</v>
      </c>
      <c r="K128" s="37">
        <v>33780</v>
      </c>
      <c r="L128" s="37">
        <v>32881</v>
      </c>
      <c r="M128" s="37">
        <v>31923</v>
      </c>
      <c r="N128" s="37">
        <v>31084</v>
      </c>
      <c r="O128" s="37">
        <v>31084</v>
      </c>
      <c r="P128" s="37">
        <v>30179</v>
      </c>
      <c r="Q128" s="37">
        <v>29300</v>
      </c>
    </row>
    <row r="129" spans="1:17" x14ac:dyDescent="0.25">
      <c r="A129" s="34" t="s">
        <v>7</v>
      </c>
      <c r="B129" s="35" t="s">
        <v>101</v>
      </c>
      <c r="C129" s="36" t="s">
        <v>23</v>
      </c>
      <c r="D129" s="14">
        <v>23550</v>
      </c>
      <c r="E129" s="37">
        <v>22750</v>
      </c>
      <c r="F129" s="37">
        <v>22750</v>
      </c>
      <c r="G129" s="37">
        <v>20680</v>
      </c>
      <c r="H129" s="81">
        <v>20680</v>
      </c>
      <c r="I129" s="76">
        <v>19883</v>
      </c>
      <c r="J129" s="37">
        <v>67488</v>
      </c>
      <c r="K129" s="37">
        <v>67488</v>
      </c>
      <c r="L129" s="37">
        <v>67488</v>
      </c>
      <c r="M129" s="37">
        <v>0</v>
      </c>
      <c r="N129" s="37">
        <v>0</v>
      </c>
      <c r="O129" s="37">
        <v>0</v>
      </c>
      <c r="P129" s="37">
        <v>0</v>
      </c>
      <c r="Q129" s="37">
        <v>0</v>
      </c>
    </row>
    <row r="130" spans="1:17" x14ac:dyDescent="0.25">
      <c r="A130" s="34" t="s">
        <v>7</v>
      </c>
      <c r="B130" s="35" t="s">
        <v>28</v>
      </c>
      <c r="C130" s="36" t="s">
        <v>23</v>
      </c>
      <c r="D130" s="37">
        <v>29330</v>
      </c>
      <c r="E130" s="37">
        <v>29330</v>
      </c>
      <c r="F130" s="37">
        <v>29330</v>
      </c>
      <c r="G130" s="37">
        <v>27670</v>
      </c>
      <c r="H130" s="81">
        <v>27670</v>
      </c>
      <c r="I130" s="76">
        <v>26598</v>
      </c>
      <c r="J130" s="37">
        <v>67488</v>
      </c>
      <c r="K130" s="37">
        <v>67488</v>
      </c>
      <c r="L130" s="37">
        <v>67488</v>
      </c>
      <c r="M130" s="37">
        <v>0</v>
      </c>
      <c r="N130" s="37">
        <v>0</v>
      </c>
      <c r="O130" s="37">
        <v>0</v>
      </c>
      <c r="P130" s="37">
        <v>0</v>
      </c>
      <c r="Q130" s="37">
        <v>0</v>
      </c>
    </row>
    <row r="131" spans="1:17" x14ac:dyDescent="0.25">
      <c r="A131" s="34" t="s">
        <v>7</v>
      </c>
      <c r="B131" s="35" t="s">
        <v>143</v>
      </c>
      <c r="C131" s="36" t="s">
        <v>23</v>
      </c>
      <c r="D131" s="37">
        <v>29330</v>
      </c>
      <c r="E131" s="37">
        <v>29330</v>
      </c>
      <c r="F131" s="37"/>
      <c r="G131" s="37"/>
      <c r="H131" s="81"/>
      <c r="I131" s="76"/>
      <c r="J131" s="37">
        <v>67488</v>
      </c>
      <c r="K131" s="37">
        <v>67488</v>
      </c>
      <c r="L131" s="37">
        <v>67488</v>
      </c>
      <c r="M131" s="37">
        <v>0</v>
      </c>
      <c r="N131" s="37">
        <v>0</v>
      </c>
      <c r="O131" s="37">
        <v>0</v>
      </c>
      <c r="P131" s="37">
        <v>0</v>
      </c>
      <c r="Q131" s="37">
        <v>0</v>
      </c>
    </row>
    <row r="132" spans="1:17" x14ac:dyDescent="0.25">
      <c r="A132" s="34" t="s">
        <v>7</v>
      </c>
      <c r="B132" s="35" t="s">
        <v>142</v>
      </c>
      <c r="C132" s="36" t="s">
        <v>23</v>
      </c>
      <c r="D132" s="14">
        <v>14900</v>
      </c>
      <c r="E132" s="37">
        <v>13900</v>
      </c>
      <c r="F132" s="37"/>
      <c r="G132" s="37"/>
      <c r="H132" s="81"/>
      <c r="I132" s="76"/>
      <c r="J132" s="37">
        <v>67488</v>
      </c>
      <c r="K132" s="37">
        <v>67488</v>
      </c>
      <c r="L132" s="37">
        <v>67488</v>
      </c>
      <c r="M132" s="37">
        <v>0</v>
      </c>
      <c r="N132" s="37">
        <v>0</v>
      </c>
      <c r="O132" s="37">
        <v>0</v>
      </c>
      <c r="P132" s="37">
        <v>0</v>
      </c>
      <c r="Q132" s="37">
        <v>0</v>
      </c>
    </row>
    <row r="133" spans="1:17" x14ac:dyDescent="0.25">
      <c r="A133" s="34" t="s">
        <v>7</v>
      </c>
      <c r="B133" s="35" t="s">
        <v>30</v>
      </c>
      <c r="C133" s="36" t="s">
        <v>23</v>
      </c>
      <c r="D133" s="37">
        <v>37240</v>
      </c>
      <c r="E133" s="37">
        <v>37240</v>
      </c>
      <c r="F133" s="37">
        <v>37240</v>
      </c>
      <c r="G133" s="37">
        <v>35131</v>
      </c>
      <c r="H133" s="37">
        <v>35131</v>
      </c>
      <c r="I133" s="76">
        <v>35131</v>
      </c>
      <c r="J133" s="37">
        <v>0</v>
      </c>
      <c r="K133" s="37">
        <v>0</v>
      </c>
      <c r="L133" s="37">
        <v>0</v>
      </c>
      <c r="M133" s="37">
        <v>0</v>
      </c>
      <c r="N133" s="37">
        <v>0</v>
      </c>
      <c r="O133" s="37">
        <v>0</v>
      </c>
      <c r="P133" s="37">
        <v>0</v>
      </c>
      <c r="Q133" s="37">
        <v>0</v>
      </c>
    </row>
    <row r="134" spans="1:17" x14ac:dyDescent="0.25">
      <c r="A134" s="34" t="s">
        <v>7</v>
      </c>
      <c r="B134" s="35" t="s">
        <v>61</v>
      </c>
      <c r="C134" s="36" t="s">
        <v>23</v>
      </c>
      <c r="D134" s="37">
        <v>67488</v>
      </c>
      <c r="E134" s="37">
        <v>67488</v>
      </c>
      <c r="F134" s="37">
        <v>67488</v>
      </c>
      <c r="G134" s="37">
        <v>67488</v>
      </c>
      <c r="H134" s="37">
        <v>67488</v>
      </c>
      <c r="I134" s="37">
        <v>67488</v>
      </c>
      <c r="J134" s="37">
        <v>0</v>
      </c>
      <c r="K134" s="37">
        <v>0</v>
      </c>
      <c r="L134" s="37">
        <v>0</v>
      </c>
      <c r="M134" s="37">
        <v>0</v>
      </c>
      <c r="N134" s="37">
        <v>0</v>
      </c>
      <c r="O134" s="37">
        <v>0</v>
      </c>
      <c r="P134" s="37">
        <v>0</v>
      </c>
      <c r="Q134" s="37">
        <v>0</v>
      </c>
    </row>
    <row r="135" spans="1:17" x14ac:dyDescent="0.25">
      <c r="A135" s="34" t="s">
        <v>7</v>
      </c>
      <c r="B135" s="35" t="s">
        <v>62</v>
      </c>
      <c r="C135" s="36" t="s">
        <v>23</v>
      </c>
      <c r="D135" s="37">
        <v>67488</v>
      </c>
      <c r="E135" s="37">
        <v>67488</v>
      </c>
      <c r="F135" s="37">
        <v>67488</v>
      </c>
      <c r="G135" s="37">
        <v>67488</v>
      </c>
      <c r="H135" s="37">
        <v>67488</v>
      </c>
      <c r="I135" s="37">
        <v>67488</v>
      </c>
      <c r="J135" s="37">
        <v>0</v>
      </c>
      <c r="K135" s="37">
        <v>0</v>
      </c>
      <c r="L135" s="37">
        <v>0</v>
      </c>
      <c r="M135" s="37">
        <v>0</v>
      </c>
      <c r="N135" s="37">
        <v>0</v>
      </c>
      <c r="O135" s="37">
        <v>0</v>
      </c>
      <c r="P135" s="37">
        <v>0</v>
      </c>
      <c r="Q135" s="37">
        <v>0</v>
      </c>
    </row>
    <row r="136" spans="1:17" x14ac:dyDescent="0.25">
      <c r="A136" s="34" t="s">
        <v>7</v>
      </c>
      <c r="B136" s="35" t="s">
        <v>106</v>
      </c>
      <c r="C136" s="36" t="s">
        <v>23</v>
      </c>
      <c r="D136" s="37">
        <v>73000</v>
      </c>
      <c r="E136" s="37">
        <v>73000</v>
      </c>
      <c r="F136" s="37">
        <v>73000</v>
      </c>
      <c r="G136" s="37">
        <v>73000</v>
      </c>
      <c r="H136" s="81">
        <v>73000</v>
      </c>
      <c r="I136" s="76">
        <v>70188</v>
      </c>
      <c r="J136" s="37">
        <v>0</v>
      </c>
      <c r="K136" s="37">
        <v>0</v>
      </c>
      <c r="L136" s="37">
        <v>0</v>
      </c>
      <c r="M136" s="37">
        <v>0</v>
      </c>
      <c r="N136" s="37">
        <v>0</v>
      </c>
      <c r="O136" s="37">
        <v>0</v>
      </c>
      <c r="P136" s="37">
        <v>0</v>
      </c>
      <c r="Q136" s="37">
        <v>0</v>
      </c>
    </row>
    <row r="137" spans="1:17" x14ac:dyDescent="0.25">
      <c r="A137" s="34" t="s">
        <v>7</v>
      </c>
      <c r="B137" s="35" t="s">
        <v>107</v>
      </c>
      <c r="C137" s="36" t="s">
        <v>23</v>
      </c>
      <c r="D137" s="37">
        <v>73000</v>
      </c>
      <c r="E137" s="37">
        <v>73000</v>
      </c>
      <c r="F137" s="37">
        <v>73000</v>
      </c>
      <c r="G137" s="37">
        <v>73000</v>
      </c>
      <c r="H137" s="81">
        <v>73000</v>
      </c>
      <c r="I137" s="76">
        <v>70188</v>
      </c>
      <c r="J137" s="37"/>
      <c r="K137" s="37"/>
      <c r="L137" s="37"/>
      <c r="M137" s="37"/>
      <c r="N137" s="37"/>
      <c r="O137" s="37"/>
      <c r="P137" s="37"/>
      <c r="Q137" s="37"/>
    </row>
    <row r="138" spans="1:17" x14ac:dyDescent="0.25">
      <c r="A138" s="34" t="s">
        <v>7</v>
      </c>
      <c r="B138" s="35" t="s">
        <v>102</v>
      </c>
      <c r="C138" s="36" t="s">
        <v>23</v>
      </c>
      <c r="D138" s="37">
        <v>80652</v>
      </c>
      <c r="E138" s="37">
        <v>80652</v>
      </c>
      <c r="F138" s="37">
        <v>80652</v>
      </c>
      <c r="G138" s="37">
        <v>80652</v>
      </c>
      <c r="H138" s="37">
        <v>80652</v>
      </c>
      <c r="I138" s="76">
        <v>80652</v>
      </c>
      <c r="J138" s="37">
        <v>0</v>
      </c>
      <c r="K138" s="37">
        <v>0</v>
      </c>
      <c r="L138" s="37">
        <v>0</v>
      </c>
      <c r="M138" s="37">
        <v>0</v>
      </c>
      <c r="N138" s="37">
        <v>0</v>
      </c>
      <c r="O138" s="37">
        <v>0</v>
      </c>
      <c r="P138" s="37">
        <v>0</v>
      </c>
      <c r="Q138" s="37">
        <v>0</v>
      </c>
    </row>
    <row r="139" spans="1:17" x14ac:dyDescent="0.25">
      <c r="A139" s="34" t="s">
        <v>7</v>
      </c>
      <c r="B139" s="35" t="s">
        <v>124</v>
      </c>
      <c r="C139" s="36" t="s">
        <v>23</v>
      </c>
      <c r="D139" s="37">
        <v>80652</v>
      </c>
      <c r="E139" s="37">
        <v>80652</v>
      </c>
      <c r="F139" s="37">
        <v>80652</v>
      </c>
      <c r="G139" s="37"/>
      <c r="H139" s="37"/>
      <c r="I139" s="76"/>
      <c r="J139" s="37">
        <v>64000</v>
      </c>
      <c r="K139" s="37">
        <v>64000</v>
      </c>
      <c r="L139" s="37">
        <v>0</v>
      </c>
      <c r="M139" s="37">
        <v>0</v>
      </c>
      <c r="N139" s="37">
        <v>0</v>
      </c>
      <c r="O139" s="37">
        <v>0</v>
      </c>
      <c r="P139" s="37">
        <v>0</v>
      </c>
      <c r="Q139" s="37">
        <v>0</v>
      </c>
    </row>
    <row r="140" spans="1:17" x14ac:dyDescent="0.25">
      <c r="A140" s="34" t="s">
        <v>7</v>
      </c>
      <c r="B140" s="35" t="s">
        <v>109</v>
      </c>
      <c r="C140" s="36" t="s">
        <v>23</v>
      </c>
      <c r="D140" s="37">
        <v>80652</v>
      </c>
      <c r="E140" s="37">
        <v>80652</v>
      </c>
      <c r="F140" s="37">
        <v>80652</v>
      </c>
      <c r="G140" s="37">
        <v>80652</v>
      </c>
      <c r="H140" s="37">
        <v>80652</v>
      </c>
      <c r="I140" s="76">
        <v>80652</v>
      </c>
      <c r="J140" s="37">
        <v>16000</v>
      </c>
      <c r="K140" s="37">
        <v>16000</v>
      </c>
      <c r="L140" s="37">
        <v>0</v>
      </c>
      <c r="M140" s="37">
        <v>0</v>
      </c>
      <c r="N140" s="37">
        <v>0</v>
      </c>
      <c r="O140" s="37">
        <v>0</v>
      </c>
      <c r="P140" s="37">
        <v>0</v>
      </c>
      <c r="Q140" s="37">
        <v>0</v>
      </c>
    </row>
    <row r="141" spans="1:17" x14ac:dyDescent="0.25">
      <c r="A141" s="34" t="s">
        <v>7</v>
      </c>
      <c r="B141" s="35" t="s">
        <v>59</v>
      </c>
      <c r="C141" s="36" t="s">
        <v>23</v>
      </c>
      <c r="D141" s="76">
        <v>80652</v>
      </c>
      <c r="E141" s="76">
        <v>80652</v>
      </c>
      <c r="F141" s="76">
        <v>80652</v>
      </c>
      <c r="G141" s="37">
        <v>63480</v>
      </c>
      <c r="H141" s="37">
        <v>63480</v>
      </c>
      <c r="I141" s="76">
        <v>63480</v>
      </c>
      <c r="J141" s="37">
        <v>0</v>
      </c>
      <c r="K141" s="37">
        <v>0</v>
      </c>
      <c r="L141" s="37">
        <v>0</v>
      </c>
      <c r="M141" s="37">
        <v>0</v>
      </c>
      <c r="N141" s="37">
        <v>0</v>
      </c>
      <c r="O141" s="37">
        <v>0</v>
      </c>
      <c r="P141" s="37">
        <v>0</v>
      </c>
      <c r="Q141" s="37">
        <v>0</v>
      </c>
    </row>
    <row r="142" spans="1:17" x14ac:dyDescent="0.25">
      <c r="A142" s="34" t="s">
        <v>7</v>
      </c>
      <c r="B142" s="35" t="s">
        <v>128</v>
      </c>
      <c r="C142" s="36" t="s">
        <v>23</v>
      </c>
      <c r="D142" s="76">
        <v>80652</v>
      </c>
      <c r="E142" s="76">
        <v>80652</v>
      </c>
      <c r="F142" s="76">
        <v>80652</v>
      </c>
      <c r="G142" s="37"/>
      <c r="H142" s="37"/>
      <c r="I142" s="37"/>
      <c r="J142" s="37">
        <v>0</v>
      </c>
      <c r="K142" s="37">
        <v>0</v>
      </c>
      <c r="L142" s="37">
        <v>0</v>
      </c>
      <c r="M142" s="37">
        <v>0</v>
      </c>
      <c r="N142" s="37">
        <v>0</v>
      </c>
      <c r="O142" s="37">
        <v>0</v>
      </c>
      <c r="P142" s="37">
        <v>0</v>
      </c>
      <c r="Q142" s="37">
        <v>0</v>
      </c>
    </row>
    <row r="143" spans="1:17" x14ac:dyDescent="0.25">
      <c r="A143" s="34" t="s">
        <v>7</v>
      </c>
      <c r="B143" s="35" t="s">
        <v>88</v>
      </c>
      <c r="C143" s="36" t="s">
        <v>23</v>
      </c>
      <c r="D143" s="37">
        <v>64000</v>
      </c>
      <c r="E143" s="37">
        <v>64000</v>
      </c>
      <c r="F143" s="37">
        <v>64000</v>
      </c>
      <c r="G143" s="37">
        <v>64000</v>
      </c>
      <c r="H143" s="37">
        <v>64000</v>
      </c>
      <c r="I143" s="37">
        <v>64000</v>
      </c>
      <c r="J143" s="37">
        <v>33780</v>
      </c>
      <c r="K143" s="37">
        <v>33780</v>
      </c>
      <c r="L143" s="37">
        <v>31923</v>
      </c>
      <c r="M143" s="37">
        <v>31923</v>
      </c>
      <c r="N143" s="37">
        <v>31084</v>
      </c>
      <c r="O143" s="37">
        <v>31084</v>
      </c>
      <c r="P143" s="37">
        <v>30179</v>
      </c>
      <c r="Q143" s="37">
        <v>29300</v>
      </c>
    </row>
    <row r="144" spans="1:17" x14ac:dyDescent="0.25">
      <c r="A144" s="34" t="s">
        <v>7</v>
      </c>
      <c r="B144" s="35" t="s">
        <v>89</v>
      </c>
      <c r="C144" s="36" t="s">
        <v>23</v>
      </c>
      <c r="D144" s="37">
        <v>16000</v>
      </c>
      <c r="E144" s="37">
        <v>16000</v>
      </c>
      <c r="F144" s="37">
        <v>16000</v>
      </c>
      <c r="G144" s="37">
        <v>16000</v>
      </c>
      <c r="H144" s="37">
        <v>16000</v>
      </c>
      <c r="I144" s="37">
        <v>16000</v>
      </c>
      <c r="J144" s="37">
        <v>56310</v>
      </c>
      <c r="K144" s="37">
        <v>56310</v>
      </c>
      <c r="L144" s="37">
        <v>54697</v>
      </c>
      <c r="M144" s="37">
        <v>53104</v>
      </c>
      <c r="N144" s="37">
        <v>53104</v>
      </c>
      <c r="O144" s="37">
        <v>0</v>
      </c>
      <c r="P144" s="37">
        <v>0</v>
      </c>
      <c r="Q144" s="37">
        <v>0</v>
      </c>
    </row>
    <row r="145" spans="1:17" x14ac:dyDescent="0.25">
      <c r="A145" s="34" t="s">
        <v>7</v>
      </c>
      <c r="B145" s="35" t="s">
        <v>105</v>
      </c>
      <c r="C145" s="36" t="s">
        <v>23</v>
      </c>
      <c r="D145" s="76">
        <v>73380</v>
      </c>
      <c r="E145" s="76">
        <v>73380</v>
      </c>
      <c r="F145" s="76">
        <v>73380</v>
      </c>
      <c r="G145" s="37">
        <v>69230</v>
      </c>
      <c r="H145" s="81">
        <v>69230</v>
      </c>
      <c r="I145" s="76">
        <v>66560</v>
      </c>
      <c r="J145" s="37">
        <v>0</v>
      </c>
      <c r="K145" s="37">
        <v>0</v>
      </c>
      <c r="L145" s="37">
        <v>0</v>
      </c>
      <c r="M145" s="37">
        <v>0</v>
      </c>
      <c r="N145" s="37">
        <v>0</v>
      </c>
      <c r="O145" s="37">
        <v>0</v>
      </c>
      <c r="P145" s="37">
        <v>0</v>
      </c>
      <c r="Q145" s="37">
        <v>0</v>
      </c>
    </row>
    <row r="146" spans="1:17" x14ac:dyDescent="0.25">
      <c r="A146" s="34" t="s">
        <v>7</v>
      </c>
      <c r="B146" s="38" t="s">
        <v>32</v>
      </c>
      <c r="C146" s="36" t="s">
        <v>23</v>
      </c>
      <c r="D146" s="37">
        <v>33780</v>
      </c>
      <c r="E146" s="37">
        <v>33780</v>
      </c>
      <c r="F146" s="37">
        <v>33780</v>
      </c>
      <c r="G146" s="37">
        <v>33780</v>
      </c>
      <c r="H146" s="37">
        <v>33780</v>
      </c>
      <c r="I146" s="37">
        <v>33780</v>
      </c>
      <c r="J146" s="37">
        <v>0</v>
      </c>
      <c r="K146" s="37">
        <v>0</v>
      </c>
      <c r="L146" s="37">
        <v>0</v>
      </c>
      <c r="M146" s="37">
        <v>0</v>
      </c>
      <c r="N146" s="37">
        <v>0</v>
      </c>
      <c r="O146" s="37">
        <v>0</v>
      </c>
      <c r="P146" s="37">
        <v>0</v>
      </c>
      <c r="Q146" s="37">
        <v>0</v>
      </c>
    </row>
    <row r="147" spans="1:17" x14ac:dyDescent="0.25">
      <c r="A147" s="34" t="s">
        <v>7</v>
      </c>
      <c r="B147" s="35" t="s">
        <v>34</v>
      </c>
      <c r="C147" s="36" t="s">
        <v>23</v>
      </c>
      <c r="D147" s="76">
        <v>64560</v>
      </c>
      <c r="E147" s="76">
        <v>64560</v>
      </c>
      <c r="F147" s="76">
        <v>64560</v>
      </c>
      <c r="G147" s="37">
        <v>60910</v>
      </c>
      <c r="H147" s="81">
        <v>60910</v>
      </c>
      <c r="I147" s="76">
        <v>58562</v>
      </c>
      <c r="J147" s="37">
        <v>0</v>
      </c>
      <c r="K147" s="37">
        <v>0</v>
      </c>
      <c r="L147" s="37">
        <v>0</v>
      </c>
      <c r="M147" s="37">
        <v>0</v>
      </c>
      <c r="N147" s="37">
        <v>0</v>
      </c>
      <c r="O147" s="37">
        <v>0</v>
      </c>
      <c r="P147" s="37">
        <v>0</v>
      </c>
      <c r="Q147" s="37">
        <v>0</v>
      </c>
    </row>
    <row r="148" spans="1:17" x14ac:dyDescent="0.25">
      <c r="A148" s="34" t="s">
        <v>7</v>
      </c>
      <c r="B148" s="35" t="s">
        <v>99</v>
      </c>
      <c r="C148" s="36" t="s">
        <v>23</v>
      </c>
      <c r="D148" s="37">
        <v>72000</v>
      </c>
      <c r="E148" s="37">
        <v>72000</v>
      </c>
      <c r="F148" s="37">
        <v>72000</v>
      </c>
      <c r="G148" s="37">
        <v>72000</v>
      </c>
      <c r="H148" s="37">
        <v>72000</v>
      </c>
      <c r="I148" s="76">
        <v>72000</v>
      </c>
      <c r="J148" s="37">
        <v>0</v>
      </c>
      <c r="K148" s="37">
        <v>0</v>
      </c>
      <c r="L148" s="37">
        <v>0</v>
      </c>
      <c r="M148" s="37">
        <v>0</v>
      </c>
      <c r="N148" s="37">
        <v>0</v>
      </c>
      <c r="O148" s="37">
        <v>0</v>
      </c>
      <c r="P148" s="37">
        <v>0</v>
      </c>
      <c r="Q148" s="37">
        <v>0</v>
      </c>
    </row>
    <row r="149" spans="1:17" x14ac:dyDescent="0.25">
      <c r="A149" s="34" t="s">
        <v>7</v>
      </c>
      <c r="B149" s="35" t="s">
        <v>100</v>
      </c>
      <c r="C149" s="36" t="s">
        <v>23</v>
      </c>
      <c r="D149" s="37">
        <v>72000</v>
      </c>
      <c r="E149" s="37">
        <v>72000</v>
      </c>
      <c r="F149" s="37">
        <v>72000</v>
      </c>
      <c r="G149" s="37">
        <v>72000</v>
      </c>
      <c r="H149" s="37">
        <v>72000</v>
      </c>
      <c r="I149" s="76">
        <v>72000</v>
      </c>
      <c r="J149" s="37">
        <v>13550</v>
      </c>
      <c r="K149" s="37">
        <v>13550</v>
      </c>
      <c r="L149" s="37">
        <v>13150</v>
      </c>
      <c r="M149" s="37">
        <v>13150</v>
      </c>
      <c r="N149" s="37">
        <v>13150</v>
      </c>
      <c r="O149" s="37">
        <v>12600</v>
      </c>
      <c r="P149" s="37">
        <v>11900</v>
      </c>
      <c r="Q149" s="37">
        <v>11900</v>
      </c>
    </row>
    <row r="150" spans="1:17" x14ac:dyDescent="0.25">
      <c r="A150" s="34" t="s">
        <v>7</v>
      </c>
      <c r="B150" s="35" t="s">
        <v>123</v>
      </c>
      <c r="C150" s="36" t="s">
        <v>23</v>
      </c>
      <c r="D150" s="76">
        <v>14900</v>
      </c>
      <c r="E150" s="76">
        <v>14900</v>
      </c>
      <c r="F150" s="76">
        <v>14900</v>
      </c>
      <c r="G150" s="76"/>
      <c r="H150" s="37"/>
      <c r="I150" s="76"/>
      <c r="J150" s="37"/>
      <c r="K150" s="37"/>
      <c r="L150" s="37"/>
      <c r="M150" s="37"/>
      <c r="N150" s="37"/>
      <c r="O150" s="37"/>
      <c r="P150" s="37"/>
      <c r="Q150" s="37"/>
    </row>
    <row r="151" spans="1:17" x14ac:dyDescent="0.25">
      <c r="A151" s="34" t="s">
        <v>7</v>
      </c>
      <c r="B151" s="35" t="s">
        <v>103</v>
      </c>
      <c r="C151" s="36" t="s">
        <v>23</v>
      </c>
      <c r="D151" s="76">
        <v>15960</v>
      </c>
      <c r="E151" s="76">
        <v>15960</v>
      </c>
      <c r="F151" s="76">
        <v>15960</v>
      </c>
      <c r="G151" s="76">
        <v>15960</v>
      </c>
      <c r="H151" s="37">
        <v>14090</v>
      </c>
      <c r="I151" s="76">
        <v>14090</v>
      </c>
      <c r="J151" s="37">
        <v>13550</v>
      </c>
      <c r="K151" s="37">
        <v>13550</v>
      </c>
      <c r="L151" s="37">
        <v>13150</v>
      </c>
      <c r="M151" s="37">
        <v>13150</v>
      </c>
      <c r="N151" s="37">
        <v>12600</v>
      </c>
      <c r="O151" s="37">
        <v>12600</v>
      </c>
      <c r="P151" s="37">
        <v>12000</v>
      </c>
      <c r="Q151" s="37">
        <v>12000</v>
      </c>
    </row>
    <row r="152" spans="1:17" x14ac:dyDescent="0.25">
      <c r="A152" s="34" t="s">
        <v>7</v>
      </c>
      <c r="B152" s="35" t="s">
        <v>27</v>
      </c>
      <c r="C152" s="36" t="s">
        <v>23</v>
      </c>
      <c r="D152" s="76">
        <v>15960</v>
      </c>
      <c r="E152" s="76">
        <v>15960</v>
      </c>
      <c r="F152" s="76">
        <v>15960</v>
      </c>
      <c r="G152" s="76">
        <v>15960</v>
      </c>
      <c r="H152" s="37">
        <v>14090</v>
      </c>
      <c r="I152" s="76">
        <v>14090</v>
      </c>
      <c r="J152" s="37">
        <v>23060</v>
      </c>
      <c r="K152" s="37">
        <v>23060</v>
      </c>
      <c r="L152" s="37">
        <v>22600</v>
      </c>
      <c r="M152" s="37">
        <v>21700</v>
      </c>
      <c r="N152" s="37">
        <v>21700</v>
      </c>
      <c r="O152" s="37">
        <v>20600</v>
      </c>
      <c r="P152" s="37">
        <v>19800</v>
      </c>
      <c r="Q152" s="37">
        <v>19800</v>
      </c>
    </row>
    <row r="153" spans="1:17" x14ac:dyDescent="0.25">
      <c r="A153" s="34" t="s">
        <v>7</v>
      </c>
      <c r="B153" s="35" t="s">
        <v>122</v>
      </c>
      <c r="C153" s="36" t="s">
        <v>23</v>
      </c>
      <c r="D153" s="76">
        <v>14900</v>
      </c>
      <c r="E153" s="76">
        <v>14900</v>
      </c>
      <c r="F153" s="76">
        <v>14900</v>
      </c>
      <c r="G153" s="76"/>
      <c r="H153" s="37"/>
      <c r="I153" s="76"/>
      <c r="J153" s="37">
        <v>22040</v>
      </c>
      <c r="K153" s="37">
        <v>22040</v>
      </c>
      <c r="L153" s="37">
        <v>21600</v>
      </c>
      <c r="M153" s="37">
        <v>20700</v>
      </c>
      <c r="N153" s="37">
        <v>20700</v>
      </c>
      <c r="O153" s="37">
        <v>19600</v>
      </c>
      <c r="P153" s="37">
        <v>18800</v>
      </c>
      <c r="Q153" s="37">
        <v>18800</v>
      </c>
    </row>
    <row r="154" spans="1:17" x14ac:dyDescent="0.25">
      <c r="A154" s="34" t="s">
        <v>7</v>
      </c>
      <c r="B154" s="35" t="s">
        <v>35</v>
      </c>
      <c r="C154" s="36" t="s">
        <v>23</v>
      </c>
      <c r="D154" s="37">
        <v>13550</v>
      </c>
      <c r="E154" s="37">
        <v>13550</v>
      </c>
      <c r="F154" s="37">
        <v>13550</v>
      </c>
      <c r="G154" s="37">
        <v>13550</v>
      </c>
      <c r="H154" s="37">
        <v>13550</v>
      </c>
      <c r="I154" s="37">
        <v>13550</v>
      </c>
      <c r="J154" s="81">
        <v>23460</v>
      </c>
      <c r="K154" s="37">
        <v>23000</v>
      </c>
      <c r="L154" s="37">
        <v>23000</v>
      </c>
      <c r="M154" s="37">
        <v>0</v>
      </c>
      <c r="N154" s="37">
        <v>0</v>
      </c>
      <c r="O154" s="37">
        <v>0</v>
      </c>
      <c r="P154" s="37">
        <v>0</v>
      </c>
      <c r="Q154" s="37">
        <v>0</v>
      </c>
    </row>
    <row r="155" spans="1:17" x14ac:dyDescent="0.25">
      <c r="A155" s="34" t="s">
        <v>7</v>
      </c>
      <c r="B155" s="35" t="s">
        <v>129</v>
      </c>
      <c r="C155" s="36" t="s">
        <v>23</v>
      </c>
      <c r="D155" s="76">
        <v>24030</v>
      </c>
      <c r="E155" s="76">
        <v>24030</v>
      </c>
      <c r="F155" s="76">
        <v>25030</v>
      </c>
      <c r="G155" s="76"/>
      <c r="H155" s="37"/>
      <c r="I155" s="76"/>
      <c r="J155" s="81">
        <v>23460</v>
      </c>
      <c r="K155" s="37">
        <v>23000</v>
      </c>
      <c r="L155" s="37">
        <v>23000</v>
      </c>
      <c r="M155" s="37">
        <v>0</v>
      </c>
      <c r="N155" s="37">
        <v>0</v>
      </c>
      <c r="O155" s="37">
        <v>0</v>
      </c>
      <c r="P155" s="37">
        <v>0</v>
      </c>
      <c r="Q155" s="37">
        <v>0</v>
      </c>
    </row>
    <row r="156" spans="1:17" x14ac:dyDescent="0.25">
      <c r="A156" s="34" t="s">
        <v>7</v>
      </c>
      <c r="B156" s="35" t="s">
        <v>31</v>
      </c>
      <c r="C156" s="36" t="s">
        <v>23</v>
      </c>
      <c r="D156" s="76">
        <v>26680</v>
      </c>
      <c r="E156" s="76">
        <v>26680</v>
      </c>
      <c r="F156" s="76">
        <v>26680</v>
      </c>
      <c r="G156" s="76">
        <v>26680</v>
      </c>
      <c r="H156" s="37">
        <v>23980</v>
      </c>
      <c r="I156" s="76">
        <v>23980</v>
      </c>
      <c r="J156" s="81">
        <v>63480</v>
      </c>
      <c r="K156" s="37">
        <v>0</v>
      </c>
      <c r="L156" s="37">
        <v>0</v>
      </c>
      <c r="M156" s="37">
        <v>0</v>
      </c>
      <c r="N156" s="37">
        <v>0</v>
      </c>
      <c r="O156" s="37">
        <v>0</v>
      </c>
      <c r="P156" s="37">
        <v>0</v>
      </c>
      <c r="Q156" s="37">
        <v>0</v>
      </c>
    </row>
    <row r="157" spans="1:17" x14ac:dyDescent="0.25">
      <c r="A157" s="34" t="s">
        <v>7</v>
      </c>
      <c r="B157" s="35" t="s">
        <v>25</v>
      </c>
      <c r="C157" s="36" t="s">
        <v>23</v>
      </c>
      <c r="D157" s="37">
        <v>25620</v>
      </c>
      <c r="E157" s="37">
        <v>25620</v>
      </c>
      <c r="F157" s="37">
        <v>25620</v>
      </c>
      <c r="G157" s="37">
        <v>25620</v>
      </c>
      <c r="H157" s="37">
        <v>22920</v>
      </c>
      <c r="I157" s="76">
        <v>22920</v>
      </c>
      <c r="J157" s="37">
        <v>2716</v>
      </c>
      <c r="K157" s="37">
        <v>2716</v>
      </c>
      <c r="L157" s="37">
        <v>2716</v>
      </c>
      <c r="M157" s="37">
        <v>0</v>
      </c>
      <c r="N157" s="37">
        <v>0</v>
      </c>
      <c r="O157" s="37">
        <v>0</v>
      </c>
      <c r="P157" s="37">
        <v>0</v>
      </c>
      <c r="Q157" s="37">
        <v>0</v>
      </c>
    </row>
    <row r="158" spans="1:17" x14ac:dyDescent="0.25">
      <c r="A158" s="34" t="s">
        <v>7</v>
      </c>
      <c r="B158" s="35" t="s">
        <v>37</v>
      </c>
      <c r="C158" s="36" t="s">
        <v>23</v>
      </c>
      <c r="D158" s="37">
        <v>21700</v>
      </c>
      <c r="E158" s="37">
        <v>21700</v>
      </c>
      <c r="F158" s="37">
        <v>24400</v>
      </c>
      <c r="G158" s="37">
        <v>24400</v>
      </c>
      <c r="H158" s="37">
        <v>24400</v>
      </c>
      <c r="I158" s="76">
        <v>24400</v>
      </c>
      <c r="J158" s="37">
        <v>36630</v>
      </c>
      <c r="K158" s="37">
        <v>36630</v>
      </c>
      <c r="L158" s="37">
        <v>36630</v>
      </c>
      <c r="M158" s="37">
        <v>36630</v>
      </c>
      <c r="N158" s="37">
        <v>30996</v>
      </c>
      <c r="O158" s="37">
        <v>30996</v>
      </c>
      <c r="P158" s="37">
        <v>30996</v>
      </c>
      <c r="Q158" s="37">
        <v>0</v>
      </c>
    </row>
    <row r="159" spans="1:17" x14ac:dyDescent="0.25">
      <c r="A159" s="34" t="s">
        <v>7</v>
      </c>
      <c r="B159" s="35" t="s">
        <v>98</v>
      </c>
      <c r="C159" s="36"/>
      <c r="D159" s="37">
        <v>63480</v>
      </c>
      <c r="E159" s="37">
        <v>63480</v>
      </c>
      <c r="F159" s="37">
        <v>63480</v>
      </c>
      <c r="G159" s="37">
        <v>63480</v>
      </c>
      <c r="H159" s="37">
        <v>63480</v>
      </c>
      <c r="I159" s="37">
        <v>63480</v>
      </c>
      <c r="J159" s="37">
        <v>30738</v>
      </c>
      <c r="K159" s="37">
        <v>30738</v>
      </c>
      <c r="L159" s="37">
        <v>29355</v>
      </c>
      <c r="M159" s="37">
        <v>0</v>
      </c>
      <c r="N159" s="37">
        <v>0</v>
      </c>
      <c r="O159" s="37">
        <v>0</v>
      </c>
      <c r="P159" s="37">
        <v>0</v>
      </c>
      <c r="Q159" s="37">
        <v>0</v>
      </c>
    </row>
    <row r="160" spans="1:17" x14ac:dyDescent="0.25">
      <c r="A160" s="34" t="s">
        <v>7</v>
      </c>
      <c r="B160" s="35" t="s">
        <v>70</v>
      </c>
      <c r="C160" s="36" t="s">
        <v>23</v>
      </c>
      <c r="D160" s="37">
        <v>2716</v>
      </c>
      <c r="E160" s="37">
        <v>2716</v>
      </c>
      <c r="F160" s="37">
        <v>2716</v>
      </c>
      <c r="G160" s="37">
        <v>2716</v>
      </c>
      <c r="H160" s="37">
        <v>2716</v>
      </c>
      <c r="I160" s="37">
        <v>2716</v>
      </c>
      <c r="J160" s="37">
        <v>30738</v>
      </c>
      <c r="K160" s="37">
        <v>30738</v>
      </c>
      <c r="L160" s="37">
        <v>29355</v>
      </c>
      <c r="M160" s="37">
        <v>29355</v>
      </c>
      <c r="N160" s="37">
        <v>30996</v>
      </c>
      <c r="O160" s="37">
        <v>30996</v>
      </c>
      <c r="P160" s="37">
        <v>30996</v>
      </c>
      <c r="Q160" s="37">
        <v>0</v>
      </c>
    </row>
    <row r="161" spans="1:17" x14ac:dyDescent="0.25">
      <c r="A161" s="34" t="s">
        <v>7</v>
      </c>
      <c r="B161" s="35" t="s">
        <v>39</v>
      </c>
      <c r="C161" s="36" t="s">
        <v>23</v>
      </c>
      <c r="D161" s="37">
        <v>36630</v>
      </c>
      <c r="E161" s="37">
        <v>36630</v>
      </c>
      <c r="F161" s="37">
        <v>36630</v>
      </c>
      <c r="G161" s="37">
        <v>36630</v>
      </c>
      <c r="H161" s="37">
        <v>36630</v>
      </c>
      <c r="I161" s="37">
        <v>36630</v>
      </c>
      <c r="J161" s="37">
        <v>30738</v>
      </c>
      <c r="K161" s="37">
        <v>30738</v>
      </c>
      <c r="L161" s="37">
        <v>29355</v>
      </c>
      <c r="M161" s="37">
        <v>29355</v>
      </c>
      <c r="N161" s="37">
        <v>63480</v>
      </c>
      <c r="O161" s="37">
        <v>63480</v>
      </c>
      <c r="P161" s="37">
        <v>63480</v>
      </c>
      <c r="Q161" s="37">
        <v>0</v>
      </c>
    </row>
    <row r="162" spans="1:17" x14ac:dyDescent="0.25">
      <c r="A162" s="34" t="s">
        <v>7</v>
      </c>
      <c r="B162" s="35" t="s">
        <v>38</v>
      </c>
      <c r="C162" s="36" t="s">
        <v>23</v>
      </c>
      <c r="D162" s="37">
        <v>30738</v>
      </c>
      <c r="E162" s="37">
        <v>30738</v>
      </c>
      <c r="F162" s="37">
        <v>30738</v>
      </c>
      <c r="G162" s="37">
        <v>30738</v>
      </c>
      <c r="H162" s="37">
        <v>30738</v>
      </c>
      <c r="I162" s="37">
        <v>30738</v>
      </c>
      <c r="J162" s="37">
        <v>30738</v>
      </c>
      <c r="K162" s="37">
        <v>30738</v>
      </c>
      <c r="L162" s="37">
        <v>29355</v>
      </c>
      <c r="M162" s="37">
        <v>29355</v>
      </c>
      <c r="N162" s="37">
        <v>28500</v>
      </c>
      <c r="O162" s="37">
        <v>28500</v>
      </c>
      <c r="P162" s="37">
        <v>28500</v>
      </c>
      <c r="Q162" s="37">
        <v>28500</v>
      </c>
    </row>
    <row r="163" spans="1:17" x14ac:dyDescent="0.25">
      <c r="A163" s="34" t="s">
        <v>7</v>
      </c>
      <c r="B163" s="35" t="s">
        <v>40</v>
      </c>
      <c r="C163" s="36" t="s">
        <v>23</v>
      </c>
      <c r="D163" s="37">
        <v>30738</v>
      </c>
      <c r="E163" s="37">
        <v>30738</v>
      </c>
      <c r="F163" s="37">
        <v>30738</v>
      </c>
      <c r="G163" s="37">
        <v>30738</v>
      </c>
      <c r="H163" s="37">
        <v>30738</v>
      </c>
      <c r="I163" s="37">
        <v>30738</v>
      </c>
      <c r="J163" s="37">
        <v>30738</v>
      </c>
      <c r="K163" s="37">
        <v>30738</v>
      </c>
      <c r="L163" s="37">
        <v>29355</v>
      </c>
      <c r="M163" s="37">
        <v>29355</v>
      </c>
      <c r="N163" s="37">
        <v>28500</v>
      </c>
      <c r="O163" s="37">
        <v>28500</v>
      </c>
      <c r="P163" s="37">
        <v>28500</v>
      </c>
      <c r="Q163" s="37">
        <v>28500</v>
      </c>
    </row>
    <row r="164" spans="1:17" x14ac:dyDescent="0.25">
      <c r="A164" s="34" t="s">
        <v>7</v>
      </c>
      <c r="B164" s="38" t="s">
        <v>41</v>
      </c>
      <c r="C164" s="36" t="s">
        <v>23</v>
      </c>
      <c r="D164" s="37">
        <v>30738</v>
      </c>
      <c r="E164" s="37">
        <v>30738</v>
      </c>
      <c r="F164" s="37">
        <v>30738</v>
      </c>
      <c r="G164" s="37">
        <v>30738</v>
      </c>
      <c r="H164" s="37">
        <v>30738</v>
      </c>
      <c r="I164" s="37">
        <v>30738</v>
      </c>
      <c r="J164" s="37">
        <v>30738</v>
      </c>
      <c r="K164" s="37">
        <v>30738</v>
      </c>
      <c r="L164" s="37">
        <v>29355</v>
      </c>
      <c r="M164" s="37">
        <v>29355</v>
      </c>
      <c r="N164" s="37">
        <v>28500</v>
      </c>
      <c r="O164" s="37">
        <v>28500</v>
      </c>
      <c r="P164" s="37">
        <v>28500</v>
      </c>
      <c r="Q164" s="37">
        <v>28500</v>
      </c>
    </row>
    <row r="165" spans="1:17" x14ac:dyDescent="0.25">
      <c r="A165" s="34" t="s">
        <v>7</v>
      </c>
      <c r="B165" s="35" t="s">
        <v>42</v>
      </c>
      <c r="C165" s="36" t="s">
        <v>23</v>
      </c>
      <c r="D165" s="37">
        <v>30738</v>
      </c>
      <c r="E165" s="37">
        <v>30738</v>
      </c>
      <c r="F165" s="37">
        <v>30738</v>
      </c>
      <c r="G165" s="37">
        <v>30738</v>
      </c>
      <c r="H165" s="37">
        <v>30738</v>
      </c>
      <c r="I165" s="37">
        <v>30738</v>
      </c>
      <c r="J165" s="37">
        <v>30738</v>
      </c>
      <c r="K165" s="37">
        <v>30738</v>
      </c>
      <c r="L165" s="37">
        <v>29355</v>
      </c>
      <c r="M165" s="37">
        <v>29355</v>
      </c>
      <c r="N165" s="37">
        <v>40600</v>
      </c>
      <c r="O165" s="37">
        <v>40600</v>
      </c>
      <c r="P165" s="37">
        <v>40600</v>
      </c>
      <c r="Q165" s="37">
        <v>0</v>
      </c>
    </row>
    <row r="166" spans="1:17" x14ac:dyDescent="0.25">
      <c r="A166" s="34" t="s">
        <v>7</v>
      </c>
      <c r="B166" s="35" t="s">
        <v>43</v>
      </c>
      <c r="C166" s="36" t="s">
        <v>23</v>
      </c>
      <c r="D166" s="37">
        <v>30738</v>
      </c>
      <c r="E166" s="37">
        <v>30738</v>
      </c>
      <c r="F166" s="37">
        <v>30738</v>
      </c>
      <c r="G166" s="37">
        <v>30738</v>
      </c>
      <c r="H166" s="37">
        <v>30738</v>
      </c>
      <c r="I166" s="37">
        <v>30738</v>
      </c>
      <c r="J166" s="37">
        <v>30738</v>
      </c>
      <c r="K166" s="37">
        <v>30738</v>
      </c>
      <c r="L166" s="37">
        <v>29355</v>
      </c>
      <c r="M166" s="37">
        <v>29355</v>
      </c>
      <c r="N166" s="37">
        <v>40600</v>
      </c>
      <c r="O166" s="37">
        <v>40600</v>
      </c>
      <c r="P166" s="37">
        <v>40600</v>
      </c>
      <c r="Q166" s="37">
        <v>0</v>
      </c>
    </row>
    <row r="167" spans="1:17" x14ac:dyDescent="0.25">
      <c r="A167" s="34" t="s">
        <v>7</v>
      </c>
      <c r="B167" s="35" t="s">
        <v>44</v>
      </c>
      <c r="C167" s="36" t="s">
        <v>23</v>
      </c>
      <c r="D167" s="37">
        <v>30738</v>
      </c>
      <c r="E167" s="37">
        <v>30738</v>
      </c>
      <c r="F167" s="37">
        <v>30738</v>
      </c>
      <c r="G167" s="37">
        <v>30738</v>
      </c>
      <c r="H167" s="37">
        <v>30738</v>
      </c>
      <c r="I167" s="37">
        <v>30738</v>
      </c>
      <c r="J167" s="37">
        <v>30738</v>
      </c>
      <c r="K167" s="37">
        <v>30738</v>
      </c>
      <c r="L167" s="37">
        <v>29355</v>
      </c>
      <c r="M167" s="37">
        <v>29355</v>
      </c>
      <c r="N167" s="37">
        <v>28500</v>
      </c>
      <c r="O167" s="37">
        <v>28500</v>
      </c>
      <c r="P167" s="37">
        <v>28500</v>
      </c>
      <c r="Q167" s="37">
        <v>28500</v>
      </c>
    </row>
    <row r="168" spans="1:17" x14ac:dyDescent="0.25">
      <c r="A168" s="34" t="s">
        <v>7</v>
      </c>
      <c r="B168" s="35" t="s">
        <v>45</v>
      </c>
      <c r="C168" s="36" t="s">
        <v>23</v>
      </c>
      <c r="D168" s="37">
        <v>30738</v>
      </c>
      <c r="E168" s="37">
        <v>30738</v>
      </c>
      <c r="F168" s="37">
        <v>30738</v>
      </c>
      <c r="G168" s="37">
        <v>30738</v>
      </c>
      <c r="H168" s="37">
        <v>30738</v>
      </c>
      <c r="I168" s="37">
        <v>30738</v>
      </c>
      <c r="J168" s="37">
        <v>30738</v>
      </c>
      <c r="K168" s="37">
        <v>30738</v>
      </c>
      <c r="L168" s="37">
        <v>29355</v>
      </c>
      <c r="M168" s="37">
        <v>29355</v>
      </c>
      <c r="N168" s="37">
        <v>28500</v>
      </c>
      <c r="O168" s="37">
        <v>28500</v>
      </c>
      <c r="P168" s="37">
        <v>28500</v>
      </c>
      <c r="Q168" s="37">
        <v>28500</v>
      </c>
    </row>
    <row r="169" spans="1:17" x14ac:dyDescent="0.25">
      <c r="A169" s="34" t="s">
        <v>7</v>
      </c>
      <c r="B169" s="35" t="s">
        <v>46</v>
      </c>
      <c r="C169" s="36" t="s">
        <v>23</v>
      </c>
      <c r="D169" s="37">
        <v>30738</v>
      </c>
      <c r="E169" s="37">
        <v>30738</v>
      </c>
      <c r="F169" s="37">
        <v>30738</v>
      </c>
      <c r="G169" s="37">
        <v>30738</v>
      </c>
      <c r="H169" s="37">
        <v>30738</v>
      </c>
      <c r="I169" s="37">
        <v>30738</v>
      </c>
      <c r="J169" s="37">
        <v>30738</v>
      </c>
      <c r="K169" s="37">
        <v>30738</v>
      </c>
      <c r="L169" s="37">
        <v>40600</v>
      </c>
      <c r="M169" s="37">
        <v>40600</v>
      </c>
      <c r="N169" s="37">
        <v>28500</v>
      </c>
      <c r="O169" s="37">
        <v>28500</v>
      </c>
      <c r="P169" s="37">
        <v>28500</v>
      </c>
      <c r="Q169" s="37">
        <v>28500</v>
      </c>
    </row>
    <row r="170" spans="1:17" x14ac:dyDescent="0.25">
      <c r="A170" s="34" t="s">
        <v>7</v>
      </c>
      <c r="B170" s="35" t="s">
        <v>87</v>
      </c>
      <c r="C170" s="36" t="s">
        <v>23</v>
      </c>
      <c r="D170" s="37">
        <v>30738</v>
      </c>
      <c r="E170" s="37">
        <v>30738</v>
      </c>
      <c r="F170" s="37">
        <v>30738</v>
      </c>
      <c r="G170" s="37">
        <v>30738</v>
      </c>
      <c r="H170" s="37">
        <v>30738</v>
      </c>
      <c r="I170" s="37">
        <v>30738</v>
      </c>
      <c r="J170" s="37">
        <v>30738</v>
      </c>
      <c r="K170" s="37">
        <v>30738</v>
      </c>
      <c r="L170" s="37">
        <v>40600</v>
      </c>
      <c r="M170" s="37">
        <v>40600</v>
      </c>
      <c r="N170" s="37">
        <v>28500</v>
      </c>
      <c r="O170" s="37">
        <v>28500</v>
      </c>
      <c r="P170" s="37">
        <v>28500</v>
      </c>
      <c r="Q170" s="37">
        <v>28500</v>
      </c>
    </row>
    <row r="171" spans="1:17" x14ac:dyDescent="0.25">
      <c r="A171" s="34" t="s">
        <v>7</v>
      </c>
      <c r="B171" s="38" t="s">
        <v>47</v>
      </c>
      <c r="C171" s="36" t="s">
        <v>23</v>
      </c>
      <c r="D171" s="37">
        <v>30738</v>
      </c>
      <c r="E171" s="37">
        <v>30738</v>
      </c>
      <c r="F171" s="37">
        <v>30738</v>
      </c>
      <c r="G171" s="37">
        <v>30738</v>
      </c>
      <c r="H171" s="37">
        <v>30738</v>
      </c>
      <c r="I171" s="37">
        <v>30738</v>
      </c>
      <c r="J171" s="37"/>
      <c r="K171" s="37"/>
      <c r="L171" s="37"/>
      <c r="M171" s="37"/>
      <c r="N171" s="37"/>
      <c r="O171" s="37"/>
      <c r="P171" s="37"/>
      <c r="Q171" s="37"/>
    </row>
    <row r="172" spans="1:17" x14ac:dyDescent="0.25">
      <c r="A172" s="34" t="s">
        <v>7</v>
      </c>
      <c r="B172" s="86" t="s">
        <v>48</v>
      </c>
      <c r="C172" s="36" t="s">
        <v>23</v>
      </c>
      <c r="D172" s="37">
        <v>30738</v>
      </c>
      <c r="E172" s="37">
        <v>30738</v>
      </c>
      <c r="F172" s="37">
        <v>30738</v>
      </c>
      <c r="G172" s="37">
        <v>30738</v>
      </c>
      <c r="H172" s="37">
        <v>30738</v>
      </c>
      <c r="I172" s="37">
        <v>30738</v>
      </c>
      <c r="J172" s="37"/>
      <c r="K172" s="37"/>
      <c r="L172" s="37"/>
      <c r="M172" s="37"/>
      <c r="N172" s="37"/>
      <c r="O172" s="37"/>
      <c r="P172" s="37"/>
      <c r="Q172" s="37"/>
    </row>
    <row r="173" spans="1:17" x14ac:dyDescent="0.25">
      <c r="A173" s="34" t="s">
        <v>7</v>
      </c>
      <c r="B173" s="86" t="s">
        <v>49</v>
      </c>
      <c r="C173" s="36" t="s">
        <v>23</v>
      </c>
      <c r="D173" s="37">
        <v>30738</v>
      </c>
      <c r="E173" s="37">
        <v>30738</v>
      </c>
      <c r="F173" s="37">
        <v>30738</v>
      </c>
      <c r="G173" s="37">
        <v>30738</v>
      </c>
      <c r="H173" s="37">
        <v>30738</v>
      </c>
      <c r="I173" s="37">
        <v>30738</v>
      </c>
      <c r="J173" s="37"/>
      <c r="K173" s="37"/>
      <c r="L173" s="37"/>
      <c r="M173" s="37"/>
      <c r="N173" s="37"/>
      <c r="O173" s="37"/>
      <c r="P173" s="37"/>
      <c r="Q173" s="37"/>
    </row>
    <row r="174" spans="1:17" x14ac:dyDescent="0.25">
      <c r="A174" s="34" t="s">
        <v>7</v>
      </c>
      <c r="B174" s="86" t="s">
        <v>114</v>
      </c>
      <c r="C174" s="36" t="s">
        <v>23</v>
      </c>
      <c r="D174" s="37">
        <v>33900</v>
      </c>
      <c r="E174" s="37">
        <v>33900</v>
      </c>
      <c r="F174" s="37">
        <v>33900</v>
      </c>
      <c r="G174" s="37">
        <v>33900</v>
      </c>
      <c r="H174" s="37"/>
      <c r="I174" s="37"/>
      <c r="J174" s="37"/>
      <c r="K174" s="37"/>
      <c r="L174" s="37"/>
      <c r="M174" s="37"/>
      <c r="N174" s="37"/>
      <c r="O174" s="37"/>
      <c r="P174" s="37"/>
      <c r="Q174" s="37"/>
    </row>
    <row r="175" spans="1:17" x14ac:dyDescent="0.25">
      <c r="A175" s="34" t="s">
        <v>7</v>
      </c>
      <c r="B175" s="86" t="s">
        <v>117</v>
      </c>
      <c r="C175" s="36" t="s">
        <v>23</v>
      </c>
      <c r="D175" s="37">
        <v>33900</v>
      </c>
      <c r="E175" s="37">
        <v>33900</v>
      </c>
      <c r="F175" s="37">
        <v>33900</v>
      </c>
      <c r="G175" s="37">
        <v>33900</v>
      </c>
      <c r="H175" s="37"/>
      <c r="I175" s="37"/>
      <c r="J175" s="37">
        <v>28500</v>
      </c>
      <c r="K175" s="37">
        <v>28500</v>
      </c>
      <c r="L175" s="37">
        <v>28500</v>
      </c>
      <c r="M175" s="37">
        <v>28500</v>
      </c>
      <c r="N175" s="37">
        <v>28500</v>
      </c>
      <c r="O175" s="37">
        <v>28500</v>
      </c>
      <c r="P175" s="37">
        <v>28500</v>
      </c>
      <c r="Q175" s="37">
        <v>28500</v>
      </c>
    </row>
    <row r="176" spans="1:17" x14ac:dyDescent="0.25">
      <c r="A176" s="34" t="s">
        <v>7</v>
      </c>
      <c r="B176" s="86" t="s">
        <v>115</v>
      </c>
      <c r="C176" s="36" t="s">
        <v>23</v>
      </c>
      <c r="D176" s="37">
        <v>33900</v>
      </c>
      <c r="E176" s="37">
        <v>33900</v>
      </c>
      <c r="F176" s="37">
        <v>33900</v>
      </c>
      <c r="G176" s="37">
        <v>33900</v>
      </c>
      <c r="H176" s="37"/>
      <c r="I176" s="37"/>
      <c r="J176" s="37">
        <v>7000</v>
      </c>
      <c r="K176" s="37">
        <v>7000</v>
      </c>
      <c r="L176" s="37">
        <v>6750</v>
      </c>
      <c r="M176" s="37">
        <v>6750</v>
      </c>
      <c r="N176" s="37">
        <v>0</v>
      </c>
      <c r="O176" s="37">
        <v>0</v>
      </c>
      <c r="P176" s="37">
        <v>0</v>
      </c>
      <c r="Q176" s="37">
        <v>0</v>
      </c>
    </row>
    <row r="177" spans="1:17" x14ac:dyDescent="0.25">
      <c r="A177" s="34" t="s">
        <v>7</v>
      </c>
      <c r="B177" s="86" t="s">
        <v>116</v>
      </c>
      <c r="C177" s="36" t="s">
        <v>23</v>
      </c>
      <c r="D177" s="37">
        <v>33900</v>
      </c>
      <c r="E177" s="37">
        <v>33900</v>
      </c>
      <c r="F177" s="37">
        <v>33900</v>
      </c>
      <c r="G177" s="37">
        <v>33900</v>
      </c>
      <c r="H177" s="37"/>
      <c r="I177" s="37"/>
      <c r="J177" s="37">
        <v>7000</v>
      </c>
      <c r="K177" s="37">
        <v>7000</v>
      </c>
      <c r="L177" s="37">
        <v>6750</v>
      </c>
      <c r="M177" s="37">
        <v>6750</v>
      </c>
      <c r="N177" s="37">
        <v>0</v>
      </c>
      <c r="O177" s="37">
        <v>0</v>
      </c>
      <c r="P177" s="37">
        <v>0</v>
      </c>
      <c r="Q177" s="37">
        <v>0</v>
      </c>
    </row>
    <row r="178" spans="1:17" x14ac:dyDescent="0.25">
      <c r="A178" s="34" t="s">
        <v>7</v>
      </c>
      <c r="B178" s="86" t="s">
        <v>127</v>
      </c>
      <c r="C178" s="36" t="s">
        <v>23</v>
      </c>
      <c r="D178" s="37">
        <v>26300</v>
      </c>
      <c r="E178" s="37">
        <v>26300</v>
      </c>
      <c r="F178" s="37">
        <v>26300</v>
      </c>
      <c r="G178" s="37"/>
      <c r="H178" s="37"/>
      <c r="I178" s="37"/>
      <c r="J178" s="37">
        <v>7000</v>
      </c>
      <c r="K178" s="37">
        <v>7000</v>
      </c>
      <c r="L178" s="37">
        <v>6750</v>
      </c>
      <c r="M178" s="37">
        <v>6750</v>
      </c>
      <c r="N178" s="37">
        <v>0</v>
      </c>
      <c r="O178" s="37">
        <v>0</v>
      </c>
      <c r="P178" s="37">
        <v>0</v>
      </c>
      <c r="Q178" s="37">
        <v>0</v>
      </c>
    </row>
    <row r="179" spans="1:17" x14ac:dyDescent="0.25">
      <c r="A179" s="34" t="s">
        <v>7</v>
      </c>
      <c r="B179" s="86" t="s">
        <v>130</v>
      </c>
      <c r="C179" s="36" t="s">
        <v>23</v>
      </c>
      <c r="D179" s="37">
        <v>33900</v>
      </c>
      <c r="E179" s="37">
        <v>33900</v>
      </c>
      <c r="F179" s="37">
        <v>33900</v>
      </c>
      <c r="G179" s="37"/>
      <c r="H179" s="37"/>
      <c r="I179" s="37"/>
      <c r="J179" s="37">
        <v>7000</v>
      </c>
      <c r="K179" s="37">
        <v>7000</v>
      </c>
      <c r="L179" s="37">
        <v>6750</v>
      </c>
      <c r="M179" s="37">
        <v>6750</v>
      </c>
      <c r="N179" s="37">
        <v>0</v>
      </c>
      <c r="O179" s="37">
        <v>0</v>
      </c>
      <c r="P179" s="37">
        <v>0</v>
      </c>
      <c r="Q179" s="37">
        <v>0</v>
      </c>
    </row>
    <row r="180" spans="1:17" x14ac:dyDescent="0.25">
      <c r="A180" s="34" t="s">
        <v>7</v>
      </c>
      <c r="B180" s="86" t="s">
        <v>131</v>
      </c>
      <c r="C180" s="36" t="s">
        <v>23</v>
      </c>
      <c r="D180" s="37">
        <v>33900</v>
      </c>
      <c r="E180" s="37">
        <v>33900</v>
      </c>
      <c r="F180" s="37">
        <v>33900</v>
      </c>
      <c r="G180" s="37"/>
      <c r="H180" s="37"/>
      <c r="I180" s="37"/>
      <c r="J180" s="37">
        <v>7000</v>
      </c>
      <c r="K180" s="37">
        <v>7000</v>
      </c>
      <c r="L180" s="37">
        <v>6750</v>
      </c>
      <c r="M180" s="37">
        <v>6750</v>
      </c>
      <c r="N180" s="37">
        <v>0</v>
      </c>
      <c r="O180" s="37">
        <v>0</v>
      </c>
      <c r="P180" s="37">
        <v>0</v>
      </c>
      <c r="Q180" s="37">
        <v>0</v>
      </c>
    </row>
    <row r="181" spans="1:17" x14ac:dyDescent="0.25">
      <c r="A181" s="34" t="s">
        <v>7</v>
      </c>
      <c r="B181" s="86" t="s">
        <v>133</v>
      </c>
      <c r="C181" s="36" t="s">
        <v>23</v>
      </c>
      <c r="D181" s="37">
        <v>33900</v>
      </c>
      <c r="E181" s="37">
        <v>33900</v>
      </c>
      <c r="F181" s="37">
        <v>33900</v>
      </c>
      <c r="G181" s="37"/>
      <c r="H181" s="37"/>
      <c r="I181" s="37"/>
      <c r="J181" s="37">
        <v>7000</v>
      </c>
      <c r="K181" s="37">
        <v>7000</v>
      </c>
      <c r="L181" s="37">
        <v>6750</v>
      </c>
      <c r="M181" s="37">
        <v>6750</v>
      </c>
      <c r="N181" s="37">
        <v>0</v>
      </c>
      <c r="O181" s="37">
        <v>0</v>
      </c>
      <c r="P181" s="37">
        <v>0</v>
      </c>
      <c r="Q181" s="37">
        <v>0</v>
      </c>
    </row>
    <row r="182" spans="1:17" x14ac:dyDescent="0.25">
      <c r="A182" s="34" t="s">
        <v>7</v>
      </c>
      <c r="B182" s="86" t="s">
        <v>134</v>
      </c>
      <c r="C182" s="36" t="s">
        <v>23</v>
      </c>
      <c r="D182" s="37">
        <v>33900</v>
      </c>
      <c r="E182" s="37">
        <v>33900</v>
      </c>
      <c r="F182" s="37">
        <v>33900</v>
      </c>
      <c r="G182" s="37"/>
      <c r="H182" s="37"/>
      <c r="I182" s="37"/>
      <c r="J182" s="37">
        <v>30000</v>
      </c>
      <c r="K182" s="37">
        <v>30000</v>
      </c>
      <c r="L182" s="37">
        <v>30000</v>
      </c>
      <c r="M182" s="37">
        <v>30000</v>
      </c>
      <c r="N182" s="37">
        <v>0</v>
      </c>
      <c r="O182" s="37">
        <v>0</v>
      </c>
      <c r="P182" s="37">
        <v>0</v>
      </c>
      <c r="Q182" s="37">
        <v>0</v>
      </c>
    </row>
    <row r="183" spans="1:17" x14ac:dyDescent="0.25">
      <c r="A183" s="34" t="s">
        <v>7</v>
      </c>
      <c r="B183" s="35" t="s">
        <v>50</v>
      </c>
      <c r="C183" s="36" t="s">
        <v>23</v>
      </c>
      <c r="D183" s="37">
        <v>28500</v>
      </c>
      <c r="E183" s="37">
        <v>28500</v>
      </c>
      <c r="F183" s="37">
        <v>28500</v>
      </c>
      <c r="G183" s="37">
        <v>28500</v>
      </c>
      <c r="H183" s="37">
        <v>28500</v>
      </c>
      <c r="I183" s="37">
        <v>28500</v>
      </c>
      <c r="J183" s="37">
        <v>30996</v>
      </c>
      <c r="K183" s="37">
        <v>30996</v>
      </c>
      <c r="L183" s="37">
        <v>30996</v>
      </c>
      <c r="M183" s="37">
        <v>30996</v>
      </c>
      <c r="N183" s="37">
        <v>0</v>
      </c>
      <c r="O183" s="37">
        <v>0</v>
      </c>
      <c r="P183" s="37">
        <v>0</v>
      </c>
      <c r="Q183" s="37">
        <v>0</v>
      </c>
    </row>
    <row r="184" spans="1:17" x14ac:dyDescent="0.25">
      <c r="A184" s="34" t="s">
        <v>7</v>
      </c>
      <c r="B184" s="35" t="s">
        <v>29</v>
      </c>
      <c r="C184" s="36" t="s">
        <v>51</v>
      </c>
      <c r="D184" s="76">
        <v>7440</v>
      </c>
      <c r="E184" s="76">
        <v>7440</v>
      </c>
      <c r="F184" s="76">
        <v>7440</v>
      </c>
      <c r="G184" s="76">
        <v>7440</v>
      </c>
      <c r="H184" s="37">
        <v>7000</v>
      </c>
      <c r="I184" s="37">
        <v>7000</v>
      </c>
      <c r="J184" s="37">
        <v>30996</v>
      </c>
      <c r="K184" s="37">
        <v>30996</v>
      </c>
      <c r="L184" s="37">
        <v>0</v>
      </c>
      <c r="M184" s="37">
        <v>0</v>
      </c>
      <c r="N184" s="37">
        <v>0</v>
      </c>
      <c r="O184" s="37">
        <v>0</v>
      </c>
      <c r="P184" s="37">
        <v>0</v>
      </c>
      <c r="Q184" s="37">
        <v>0</v>
      </c>
    </row>
    <row r="185" spans="1:17" x14ac:dyDescent="0.25">
      <c r="A185" s="34" t="s">
        <v>7</v>
      </c>
      <c r="B185" s="35" t="s">
        <v>52</v>
      </c>
      <c r="C185" s="36" t="s">
        <v>51</v>
      </c>
      <c r="D185" s="37">
        <v>30000</v>
      </c>
      <c r="E185" s="37">
        <v>30000</v>
      </c>
      <c r="F185" s="37">
        <v>30000</v>
      </c>
      <c r="G185" s="37">
        <v>30000</v>
      </c>
      <c r="H185" s="37">
        <v>30000</v>
      </c>
      <c r="I185" s="37">
        <v>30000</v>
      </c>
      <c r="J185" s="37">
        <v>30996</v>
      </c>
      <c r="K185" s="37">
        <v>30996</v>
      </c>
      <c r="L185" s="37">
        <v>30996</v>
      </c>
      <c r="M185" s="37">
        <v>30996</v>
      </c>
      <c r="N185" s="37">
        <v>0</v>
      </c>
      <c r="O185" s="37">
        <v>0</v>
      </c>
      <c r="P185" s="37">
        <v>0</v>
      </c>
      <c r="Q185" s="37">
        <v>0</v>
      </c>
    </row>
    <row r="186" spans="1:17" x14ac:dyDescent="0.25">
      <c r="A186" s="34" t="s">
        <v>7</v>
      </c>
      <c r="B186" s="35" t="s">
        <v>53</v>
      </c>
      <c r="C186" s="36" t="s">
        <v>23</v>
      </c>
      <c r="D186" s="37">
        <v>32236</v>
      </c>
      <c r="E186" s="37">
        <v>32236</v>
      </c>
      <c r="F186" s="37">
        <v>32236</v>
      </c>
      <c r="G186" s="37">
        <v>32236</v>
      </c>
      <c r="H186" s="37">
        <v>32236</v>
      </c>
      <c r="I186" s="76">
        <v>32236</v>
      </c>
      <c r="J186" s="37">
        <v>30996</v>
      </c>
      <c r="K186" s="37">
        <v>30996</v>
      </c>
      <c r="L186" s="37">
        <v>30996</v>
      </c>
      <c r="M186" s="37">
        <v>30996</v>
      </c>
      <c r="N186" s="37">
        <v>0</v>
      </c>
      <c r="O186" s="37">
        <v>0</v>
      </c>
      <c r="P186" s="37">
        <v>0</v>
      </c>
      <c r="Q186" s="37">
        <v>0</v>
      </c>
    </row>
    <row r="187" spans="1:17" x14ac:dyDescent="0.25">
      <c r="A187" s="34" t="s">
        <v>7</v>
      </c>
      <c r="B187" s="35" t="s">
        <v>86</v>
      </c>
      <c r="C187" s="36" t="s">
        <v>23</v>
      </c>
      <c r="D187" s="37">
        <v>32236</v>
      </c>
      <c r="E187" s="37">
        <v>32236</v>
      </c>
      <c r="F187" s="37">
        <v>32236</v>
      </c>
      <c r="G187" s="37">
        <v>32236</v>
      </c>
      <c r="H187" s="37">
        <v>32236</v>
      </c>
      <c r="I187" s="76">
        <v>32236</v>
      </c>
      <c r="J187" s="43"/>
      <c r="K187" s="43"/>
      <c r="L187" s="43"/>
      <c r="M187" s="43"/>
      <c r="N187" s="43"/>
      <c r="O187" s="43"/>
      <c r="P187" s="43"/>
      <c r="Q187" s="43"/>
    </row>
    <row r="188" spans="1:17" x14ac:dyDescent="0.25">
      <c r="A188" s="34" t="s">
        <v>7</v>
      </c>
      <c r="B188" s="35" t="s">
        <v>54</v>
      </c>
      <c r="C188" s="36" t="s">
        <v>23</v>
      </c>
      <c r="D188" s="37">
        <v>32236</v>
      </c>
      <c r="E188" s="37">
        <v>32236</v>
      </c>
      <c r="F188" s="37">
        <v>32236</v>
      </c>
      <c r="G188" s="37">
        <v>32236</v>
      </c>
      <c r="H188" s="37">
        <v>32236</v>
      </c>
      <c r="I188" s="76">
        <v>32236</v>
      </c>
      <c r="J188" s="43"/>
      <c r="K188" s="43"/>
      <c r="L188" s="43"/>
      <c r="M188" s="43"/>
      <c r="N188" s="43"/>
      <c r="O188" s="43"/>
      <c r="P188" s="43"/>
      <c r="Q188" s="43"/>
    </row>
    <row r="189" spans="1:17" x14ac:dyDescent="0.25">
      <c r="A189" s="34" t="s">
        <v>7</v>
      </c>
      <c r="B189" s="35" t="s">
        <v>55</v>
      </c>
      <c r="C189" s="36" t="s">
        <v>23</v>
      </c>
      <c r="D189" s="37">
        <v>32236</v>
      </c>
      <c r="E189" s="37">
        <v>32236</v>
      </c>
      <c r="F189" s="37">
        <v>32236</v>
      </c>
      <c r="G189" s="37">
        <v>32236</v>
      </c>
      <c r="H189" s="37">
        <v>32236</v>
      </c>
      <c r="I189" s="76">
        <v>32236</v>
      </c>
      <c r="J189" s="43"/>
      <c r="K189" s="43"/>
      <c r="L189" s="43"/>
      <c r="M189" s="43"/>
      <c r="N189" s="43"/>
      <c r="O189" s="43"/>
      <c r="P189" s="43"/>
      <c r="Q189" s="43"/>
    </row>
    <row r="190" spans="1:17" x14ac:dyDescent="0.25">
      <c r="A190" s="98" t="s">
        <v>7</v>
      </c>
      <c r="B190" s="41" t="s">
        <v>110</v>
      </c>
      <c r="C190" s="42" t="s">
        <v>23</v>
      </c>
      <c r="D190" s="43">
        <v>32236</v>
      </c>
      <c r="E190" s="43">
        <v>32236</v>
      </c>
      <c r="F190" s="43">
        <v>32236</v>
      </c>
      <c r="G190" s="43">
        <v>32236</v>
      </c>
      <c r="H190" s="43">
        <v>32236</v>
      </c>
      <c r="I190" s="97"/>
      <c r="J190" s="37">
        <v>40200</v>
      </c>
      <c r="K190" s="37">
        <v>0</v>
      </c>
      <c r="L190" s="37">
        <v>0</v>
      </c>
      <c r="M190" s="37">
        <v>0</v>
      </c>
      <c r="N190" s="37">
        <v>0</v>
      </c>
      <c r="O190" s="37">
        <v>0</v>
      </c>
      <c r="P190" s="37">
        <v>0</v>
      </c>
      <c r="Q190" s="37">
        <v>0</v>
      </c>
    </row>
    <row r="191" spans="1:17" x14ac:dyDescent="0.25">
      <c r="A191" s="98" t="s">
        <v>7</v>
      </c>
      <c r="B191" s="41" t="s">
        <v>111</v>
      </c>
      <c r="C191" s="42" t="s">
        <v>23</v>
      </c>
      <c r="D191" s="43">
        <v>32236</v>
      </c>
      <c r="E191" s="43">
        <v>32236</v>
      </c>
      <c r="F191" s="43">
        <v>32236</v>
      </c>
      <c r="G191" s="43">
        <v>32236</v>
      </c>
      <c r="H191" s="43">
        <v>32236</v>
      </c>
      <c r="I191" s="97"/>
      <c r="J191" s="37">
        <v>40200</v>
      </c>
      <c r="K191" s="37">
        <v>0</v>
      </c>
      <c r="L191" s="37">
        <v>0</v>
      </c>
      <c r="M191" s="37">
        <v>0</v>
      </c>
      <c r="N191" s="37">
        <v>0</v>
      </c>
      <c r="O191" s="37">
        <v>0</v>
      </c>
      <c r="P191" s="37">
        <v>0</v>
      </c>
      <c r="Q191" s="37">
        <v>0</v>
      </c>
    </row>
    <row r="192" spans="1:17" x14ac:dyDescent="0.25">
      <c r="A192" s="98" t="s">
        <v>7</v>
      </c>
      <c r="B192" s="41" t="s">
        <v>112</v>
      </c>
      <c r="C192" s="42" t="s">
        <v>23</v>
      </c>
      <c r="D192" s="43">
        <v>32236</v>
      </c>
      <c r="E192" s="43">
        <v>32236</v>
      </c>
      <c r="F192" s="43">
        <v>32236</v>
      </c>
      <c r="G192" s="43">
        <v>32236</v>
      </c>
      <c r="H192" s="43">
        <v>32236</v>
      </c>
      <c r="I192" s="97"/>
      <c r="J192" s="37">
        <v>40200</v>
      </c>
      <c r="K192" s="37">
        <v>0</v>
      </c>
      <c r="L192" s="37">
        <v>0</v>
      </c>
      <c r="M192" s="37">
        <v>0</v>
      </c>
      <c r="N192" s="37">
        <v>0</v>
      </c>
      <c r="O192" s="37">
        <v>0</v>
      </c>
      <c r="P192" s="37">
        <v>0</v>
      </c>
      <c r="Q192" s="37">
        <v>0</v>
      </c>
    </row>
    <row r="193" spans="1:18" x14ac:dyDescent="0.25">
      <c r="A193" s="34" t="s">
        <v>7</v>
      </c>
      <c r="B193" s="35" t="s">
        <v>94</v>
      </c>
      <c r="C193" s="36" t="s">
        <v>23</v>
      </c>
      <c r="D193" s="37">
        <v>47191</v>
      </c>
      <c r="E193" s="37">
        <v>47191</v>
      </c>
      <c r="F193" s="37">
        <v>47191</v>
      </c>
      <c r="G193" s="37">
        <v>47191</v>
      </c>
      <c r="H193" s="37">
        <v>47191</v>
      </c>
      <c r="I193" s="76">
        <v>47191</v>
      </c>
      <c r="J193" s="81">
        <v>8223</v>
      </c>
      <c r="K193" s="37">
        <v>7680</v>
      </c>
      <c r="L193" s="37">
        <v>7680</v>
      </c>
      <c r="M193" s="37">
        <v>7680</v>
      </c>
      <c r="N193" s="37">
        <v>0</v>
      </c>
      <c r="O193" s="37">
        <v>0</v>
      </c>
      <c r="P193" s="37">
        <v>0</v>
      </c>
      <c r="Q193" s="37">
        <v>0</v>
      </c>
    </row>
    <row r="194" spans="1:18" x14ac:dyDescent="0.25">
      <c r="A194" s="34" t="s">
        <v>7</v>
      </c>
      <c r="B194" s="35" t="s">
        <v>95</v>
      </c>
      <c r="C194" s="36" t="s">
        <v>23</v>
      </c>
      <c r="D194" s="37">
        <v>47191</v>
      </c>
      <c r="E194" s="37">
        <v>47191</v>
      </c>
      <c r="F194" s="37">
        <v>47191</v>
      </c>
      <c r="G194" s="37">
        <v>47191</v>
      </c>
      <c r="H194" s="37">
        <v>47191</v>
      </c>
      <c r="I194" s="76">
        <v>47191</v>
      </c>
      <c r="J194" s="37">
        <v>30000</v>
      </c>
      <c r="K194" s="37">
        <v>30000</v>
      </c>
      <c r="L194" s="37">
        <v>30000</v>
      </c>
      <c r="M194" s="37">
        <v>30000</v>
      </c>
      <c r="N194" s="37">
        <v>0</v>
      </c>
      <c r="O194" s="37">
        <v>0</v>
      </c>
      <c r="P194" s="37">
        <v>0</v>
      </c>
      <c r="Q194" s="37">
        <v>0</v>
      </c>
    </row>
    <row r="195" spans="1:18" x14ac:dyDescent="0.25">
      <c r="A195" s="34" t="s">
        <v>7</v>
      </c>
      <c r="B195" s="35" t="s">
        <v>96</v>
      </c>
      <c r="C195" s="36" t="s">
        <v>23</v>
      </c>
      <c r="D195" s="37">
        <v>47191</v>
      </c>
      <c r="E195" s="37">
        <v>47191</v>
      </c>
      <c r="F195" s="37">
        <v>47191</v>
      </c>
      <c r="G195" s="37">
        <v>47191</v>
      </c>
      <c r="H195" s="37">
        <v>47191</v>
      </c>
      <c r="I195" s="76">
        <v>47191</v>
      </c>
      <c r="J195" s="37">
        <v>58440</v>
      </c>
      <c r="K195" s="37">
        <v>58440</v>
      </c>
      <c r="L195" s="37">
        <v>58440</v>
      </c>
      <c r="M195" s="37">
        <v>58440</v>
      </c>
      <c r="N195" s="37">
        <v>0</v>
      </c>
      <c r="O195" s="37">
        <v>0</v>
      </c>
      <c r="P195" s="37">
        <v>0</v>
      </c>
      <c r="Q195" s="37">
        <v>0</v>
      </c>
      <c r="R195" s="1" t="str">
        <f>IF(E196&gt;F196,"HARGA NAIK","HARGA TIDAK NAIK")</f>
        <v>HARGA NAIK</v>
      </c>
    </row>
    <row r="196" spans="1:18" x14ac:dyDescent="0.25">
      <c r="A196" s="34" t="s">
        <v>7</v>
      </c>
      <c r="B196" s="35" t="s">
        <v>56</v>
      </c>
      <c r="C196" s="36" t="s">
        <v>51</v>
      </c>
      <c r="D196" s="124">
        <v>9850</v>
      </c>
      <c r="E196" s="124">
        <v>9850</v>
      </c>
      <c r="F196" s="76">
        <v>9430</v>
      </c>
      <c r="G196" s="37">
        <v>8900</v>
      </c>
      <c r="H196" s="81">
        <v>8900</v>
      </c>
      <c r="I196" s="76">
        <v>8552</v>
      </c>
      <c r="J196" s="37">
        <v>63480</v>
      </c>
      <c r="K196" s="37">
        <v>63480</v>
      </c>
      <c r="L196" s="37">
        <v>63480</v>
      </c>
      <c r="M196" s="37">
        <v>63480</v>
      </c>
      <c r="N196" s="37">
        <v>0</v>
      </c>
      <c r="O196" s="37">
        <v>0</v>
      </c>
      <c r="P196" s="37">
        <v>0</v>
      </c>
      <c r="Q196" s="37">
        <v>0</v>
      </c>
    </row>
    <row r="197" spans="1:18" x14ac:dyDescent="0.25">
      <c r="A197" s="34" t="s">
        <v>7</v>
      </c>
      <c r="B197" s="35" t="s">
        <v>57</v>
      </c>
      <c r="C197" s="36" t="s">
        <v>51</v>
      </c>
      <c r="D197" s="37">
        <v>30000</v>
      </c>
      <c r="E197" s="37">
        <v>30000</v>
      </c>
      <c r="F197" s="37">
        <v>30000</v>
      </c>
      <c r="G197" s="37">
        <v>30000</v>
      </c>
      <c r="H197" s="37">
        <v>30000</v>
      </c>
      <c r="I197" s="37">
        <v>30000</v>
      </c>
      <c r="J197" s="37">
        <v>247000</v>
      </c>
      <c r="K197" s="37">
        <v>247000</v>
      </c>
      <c r="L197" s="37">
        <v>247000</v>
      </c>
      <c r="M197" s="37">
        <v>247000</v>
      </c>
      <c r="N197" s="37">
        <v>0</v>
      </c>
      <c r="O197" s="37">
        <v>0</v>
      </c>
      <c r="P197" s="37">
        <v>0</v>
      </c>
      <c r="Q197" s="37">
        <v>0</v>
      </c>
    </row>
    <row r="198" spans="1:18" x14ac:dyDescent="0.25">
      <c r="A198" s="34" t="s">
        <v>7</v>
      </c>
      <c r="B198" s="35" t="s">
        <v>58</v>
      </c>
      <c r="C198" s="36" t="s">
        <v>51</v>
      </c>
      <c r="D198" s="76">
        <v>80652</v>
      </c>
      <c r="E198" s="76">
        <v>80652</v>
      </c>
      <c r="F198" s="76">
        <v>80652</v>
      </c>
      <c r="G198" s="37">
        <v>58440</v>
      </c>
      <c r="H198" s="37">
        <v>58440</v>
      </c>
      <c r="I198" s="37">
        <v>58440</v>
      </c>
      <c r="J198" s="37">
        <v>183000</v>
      </c>
      <c r="K198" s="37">
        <v>183000</v>
      </c>
      <c r="L198" s="37">
        <v>183000</v>
      </c>
      <c r="M198" s="37">
        <v>183000</v>
      </c>
      <c r="N198" s="37">
        <v>0</v>
      </c>
      <c r="O198" s="37">
        <v>0</v>
      </c>
      <c r="P198" s="37">
        <v>0</v>
      </c>
      <c r="Q198" s="37">
        <v>0</v>
      </c>
    </row>
    <row r="199" spans="1:18" x14ac:dyDescent="0.25">
      <c r="A199" s="34" t="s">
        <v>7</v>
      </c>
      <c r="B199" s="35" t="s">
        <v>59</v>
      </c>
      <c r="C199" s="36" t="s">
        <v>51</v>
      </c>
      <c r="D199" s="37">
        <v>63480</v>
      </c>
      <c r="E199" s="37">
        <v>63480</v>
      </c>
      <c r="F199" s="37">
        <v>63480</v>
      </c>
      <c r="G199" s="37">
        <v>63480</v>
      </c>
      <c r="H199" s="37">
        <v>63480</v>
      </c>
      <c r="I199" s="37">
        <v>63480</v>
      </c>
      <c r="J199" s="37">
        <v>248500</v>
      </c>
      <c r="K199" s="37">
        <v>248500</v>
      </c>
      <c r="L199" s="37">
        <v>248500</v>
      </c>
      <c r="M199" s="37">
        <v>248500</v>
      </c>
      <c r="N199" s="37">
        <v>0</v>
      </c>
      <c r="O199" s="37">
        <v>0</v>
      </c>
      <c r="P199" s="37">
        <v>0</v>
      </c>
      <c r="Q199" s="37">
        <v>0</v>
      </c>
    </row>
    <row r="200" spans="1:18" x14ac:dyDescent="0.25">
      <c r="A200" s="34" t="s">
        <v>7</v>
      </c>
      <c r="B200" s="35" t="s">
        <v>71</v>
      </c>
      <c r="C200" s="36" t="s">
        <v>51</v>
      </c>
      <c r="D200" s="37">
        <v>247000</v>
      </c>
      <c r="E200" s="37">
        <v>247000</v>
      </c>
      <c r="F200" s="37">
        <v>247000</v>
      </c>
      <c r="G200" s="37">
        <v>247000</v>
      </c>
      <c r="H200" s="37">
        <v>247000</v>
      </c>
      <c r="I200" s="37">
        <v>247000</v>
      </c>
      <c r="J200" s="37">
        <v>0</v>
      </c>
      <c r="K200" s="37">
        <v>0</v>
      </c>
      <c r="L200" s="37">
        <v>0</v>
      </c>
      <c r="M200" s="37">
        <v>0</v>
      </c>
      <c r="N200" s="37">
        <v>0</v>
      </c>
      <c r="O200" s="37">
        <v>0</v>
      </c>
      <c r="P200" s="37">
        <v>0</v>
      </c>
      <c r="Q200" s="37">
        <v>0</v>
      </c>
    </row>
    <row r="201" spans="1:18" x14ac:dyDescent="0.25">
      <c r="A201" s="34" t="s">
        <v>7</v>
      </c>
      <c r="B201" s="35" t="s">
        <v>72</v>
      </c>
      <c r="C201" s="36" t="s">
        <v>51</v>
      </c>
      <c r="D201" s="37">
        <v>170994</v>
      </c>
      <c r="E201" s="37">
        <v>170994</v>
      </c>
      <c r="F201" s="37">
        <v>170994</v>
      </c>
      <c r="G201" s="37">
        <v>170994</v>
      </c>
      <c r="H201" s="37">
        <v>170994</v>
      </c>
      <c r="I201" s="88">
        <v>170994</v>
      </c>
      <c r="J201" s="37">
        <v>-12000</v>
      </c>
      <c r="K201" s="37">
        <v>-12000</v>
      </c>
      <c r="L201" s="37">
        <v>-12000</v>
      </c>
      <c r="M201" s="37">
        <v>-12000</v>
      </c>
      <c r="N201" s="37">
        <v>0</v>
      </c>
      <c r="O201" s="37">
        <v>0</v>
      </c>
      <c r="P201" s="37">
        <v>0</v>
      </c>
      <c r="Q201" s="37">
        <v>0</v>
      </c>
    </row>
    <row r="202" spans="1:18" x14ac:dyDescent="0.25">
      <c r="A202" s="34" t="s">
        <v>7</v>
      </c>
      <c r="B202" s="35" t="s">
        <v>73</v>
      </c>
      <c r="C202" s="36" t="s">
        <v>51</v>
      </c>
      <c r="D202" s="37">
        <v>273100</v>
      </c>
      <c r="E202" s="37">
        <v>273100</v>
      </c>
      <c r="F202" s="37">
        <v>273100</v>
      </c>
      <c r="G202" s="37">
        <v>273100</v>
      </c>
      <c r="H202" s="81">
        <v>273100</v>
      </c>
      <c r="I202" s="88">
        <v>235529</v>
      </c>
      <c r="J202" s="37">
        <v>-13000</v>
      </c>
      <c r="K202" s="37">
        <v>-13000</v>
      </c>
      <c r="L202" s="37">
        <v>-13000</v>
      </c>
      <c r="M202" s="37">
        <v>-13000</v>
      </c>
      <c r="N202" s="37">
        <v>0</v>
      </c>
      <c r="O202" s="37">
        <v>0</v>
      </c>
      <c r="P202" s="37">
        <v>0</v>
      </c>
      <c r="Q202" s="37">
        <v>0</v>
      </c>
    </row>
    <row r="203" spans="1:18" x14ac:dyDescent="0.25">
      <c r="A203" s="34" t="s">
        <v>7</v>
      </c>
      <c r="B203" s="35" t="s">
        <v>104</v>
      </c>
      <c r="C203" s="36" t="s">
        <v>51</v>
      </c>
      <c r="D203" s="37">
        <v>277110</v>
      </c>
      <c r="E203" s="37">
        <v>277110</v>
      </c>
      <c r="F203" s="37">
        <v>277110</v>
      </c>
      <c r="G203" s="37">
        <v>277110</v>
      </c>
      <c r="H203" s="37">
        <v>277110</v>
      </c>
      <c r="I203" s="88">
        <v>277110</v>
      </c>
      <c r="J203" s="37">
        <v>-500</v>
      </c>
      <c r="K203" s="37">
        <v>-500</v>
      </c>
      <c r="L203" s="37">
        <v>-500</v>
      </c>
      <c r="M203" s="37">
        <v>-500</v>
      </c>
      <c r="N203" s="37">
        <v>27610</v>
      </c>
      <c r="O203" s="37">
        <v>27610</v>
      </c>
      <c r="P203" s="37">
        <v>27610</v>
      </c>
      <c r="Q203" s="37">
        <v>27610</v>
      </c>
    </row>
    <row r="204" spans="1:18" x14ac:dyDescent="0.25">
      <c r="A204" s="34" t="s">
        <v>7</v>
      </c>
      <c r="B204" s="35" t="s">
        <v>60</v>
      </c>
      <c r="C204" s="36" t="s">
        <v>51</v>
      </c>
      <c r="D204" s="37">
        <v>-12000</v>
      </c>
      <c r="E204" s="37">
        <v>-12000</v>
      </c>
      <c r="F204" s="37">
        <v>-12000</v>
      </c>
      <c r="G204" s="37">
        <v>-12000</v>
      </c>
      <c r="H204" s="37">
        <v>-12000</v>
      </c>
      <c r="I204" s="37">
        <v>-12000</v>
      </c>
      <c r="J204" s="37">
        <v>-500</v>
      </c>
      <c r="K204" s="37">
        <v>-500</v>
      </c>
      <c r="L204" s="37">
        <v>-500</v>
      </c>
      <c r="M204" s="37">
        <v>-500</v>
      </c>
      <c r="N204" s="37">
        <v>27610</v>
      </c>
      <c r="O204" s="37">
        <v>27610</v>
      </c>
      <c r="P204" s="37">
        <v>27610</v>
      </c>
      <c r="Q204" s="37">
        <v>27610</v>
      </c>
    </row>
    <row r="205" spans="1:18" x14ac:dyDescent="0.25">
      <c r="A205" s="34" t="s">
        <v>7</v>
      </c>
      <c r="B205" s="35" t="s">
        <v>135</v>
      </c>
      <c r="C205" s="36" t="s">
        <v>51</v>
      </c>
      <c r="D205" s="37">
        <v>80652</v>
      </c>
      <c r="E205" s="37">
        <v>80652</v>
      </c>
      <c r="F205" s="37">
        <v>0</v>
      </c>
      <c r="G205" s="37">
        <v>0</v>
      </c>
      <c r="H205" s="37">
        <v>0</v>
      </c>
      <c r="I205" s="37">
        <v>0</v>
      </c>
      <c r="J205" s="37">
        <v>100000</v>
      </c>
      <c r="K205" s="37">
        <v>100000</v>
      </c>
      <c r="L205" s="37">
        <v>100000</v>
      </c>
      <c r="M205" s="37">
        <v>100000</v>
      </c>
      <c r="N205" s="37">
        <v>6750</v>
      </c>
      <c r="O205" s="37">
        <v>6150</v>
      </c>
      <c r="P205" s="37">
        <v>5850</v>
      </c>
      <c r="Q205" s="37">
        <v>5500</v>
      </c>
    </row>
    <row r="206" spans="1:18" x14ac:dyDescent="0.25">
      <c r="A206" s="34" t="s">
        <v>7</v>
      </c>
      <c r="B206" s="35" t="s">
        <v>63</v>
      </c>
      <c r="C206" s="36" t="s">
        <v>51</v>
      </c>
      <c r="D206" s="37">
        <v>-13000</v>
      </c>
      <c r="E206" s="37">
        <v>-13000</v>
      </c>
      <c r="F206" s="37">
        <v>-13000</v>
      </c>
      <c r="G206" s="37">
        <v>-13000</v>
      </c>
      <c r="H206" s="37">
        <v>-13000</v>
      </c>
      <c r="I206" s="37">
        <v>-13000</v>
      </c>
      <c r="J206" s="37">
        <v>100000</v>
      </c>
      <c r="K206" s="37">
        <v>100000</v>
      </c>
      <c r="L206" s="37">
        <v>100000</v>
      </c>
      <c r="M206" s="37">
        <v>100000</v>
      </c>
      <c r="N206" s="37">
        <v>30000</v>
      </c>
      <c r="O206" s="37">
        <v>30000</v>
      </c>
      <c r="P206" s="37">
        <v>30000</v>
      </c>
      <c r="Q206" s="37">
        <v>30000</v>
      </c>
    </row>
    <row r="207" spans="1:18" x14ac:dyDescent="0.25">
      <c r="A207" s="34" t="s">
        <v>7</v>
      </c>
      <c r="B207" s="35" t="s">
        <v>64</v>
      </c>
      <c r="C207" s="36" t="s">
        <v>51</v>
      </c>
      <c r="D207" s="37">
        <v>-500</v>
      </c>
      <c r="E207" s="37">
        <v>-500</v>
      </c>
      <c r="F207" s="37">
        <v>-500</v>
      </c>
      <c r="G207" s="37">
        <v>-500</v>
      </c>
      <c r="H207" s="37">
        <v>-500</v>
      </c>
      <c r="I207" s="37">
        <v>-500</v>
      </c>
      <c r="J207" s="37">
        <v>1786</v>
      </c>
      <c r="K207" s="37">
        <v>1786</v>
      </c>
      <c r="L207" s="37">
        <v>1786</v>
      </c>
      <c r="M207" s="37">
        <v>1786</v>
      </c>
      <c r="N207" s="37">
        <v>7457</v>
      </c>
      <c r="O207" s="37">
        <v>7457</v>
      </c>
      <c r="P207" s="37">
        <v>7240</v>
      </c>
      <c r="Q207" s="37">
        <v>6710</v>
      </c>
    </row>
    <row r="208" spans="1:18" x14ac:dyDescent="0.25">
      <c r="A208" s="34" t="s">
        <v>7</v>
      </c>
      <c r="B208" s="35" t="s">
        <v>65</v>
      </c>
      <c r="C208" s="36" t="s">
        <v>51</v>
      </c>
      <c r="D208" s="37">
        <v>100000</v>
      </c>
      <c r="E208" s="37">
        <v>100000</v>
      </c>
      <c r="F208" s="37">
        <v>100000</v>
      </c>
      <c r="G208" s="37">
        <v>100000</v>
      </c>
      <c r="H208" s="37">
        <v>100000</v>
      </c>
      <c r="I208" s="37">
        <v>100000</v>
      </c>
      <c r="J208" s="37">
        <v>1786</v>
      </c>
      <c r="K208" s="37">
        <v>1786</v>
      </c>
      <c r="L208" s="37">
        <v>1786</v>
      </c>
      <c r="M208" s="37">
        <v>1786</v>
      </c>
      <c r="N208" s="37">
        <v>30000</v>
      </c>
      <c r="O208" s="37">
        <v>30000</v>
      </c>
      <c r="P208" s="37">
        <v>30000</v>
      </c>
      <c r="Q208" s="37">
        <v>30000</v>
      </c>
    </row>
    <row r="209" spans="1:19" x14ac:dyDescent="0.25">
      <c r="A209" s="34" t="s">
        <v>7</v>
      </c>
      <c r="B209" s="35" t="s">
        <v>66</v>
      </c>
      <c r="C209" s="36" t="s">
        <v>51</v>
      </c>
      <c r="D209" s="37">
        <v>100000</v>
      </c>
      <c r="E209" s="37">
        <v>100000</v>
      </c>
      <c r="F209" s="37">
        <v>100000</v>
      </c>
      <c r="G209" s="37">
        <v>100000</v>
      </c>
      <c r="H209" s="37">
        <v>100000</v>
      </c>
      <c r="I209" s="37">
        <v>100000</v>
      </c>
      <c r="J209" s="37">
        <v>3193</v>
      </c>
      <c r="K209" s="37">
        <v>3193</v>
      </c>
      <c r="L209" s="37">
        <v>3193</v>
      </c>
      <c r="M209" s="37">
        <v>2361</v>
      </c>
      <c r="N209" s="37">
        <v>0</v>
      </c>
      <c r="O209" s="37">
        <v>0</v>
      </c>
      <c r="P209" s="37">
        <v>0</v>
      </c>
      <c r="Q209" s="37">
        <v>0</v>
      </c>
    </row>
    <row r="210" spans="1:19" x14ac:dyDescent="0.25">
      <c r="A210" s="34" t="s">
        <v>7</v>
      </c>
      <c r="B210" s="35" t="s">
        <v>67</v>
      </c>
      <c r="C210" s="36" t="s">
        <v>51</v>
      </c>
      <c r="D210" s="37">
        <v>1786</v>
      </c>
      <c r="E210" s="37">
        <v>1786</v>
      </c>
      <c r="F210" s="37">
        <v>1786</v>
      </c>
      <c r="G210" s="37">
        <v>1786</v>
      </c>
      <c r="H210" s="37">
        <v>1786</v>
      </c>
      <c r="I210" s="37">
        <v>1786</v>
      </c>
      <c r="J210" s="37">
        <v>2716</v>
      </c>
      <c r="K210" s="37">
        <v>2716</v>
      </c>
      <c r="L210" s="37">
        <v>2716</v>
      </c>
      <c r="M210" s="37">
        <v>1914</v>
      </c>
      <c r="N210" s="37">
        <v>0</v>
      </c>
      <c r="O210" s="37">
        <v>0</v>
      </c>
      <c r="P210" s="37">
        <v>0</v>
      </c>
      <c r="Q210" s="37">
        <v>0</v>
      </c>
    </row>
    <row r="211" spans="1:19" x14ac:dyDescent="0.25">
      <c r="A211" s="34" t="s">
        <v>7</v>
      </c>
      <c r="B211" s="35" t="s">
        <v>68</v>
      </c>
      <c r="C211" s="36" t="s">
        <v>51</v>
      </c>
      <c r="D211" s="37">
        <v>1786</v>
      </c>
      <c r="E211" s="37">
        <v>1786</v>
      </c>
      <c r="F211" s="37">
        <v>1786</v>
      </c>
      <c r="G211" s="37">
        <v>1786</v>
      </c>
      <c r="H211" s="37">
        <v>1786</v>
      </c>
      <c r="I211" s="37">
        <v>1786</v>
      </c>
      <c r="J211" s="37">
        <v>0</v>
      </c>
      <c r="K211" s="37">
        <v>0</v>
      </c>
      <c r="L211" s="37">
        <v>0</v>
      </c>
      <c r="M211" s="37">
        <v>0</v>
      </c>
      <c r="N211" s="37">
        <v>0</v>
      </c>
      <c r="O211" s="37">
        <v>0</v>
      </c>
      <c r="P211" s="37">
        <v>0</v>
      </c>
      <c r="Q211" s="37">
        <v>0</v>
      </c>
    </row>
    <row r="212" spans="1:19" x14ac:dyDescent="0.25">
      <c r="A212" s="34" t="s">
        <v>7</v>
      </c>
      <c r="B212" s="35" t="s">
        <v>74</v>
      </c>
      <c r="C212" s="36" t="s">
        <v>51</v>
      </c>
      <c r="D212" s="37">
        <v>3193</v>
      </c>
      <c r="E212" s="37">
        <v>3193</v>
      </c>
      <c r="F212" s="37">
        <v>3193</v>
      </c>
      <c r="G212" s="37">
        <v>3193</v>
      </c>
      <c r="H212" s="37">
        <v>3193</v>
      </c>
      <c r="I212" s="37">
        <v>3193</v>
      </c>
      <c r="J212" s="37">
        <v>0</v>
      </c>
      <c r="K212" s="37">
        <v>0</v>
      </c>
      <c r="L212" s="37">
        <v>0</v>
      </c>
      <c r="M212" s="37">
        <v>0</v>
      </c>
      <c r="N212" s="37">
        <v>-12000</v>
      </c>
      <c r="O212" s="37">
        <v>-12000</v>
      </c>
      <c r="P212" s="37">
        <v>-12000</v>
      </c>
      <c r="Q212" s="37">
        <v>-12000</v>
      </c>
      <c r="S212" s="108"/>
    </row>
    <row r="213" spans="1:19" x14ac:dyDescent="0.25">
      <c r="A213" s="34" t="s">
        <v>7</v>
      </c>
      <c r="B213" s="35" t="s">
        <v>75</v>
      </c>
      <c r="C213" s="36" t="s">
        <v>51</v>
      </c>
      <c r="D213" s="37">
        <v>2716</v>
      </c>
      <c r="E213" s="37">
        <v>2716</v>
      </c>
      <c r="F213" s="37">
        <v>2716</v>
      </c>
      <c r="G213" s="37">
        <v>2716</v>
      </c>
      <c r="H213" s="37">
        <v>2716</v>
      </c>
      <c r="I213" s="37">
        <v>2716</v>
      </c>
      <c r="J213" s="33">
        <v>33358</v>
      </c>
      <c r="K213" s="33">
        <v>33358</v>
      </c>
      <c r="L213" s="33">
        <v>32275</v>
      </c>
      <c r="M213" s="33">
        <v>31488</v>
      </c>
      <c r="N213" s="33">
        <v>30661</v>
      </c>
      <c r="O213" s="33">
        <v>30661</v>
      </c>
      <c r="P213" s="33">
        <v>29768</v>
      </c>
      <c r="Q213" s="33">
        <v>27000</v>
      </c>
      <c r="S213" s="108"/>
    </row>
    <row r="214" spans="1:19" x14ac:dyDescent="0.25">
      <c r="A214" s="34" t="s">
        <v>7</v>
      </c>
      <c r="B214" s="35" t="s">
        <v>85</v>
      </c>
      <c r="C214" s="36"/>
      <c r="D214" s="37">
        <v>0</v>
      </c>
      <c r="E214" s="37">
        <v>0</v>
      </c>
      <c r="F214" s="37">
        <v>0</v>
      </c>
      <c r="G214" s="37">
        <v>0</v>
      </c>
      <c r="H214" s="37">
        <v>0</v>
      </c>
      <c r="I214" s="37">
        <v>0</v>
      </c>
      <c r="J214" s="33">
        <v>0</v>
      </c>
      <c r="K214" s="33">
        <v>0</v>
      </c>
      <c r="L214" s="33">
        <v>0</v>
      </c>
      <c r="M214" s="33">
        <v>0</v>
      </c>
      <c r="N214" s="33">
        <v>0</v>
      </c>
      <c r="O214" s="33">
        <v>0</v>
      </c>
      <c r="P214" s="33">
        <v>0</v>
      </c>
      <c r="Q214" s="33">
        <v>0</v>
      </c>
      <c r="S214" s="108"/>
    </row>
    <row r="215" spans="1:19" x14ac:dyDescent="0.25">
      <c r="A215" s="34" t="s">
        <v>7</v>
      </c>
      <c r="B215" s="35" t="s">
        <v>69</v>
      </c>
      <c r="C215" s="36" t="s">
        <v>51</v>
      </c>
      <c r="D215" s="37">
        <v>0</v>
      </c>
      <c r="E215" s="37">
        <v>0</v>
      </c>
      <c r="F215" s="37">
        <v>0</v>
      </c>
      <c r="G215" s="37">
        <v>0</v>
      </c>
      <c r="H215" s="37">
        <v>0</v>
      </c>
      <c r="I215" s="37">
        <v>0</v>
      </c>
      <c r="J215" s="33">
        <v>19883</v>
      </c>
      <c r="K215" s="33">
        <v>19883</v>
      </c>
      <c r="L215" s="33">
        <v>17430</v>
      </c>
      <c r="M215" s="33">
        <v>16915</v>
      </c>
      <c r="N215" s="33">
        <v>16486</v>
      </c>
      <c r="O215" s="33">
        <v>16486</v>
      </c>
      <c r="P215" s="33">
        <v>16006</v>
      </c>
      <c r="Q215" s="33">
        <v>14800</v>
      </c>
      <c r="R215" s="1" t="str">
        <f>IF(E216&gt;F216,"HARGA NAIK","HARGA TIDAK NAIK")</f>
        <v>HARGA TIDAK NAIK</v>
      </c>
      <c r="S215" s="108"/>
    </row>
    <row r="216" spans="1:19" x14ac:dyDescent="0.25">
      <c r="A216" s="39" t="s">
        <v>5</v>
      </c>
      <c r="B216" s="31" t="s">
        <v>22</v>
      </c>
      <c r="C216" s="32" t="s">
        <v>23</v>
      </c>
      <c r="D216" s="33">
        <v>39360</v>
      </c>
      <c r="E216" s="33">
        <v>39360</v>
      </c>
      <c r="F216" s="78">
        <v>39360</v>
      </c>
      <c r="G216" s="33">
        <v>37130</v>
      </c>
      <c r="H216" s="93">
        <v>37130</v>
      </c>
      <c r="I216" s="78">
        <v>35359</v>
      </c>
      <c r="J216" s="82">
        <v>26250</v>
      </c>
      <c r="K216" s="33">
        <v>25575</v>
      </c>
      <c r="L216" s="33">
        <v>25065</v>
      </c>
      <c r="M216" s="33">
        <v>24355</v>
      </c>
      <c r="N216" s="33">
        <v>23685</v>
      </c>
      <c r="O216" s="33">
        <v>23685</v>
      </c>
      <c r="P216" s="33">
        <v>23014</v>
      </c>
      <c r="Q216" s="33">
        <v>21950</v>
      </c>
      <c r="S216" s="108"/>
    </row>
    <row r="217" spans="1:19" x14ac:dyDescent="0.25">
      <c r="A217" s="39" t="s">
        <v>5</v>
      </c>
      <c r="B217" s="31" t="s">
        <v>101</v>
      </c>
      <c r="C217" s="32" t="s">
        <v>23</v>
      </c>
      <c r="D217" s="107">
        <v>23550</v>
      </c>
      <c r="E217" s="78">
        <v>22750</v>
      </c>
      <c r="F217" s="78">
        <v>22750</v>
      </c>
      <c r="G217" s="33">
        <v>20680</v>
      </c>
      <c r="H217" s="93">
        <v>20680</v>
      </c>
      <c r="I217" s="78">
        <v>19883</v>
      </c>
      <c r="J217" s="82"/>
      <c r="K217" s="33"/>
      <c r="L217" s="33"/>
      <c r="M217" s="33"/>
      <c r="N217" s="33"/>
      <c r="O217" s="33"/>
      <c r="P217" s="33"/>
      <c r="Q217" s="33"/>
      <c r="S217" s="108"/>
    </row>
    <row r="218" spans="1:19" x14ac:dyDescent="0.25">
      <c r="A218" s="39" t="s">
        <v>5</v>
      </c>
      <c r="B218" s="31" t="s">
        <v>26</v>
      </c>
      <c r="C218" s="32" t="s">
        <v>23</v>
      </c>
      <c r="D218" s="78">
        <v>22750</v>
      </c>
      <c r="E218" s="78">
        <v>22750</v>
      </c>
      <c r="F218" s="78">
        <v>22750</v>
      </c>
      <c r="G218" s="33">
        <v>19883</v>
      </c>
      <c r="H218" s="33">
        <v>19883</v>
      </c>
      <c r="I218" s="33">
        <v>19883</v>
      </c>
      <c r="J218" s="33">
        <v>33780</v>
      </c>
      <c r="K218" s="33">
        <v>33780</v>
      </c>
      <c r="L218" s="33">
        <v>32881</v>
      </c>
      <c r="M218" s="33">
        <v>31923</v>
      </c>
      <c r="N218" s="33">
        <v>31084</v>
      </c>
      <c r="O218" s="33">
        <v>31084</v>
      </c>
      <c r="P218" s="33">
        <v>30179</v>
      </c>
      <c r="Q218" s="33">
        <v>29300</v>
      </c>
      <c r="S218" s="108"/>
    </row>
    <row r="219" spans="1:19" x14ac:dyDescent="0.25">
      <c r="A219" s="39" t="s">
        <v>5</v>
      </c>
      <c r="B219" s="31" t="s">
        <v>28</v>
      </c>
      <c r="C219" s="32" t="s">
        <v>23</v>
      </c>
      <c r="D219" s="78">
        <v>29330</v>
      </c>
      <c r="E219" s="78">
        <v>29330</v>
      </c>
      <c r="F219" s="78">
        <v>29330</v>
      </c>
      <c r="G219" s="33">
        <v>28400</v>
      </c>
      <c r="H219" s="93">
        <v>28400</v>
      </c>
      <c r="I219" s="78">
        <v>27300</v>
      </c>
      <c r="J219" s="33">
        <v>0</v>
      </c>
      <c r="K219" s="33">
        <v>0</v>
      </c>
      <c r="L219" s="33">
        <v>0</v>
      </c>
      <c r="M219" s="33">
        <v>0</v>
      </c>
      <c r="N219" s="33">
        <v>0</v>
      </c>
      <c r="O219" s="33">
        <v>0</v>
      </c>
      <c r="P219" s="33">
        <v>0</v>
      </c>
      <c r="Q219" s="33">
        <v>0</v>
      </c>
      <c r="S219" s="108"/>
    </row>
    <row r="220" spans="1:19" x14ac:dyDescent="0.25">
      <c r="A220" s="39" t="s">
        <v>5</v>
      </c>
      <c r="B220" s="31" t="s">
        <v>105</v>
      </c>
      <c r="C220" s="32" t="s">
        <v>23</v>
      </c>
      <c r="D220" s="33">
        <v>69230</v>
      </c>
      <c r="E220" s="33">
        <v>69230</v>
      </c>
      <c r="F220" s="33">
        <v>69230</v>
      </c>
      <c r="G220" s="33">
        <v>69230</v>
      </c>
      <c r="H220" s="93">
        <v>69230</v>
      </c>
      <c r="I220" s="78"/>
      <c r="J220" s="33">
        <v>13550</v>
      </c>
      <c r="K220" s="33">
        <v>13550</v>
      </c>
      <c r="L220" s="33">
        <v>15560</v>
      </c>
      <c r="M220" s="33">
        <v>13150</v>
      </c>
      <c r="N220" s="33">
        <v>13150</v>
      </c>
      <c r="O220" s="33">
        <v>12500</v>
      </c>
      <c r="P220" s="33">
        <v>12000</v>
      </c>
      <c r="Q220" s="33">
        <v>12000</v>
      </c>
      <c r="S220" s="108"/>
    </row>
    <row r="221" spans="1:19" x14ac:dyDescent="0.25">
      <c r="A221" s="39" t="s">
        <v>5</v>
      </c>
      <c r="B221" s="31" t="s">
        <v>30</v>
      </c>
      <c r="C221" s="32" t="s">
        <v>23</v>
      </c>
      <c r="D221" s="78">
        <v>37240</v>
      </c>
      <c r="E221" s="78">
        <v>37240</v>
      </c>
      <c r="F221" s="78">
        <v>37240</v>
      </c>
      <c r="G221" s="33">
        <v>35131</v>
      </c>
      <c r="H221" s="33">
        <v>35131</v>
      </c>
      <c r="I221" s="78">
        <v>35131</v>
      </c>
      <c r="J221" s="33">
        <v>23060</v>
      </c>
      <c r="K221" s="33">
        <v>23060</v>
      </c>
      <c r="L221" s="33">
        <v>24450</v>
      </c>
      <c r="M221" s="33">
        <v>21700</v>
      </c>
      <c r="N221" s="33">
        <v>21700</v>
      </c>
      <c r="O221" s="33">
        <v>20800</v>
      </c>
      <c r="P221" s="33">
        <v>20050</v>
      </c>
      <c r="Q221" s="33">
        <v>20050</v>
      </c>
      <c r="S221" s="108"/>
    </row>
    <row r="222" spans="1:19" x14ac:dyDescent="0.25">
      <c r="A222" s="39" t="s">
        <v>5</v>
      </c>
      <c r="B222" s="31" t="s">
        <v>103</v>
      </c>
      <c r="C222" s="32" t="s">
        <v>23</v>
      </c>
      <c r="D222" s="78">
        <v>15960</v>
      </c>
      <c r="E222" s="78">
        <v>15960</v>
      </c>
      <c r="F222" s="78">
        <v>15960</v>
      </c>
      <c r="G222" s="33">
        <v>14090</v>
      </c>
      <c r="H222" s="33">
        <v>14090</v>
      </c>
      <c r="I222" s="78">
        <v>14090</v>
      </c>
      <c r="J222" s="33">
        <v>56310</v>
      </c>
      <c r="K222" s="33">
        <v>56310</v>
      </c>
      <c r="L222" s="33">
        <v>54697</v>
      </c>
      <c r="M222" s="33">
        <v>0</v>
      </c>
      <c r="N222" s="33">
        <v>0</v>
      </c>
      <c r="O222" s="33">
        <v>0</v>
      </c>
      <c r="P222" s="33">
        <v>0</v>
      </c>
      <c r="Q222" s="33">
        <v>0</v>
      </c>
      <c r="S222" s="108"/>
    </row>
    <row r="223" spans="1:19" x14ac:dyDescent="0.25">
      <c r="A223" s="39" t="s">
        <v>5</v>
      </c>
      <c r="B223" s="31" t="s">
        <v>27</v>
      </c>
      <c r="C223" s="32" t="s">
        <v>23</v>
      </c>
      <c r="D223" s="33">
        <v>13550</v>
      </c>
      <c r="E223" s="33">
        <v>13550</v>
      </c>
      <c r="F223" s="33">
        <v>13550</v>
      </c>
      <c r="G223" s="33">
        <v>13550</v>
      </c>
      <c r="H223" s="33">
        <v>13550</v>
      </c>
      <c r="I223" s="33">
        <v>13550</v>
      </c>
      <c r="J223" s="33">
        <v>22040</v>
      </c>
      <c r="K223" s="33">
        <v>22040</v>
      </c>
      <c r="L223" s="33">
        <v>24450</v>
      </c>
      <c r="M223" s="33">
        <v>20700</v>
      </c>
      <c r="N223" s="33">
        <v>20700</v>
      </c>
      <c r="O223" s="33">
        <v>19800</v>
      </c>
      <c r="P223" s="33">
        <v>19050</v>
      </c>
      <c r="Q223" s="33">
        <v>19050</v>
      </c>
      <c r="S223" s="108"/>
    </row>
    <row r="224" spans="1:19" x14ac:dyDescent="0.25">
      <c r="A224" s="39" t="s">
        <v>5</v>
      </c>
      <c r="B224" s="31" t="s">
        <v>31</v>
      </c>
      <c r="C224" s="32" t="s">
        <v>23</v>
      </c>
      <c r="D224" s="78">
        <v>26680</v>
      </c>
      <c r="E224" s="78">
        <v>26680</v>
      </c>
      <c r="F224" s="78">
        <v>26680</v>
      </c>
      <c r="G224" s="33">
        <v>23980</v>
      </c>
      <c r="H224" s="33">
        <v>23980</v>
      </c>
      <c r="I224" s="78">
        <v>23980</v>
      </c>
      <c r="J224" s="33">
        <v>30738</v>
      </c>
      <c r="K224" s="33">
        <v>30738</v>
      </c>
      <c r="L224" s="33">
        <v>27400</v>
      </c>
      <c r="M224" s="33">
        <v>27400</v>
      </c>
      <c r="N224" s="33">
        <v>27400</v>
      </c>
      <c r="O224" s="33">
        <v>27400</v>
      </c>
      <c r="P224" s="33">
        <v>27400</v>
      </c>
      <c r="Q224" s="33">
        <v>27400</v>
      </c>
      <c r="S224" s="108"/>
    </row>
    <row r="225" spans="1:19" x14ac:dyDescent="0.25">
      <c r="A225" s="39" t="s">
        <v>5</v>
      </c>
      <c r="B225" s="31" t="s">
        <v>34</v>
      </c>
      <c r="C225" s="32" t="s">
        <v>23</v>
      </c>
      <c r="D225" s="33">
        <v>60910</v>
      </c>
      <c r="E225" s="33">
        <v>60910</v>
      </c>
      <c r="F225" s="33">
        <v>60910</v>
      </c>
      <c r="G225" s="33">
        <v>60910</v>
      </c>
      <c r="H225" s="93">
        <v>60910</v>
      </c>
      <c r="I225" s="33">
        <v>56310</v>
      </c>
      <c r="J225" s="33">
        <v>30738</v>
      </c>
      <c r="K225" s="33">
        <v>30738</v>
      </c>
      <c r="L225" s="33">
        <v>29355</v>
      </c>
      <c r="M225" s="33">
        <v>0</v>
      </c>
      <c r="N225" s="33">
        <v>0</v>
      </c>
      <c r="O225" s="33">
        <v>0</v>
      </c>
      <c r="P225" s="33">
        <v>0</v>
      </c>
      <c r="Q225" s="33">
        <v>0</v>
      </c>
      <c r="S225" s="108"/>
    </row>
    <row r="226" spans="1:19" x14ac:dyDescent="0.25">
      <c r="A226" s="39" t="s">
        <v>5</v>
      </c>
      <c r="B226" s="31" t="s">
        <v>25</v>
      </c>
      <c r="C226" s="32" t="s">
        <v>23</v>
      </c>
      <c r="D226" s="78">
        <v>25620</v>
      </c>
      <c r="E226" s="78">
        <v>25620</v>
      </c>
      <c r="F226" s="78">
        <v>25620</v>
      </c>
      <c r="G226" s="33">
        <v>22920</v>
      </c>
      <c r="H226" s="33">
        <v>22920</v>
      </c>
      <c r="I226" s="78">
        <v>22920</v>
      </c>
      <c r="J226" s="33">
        <v>30738</v>
      </c>
      <c r="K226" s="33">
        <v>30738</v>
      </c>
      <c r="L226" s="33">
        <v>29355</v>
      </c>
      <c r="M226" s="33">
        <v>29355</v>
      </c>
      <c r="N226" s="33">
        <v>28500</v>
      </c>
      <c r="O226" s="33">
        <v>28500</v>
      </c>
      <c r="P226" s="33">
        <v>28500</v>
      </c>
      <c r="Q226" s="33">
        <v>28500</v>
      </c>
      <c r="S226" s="108"/>
    </row>
    <row r="227" spans="1:19" x14ac:dyDescent="0.25">
      <c r="A227" s="39" t="s">
        <v>5</v>
      </c>
      <c r="B227" s="31" t="s">
        <v>40</v>
      </c>
      <c r="C227" s="32" t="s">
        <v>23</v>
      </c>
      <c r="D227" s="33">
        <v>30738</v>
      </c>
      <c r="E227" s="33">
        <v>30738</v>
      </c>
      <c r="F227" s="33">
        <v>30738</v>
      </c>
      <c r="G227" s="33">
        <v>30738</v>
      </c>
      <c r="H227" s="33">
        <v>30738</v>
      </c>
      <c r="I227" s="33">
        <v>30738</v>
      </c>
      <c r="J227" s="33">
        <v>30738</v>
      </c>
      <c r="K227" s="33">
        <v>30738</v>
      </c>
      <c r="L227" s="33">
        <v>29355</v>
      </c>
      <c r="M227" s="33">
        <v>29355</v>
      </c>
      <c r="N227" s="33">
        <v>28500</v>
      </c>
      <c r="O227" s="33">
        <v>28500</v>
      </c>
      <c r="P227" s="33">
        <v>28500</v>
      </c>
      <c r="Q227" s="33">
        <v>28500</v>
      </c>
      <c r="S227" s="108"/>
    </row>
    <row r="228" spans="1:19" x14ac:dyDescent="0.25">
      <c r="A228" s="39" t="s">
        <v>5</v>
      </c>
      <c r="B228" s="31" t="s">
        <v>38</v>
      </c>
      <c r="C228" s="32" t="s">
        <v>23</v>
      </c>
      <c r="D228" s="33">
        <v>30738</v>
      </c>
      <c r="E228" s="33">
        <v>30738</v>
      </c>
      <c r="F228" s="33">
        <v>30738</v>
      </c>
      <c r="G228" s="33">
        <v>30738</v>
      </c>
      <c r="H228" s="33">
        <v>30738</v>
      </c>
      <c r="I228" s="33">
        <v>30738</v>
      </c>
      <c r="J228" s="33">
        <v>30738</v>
      </c>
      <c r="K228" s="33">
        <v>30738</v>
      </c>
      <c r="L228" s="33">
        <v>29355</v>
      </c>
      <c r="M228" s="33">
        <v>29355</v>
      </c>
      <c r="N228" s="33">
        <v>28500</v>
      </c>
      <c r="O228" s="33">
        <v>28500</v>
      </c>
      <c r="P228" s="33">
        <v>28500</v>
      </c>
      <c r="Q228" s="33">
        <v>28500</v>
      </c>
      <c r="S228" s="108"/>
    </row>
    <row r="229" spans="1:19" x14ac:dyDescent="0.25">
      <c r="A229" s="39" t="s">
        <v>5</v>
      </c>
      <c r="B229" s="31" t="s">
        <v>42</v>
      </c>
      <c r="C229" s="32" t="s">
        <v>23</v>
      </c>
      <c r="D229" s="33">
        <v>30738</v>
      </c>
      <c r="E229" s="33">
        <v>30738</v>
      </c>
      <c r="F229" s="33">
        <v>30738</v>
      </c>
      <c r="G229" s="33">
        <v>30738</v>
      </c>
      <c r="H229" s="33">
        <v>30738</v>
      </c>
      <c r="I229" s="33">
        <v>30738</v>
      </c>
      <c r="J229" s="33">
        <v>30738</v>
      </c>
      <c r="K229" s="33">
        <v>30738</v>
      </c>
      <c r="L229" s="33">
        <v>29355</v>
      </c>
      <c r="M229" s="33">
        <v>29355</v>
      </c>
      <c r="N229" s="33">
        <v>28500</v>
      </c>
      <c r="O229" s="33">
        <v>28500</v>
      </c>
      <c r="P229" s="33">
        <v>28500</v>
      </c>
      <c r="Q229" s="33">
        <v>28500</v>
      </c>
      <c r="S229" s="108"/>
    </row>
    <row r="230" spans="1:19" x14ac:dyDescent="0.25">
      <c r="A230" s="39" t="s">
        <v>5</v>
      </c>
      <c r="B230" s="31" t="s">
        <v>46</v>
      </c>
      <c r="C230" s="32" t="s">
        <v>23</v>
      </c>
      <c r="D230" s="33">
        <v>30738</v>
      </c>
      <c r="E230" s="33">
        <v>30738</v>
      </c>
      <c r="F230" s="33">
        <v>30738</v>
      </c>
      <c r="G230" s="33">
        <v>30738</v>
      </c>
      <c r="H230" s="33">
        <v>30738</v>
      </c>
      <c r="I230" s="33">
        <v>30738</v>
      </c>
      <c r="J230" s="33">
        <v>30738</v>
      </c>
      <c r="K230" s="33">
        <v>30738</v>
      </c>
      <c r="L230" s="33">
        <v>29355</v>
      </c>
      <c r="M230" s="33">
        <v>29355</v>
      </c>
      <c r="N230" s="33">
        <v>28500</v>
      </c>
      <c r="O230" s="33">
        <v>28500</v>
      </c>
      <c r="P230" s="33">
        <v>28500</v>
      </c>
      <c r="Q230" s="33">
        <v>28500</v>
      </c>
      <c r="S230" s="108"/>
    </row>
    <row r="231" spans="1:19" x14ac:dyDescent="0.25">
      <c r="A231" s="39" t="s">
        <v>5</v>
      </c>
      <c r="B231" s="31" t="s">
        <v>87</v>
      </c>
      <c r="C231" s="32" t="s">
        <v>23</v>
      </c>
      <c r="D231" s="33">
        <v>30738</v>
      </c>
      <c r="E231" s="33">
        <v>30738</v>
      </c>
      <c r="F231" s="33">
        <v>30738</v>
      </c>
      <c r="G231" s="33">
        <v>30738</v>
      </c>
      <c r="H231" s="33">
        <v>30738</v>
      </c>
      <c r="I231" s="33">
        <v>30738</v>
      </c>
      <c r="J231" s="33">
        <v>30738</v>
      </c>
      <c r="K231" s="33">
        <v>30738</v>
      </c>
      <c r="L231" s="33">
        <v>40600</v>
      </c>
      <c r="M231" s="33">
        <v>40600</v>
      </c>
      <c r="N231" s="33">
        <v>40600</v>
      </c>
      <c r="O231" s="33">
        <v>40600</v>
      </c>
      <c r="P231" s="33">
        <v>40600</v>
      </c>
      <c r="Q231" s="33">
        <v>0</v>
      </c>
      <c r="S231" s="108"/>
    </row>
    <row r="232" spans="1:19" x14ac:dyDescent="0.25">
      <c r="A232" s="39" t="s">
        <v>5</v>
      </c>
      <c r="B232" s="31" t="s">
        <v>47</v>
      </c>
      <c r="C232" s="32" t="s">
        <v>23</v>
      </c>
      <c r="D232" s="33">
        <v>30738</v>
      </c>
      <c r="E232" s="33">
        <v>30738</v>
      </c>
      <c r="F232" s="33">
        <v>30738</v>
      </c>
      <c r="G232" s="33">
        <v>30738</v>
      </c>
      <c r="H232" s="33">
        <v>30738</v>
      </c>
      <c r="I232" s="33">
        <v>30738</v>
      </c>
      <c r="J232" s="33">
        <v>30738</v>
      </c>
      <c r="K232" s="33">
        <v>30738</v>
      </c>
      <c r="L232" s="33">
        <v>40600</v>
      </c>
      <c r="M232" s="33">
        <v>40600</v>
      </c>
      <c r="N232" s="33">
        <v>40600</v>
      </c>
      <c r="O232" s="33">
        <v>40600</v>
      </c>
      <c r="P232" s="33">
        <v>40600</v>
      </c>
      <c r="Q232" s="33">
        <v>0</v>
      </c>
      <c r="S232" s="108"/>
    </row>
    <row r="233" spans="1:19" x14ac:dyDescent="0.25">
      <c r="A233" s="39" t="s">
        <v>5</v>
      </c>
      <c r="B233" s="40" t="s">
        <v>43</v>
      </c>
      <c r="C233" s="32" t="s">
        <v>23</v>
      </c>
      <c r="D233" s="33">
        <v>30738</v>
      </c>
      <c r="E233" s="33">
        <v>30738</v>
      </c>
      <c r="F233" s="33">
        <v>30738</v>
      </c>
      <c r="G233" s="33">
        <v>30738</v>
      </c>
      <c r="H233" s="33">
        <v>30738</v>
      </c>
      <c r="I233" s="33">
        <v>30738</v>
      </c>
      <c r="J233" s="33"/>
      <c r="K233" s="33"/>
      <c r="L233" s="33"/>
      <c r="M233" s="33"/>
      <c r="N233" s="33"/>
      <c r="O233" s="33"/>
      <c r="P233" s="33"/>
      <c r="Q233" s="33"/>
      <c r="S233" s="108"/>
    </row>
    <row r="234" spans="1:19" x14ac:dyDescent="0.25">
      <c r="A234" s="39" t="s">
        <v>5</v>
      </c>
      <c r="B234" s="40" t="s">
        <v>48</v>
      </c>
      <c r="C234" s="32" t="s">
        <v>23</v>
      </c>
      <c r="D234" s="33">
        <v>30738</v>
      </c>
      <c r="E234" s="33">
        <v>30738</v>
      </c>
      <c r="F234" s="33">
        <v>30738</v>
      </c>
      <c r="G234" s="33">
        <v>30738</v>
      </c>
      <c r="H234" s="33">
        <v>30738</v>
      </c>
      <c r="I234" s="33">
        <v>30738</v>
      </c>
      <c r="J234" s="33"/>
      <c r="K234" s="33"/>
      <c r="L234" s="33"/>
      <c r="M234" s="33"/>
      <c r="N234" s="33"/>
      <c r="O234" s="33"/>
      <c r="P234" s="33"/>
      <c r="Q234" s="33"/>
      <c r="S234" s="108"/>
    </row>
    <row r="235" spans="1:19" x14ac:dyDescent="0.25">
      <c r="A235" s="39" t="s">
        <v>5</v>
      </c>
      <c r="B235" s="40" t="s">
        <v>49</v>
      </c>
      <c r="C235" s="32" t="s">
        <v>23</v>
      </c>
      <c r="D235" s="33">
        <v>30738</v>
      </c>
      <c r="E235" s="33">
        <v>30738</v>
      </c>
      <c r="F235" s="33">
        <v>30738</v>
      </c>
      <c r="G235" s="33">
        <v>30738</v>
      </c>
      <c r="H235" s="33">
        <v>30738</v>
      </c>
      <c r="I235" s="33">
        <v>30738</v>
      </c>
      <c r="J235" s="33"/>
      <c r="K235" s="33"/>
      <c r="L235" s="33"/>
      <c r="M235" s="33"/>
      <c r="N235" s="33"/>
      <c r="O235" s="33"/>
      <c r="P235" s="33"/>
      <c r="Q235" s="33"/>
      <c r="S235" s="108"/>
    </row>
    <row r="236" spans="1:19" x14ac:dyDescent="0.25">
      <c r="A236" s="39" t="s">
        <v>5</v>
      </c>
      <c r="B236" s="40" t="s">
        <v>114</v>
      </c>
      <c r="C236" s="32" t="s">
        <v>23</v>
      </c>
      <c r="D236" s="78">
        <v>33900</v>
      </c>
      <c r="E236" s="78">
        <v>33900</v>
      </c>
      <c r="F236" s="78">
        <v>33900</v>
      </c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S236" s="108"/>
    </row>
    <row r="237" spans="1:19" x14ac:dyDescent="0.25">
      <c r="A237" s="39" t="s">
        <v>5</v>
      </c>
      <c r="B237" s="40" t="s">
        <v>117</v>
      </c>
      <c r="C237" s="32" t="s">
        <v>23</v>
      </c>
      <c r="D237" s="78">
        <v>33900</v>
      </c>
      <c r="E237" s="78">
        <v>33900</v>
      </c>
      <c r="F237" s="78">
        <v>33900</v>
      </c>
      <c r="G237" s="33"/>
      <c r="H237" s="33"/>
      <c r="I237" s="33"/>
      <c r="J237" s="33">
        <v>28500</v>
      </c>
      <c r="K237" s="33">
        <v>28500</v>
      </c>
      <c r="L237" s="33">
        <v>28500</v>
      </c>
      <c r="M237" s="33">
        <v>28500</v>
      </c>
      <c r="N237" s="33">
        <v>28500</v>
      </c>
      <c r="O237" s="33">
        <v>28500</v>
      </c>
      <c r="P237" s="33">
        <v>28500</v>
      </c>
      <c r="Q237" s="33">
        <v>28500</v>
      </c>
      <c r="S237" s="108"/>
    </row>
    <row r="238" spans="1:19" x14ac:dyDescent="0.25">
      <c r="A238" s="39" t="s">
        <v>5</v>
      </c>
      <c r="B238" s="40" t="s">
        <v>115</v>
      </c>
      <c r="C238" s="32" t="s">
        <v>23</v>
      </c>
      <c r="D238" s="78">
        <v>33900</v>
      </c>
      <c r="E238" s="78">
        <v>33900</v>
      </c>
      <c r="F238" s="78">
        <v>33900</v>
      </c>
      <c r="G238" s="33"/>
      <c r="H238" s="33"/>
      <c r="I238" s="33"/>
      <c r="J238" s="33">
        <v>7000</v>
      </c>
      <c r="K238" s="33">
        <v>7000</v>
      </c>
      <c r="L238" s="33">
        <v>6750</v>
      </c>
      <c r="M238" s="33">
        <v>6750</v>
      </c>
      <c r="N238" s="33">
        <v>6750</v>
      </c>
      <c r="O238" s="33">
        <v>6150</v>
      </c>
      <c r="P238" s="33">
        <v>3750</v>
      </c>
      <c r="Q238" s="33">
        <v>6750</v>
      </c>
      <c r="S238" s="108"/>
    </row>
    <row r="239" spans="1:19" x14ac:dyDescent="0.25">
      <c r="A239" s="39" t="s">
        <v>5</v>
      </c>
      <c r="B239" s="40" t="s">
        <v>116</v>
      </c>
      <c r="C239" s="32" t="s">
        <v>23</v>
      </c>
      <c r="D239" s="78">
        <v>33900</v>
      </c>
      <c r="E239" s="78">
        <v>33900</v>
      </c>
      <c r="F239" s="78">
        <v>33900</v>
      </c>
      <c r="G239" s="33"/>
      <c r="H239" s="33"/>
      <c r="I239" s="33"/>
      <c r="J239" s="33">
        <v>30000</v>
      </c>
      <c r="K239" s="33">
        <v>30000</v>
      </c>
      <c r="L239" s="33">
        <v>30000</v>
      </c>
      <c r="M239" s="33">
        <v>30000</v>
      </c>
      <c r="N239" s="33">
        <v>30000</v>
      </c>
      <c r="O239" s="33">
        <v>30000</v>
      </c>
      <c r="P239" s="33">
        <v>30000</v>
      </c>
      <c r="Q239" s="33">
        <v>30000</v>
      </c>
      <c r="S239" s="108"/>
    </row>
    <row r="240" spans="1:19" x14ac:dyDescent="0.25">
      <c r="A240" s="39" t="s">
        <v>5</v>
      </c>
      <c r="B240" s="31" t="s">
        <v>127</v>
      </c>
      <c r="C240" s="32" t="s">
        <v>23</v>
      </c>
      <c r="D240" s="33">
        <v>26300</v>
      </c>
      <c r="E240" s="33">
        <v>26300</v>
      </c>
      <c r="F240" s="33">
        <v>26300</v>
      </c>
      <c r="G240" s="33"/>
      <c r="H240" s="33"/>
      <c r="I240" s="33"/>
      <c r="J240" s="33">
        <v>30000</v>
      </c>
      <c r="K240" s="33">
        <v>30000</v>
      </c>
      <c r="L240" s="33">
        <v>30000</v>
      </c>
      <c r="M240" s="33">
        <v>30000</v>
      </c>
      <c r="N240" s="33">
        <v>30000</v>
      </c>
      <c r="O240" s="33">
        <v>30000</v>
      </c>
      <c r="P240" s="33">
        <v>30000</v>
      </c>
      <c r="Q240" s="33">
        <v>30000</v>
      </c>
      <c r="S240" s="108"/>
    </row>
    <row r="241" spans="1:19" x14ac:dyDescent="0.25">
      <c r="A241" s="39" t="s">
        <v>5</v>
      </c>
      <c r="B241" s="31" t="s">
        <v>50</v>
      </c>
      <c r="C241" s="32" t="s">
        <v>23</v>
      </c>
      <c r="D241" s="33">
        <v>28500</v>
      </c>
      <c r="E241" s="33">
        <v>28500</v>
      </c>
      <c r="F241" s="33">
        <v>28500</v>
      </c>
      <c r="G241" s="33">
        <v>28500</v>
      </c>
      <c r="H241" s="33">
        <v>28500</v>
      </c>
      <c r="I241" s="33">
        <v>28500</v>
      </c>
      <c r="J241" s="82">
        <v>8223</v>
      </c>
      <c r="K241" s="33">
        <v>7680</v>
      </c>
      <c r="L241" s="33">
        <v>7680</v>
      </c>
      <c r="M241" s="33">
        <v>7680</v>
      </c>
      <c r="N241" s="33">
        <v>7457</v>
      </c>
      <c r="O241" s="33">
        <v>7457</v>
      </c>
      <c r="P241" s="33">
        <v>7240</v>
      </c>
      <c r="Q241" s="33">
        <v>6710</v>
      </c>
      <c r="S241" s="108"/>
    </row>
    <row r="242" spans="1:19" x14ac:dyDescent="0.25">
      <c r="A242" s="39" t="s">
        <v>5</v>
      </c>
      <c r="B242" s="31" t="s">
        <v>29</v>
      </c>
      <c r="C242" s="32" t="s">
        <v>51</v>
      </c>
      <c r="D242" s="33">
        <v>7000</v>
      </c>
      <c r="E242" s="33">
        <v>7000</v>
      </c>
      <c r="F242" s="33">
        <v>7000</v>
      </c>
      <c r="G242" s="33">
        <v>7000</v>
      </c>
      <c r="H242" s="33">
        <v>7000</v>
      </c>
      <c r="I242" s="33">
        <v>7000</v>
      </c>
      <c r="J242" s="33">
        <v>30000</v>
      </c>
      <c r="K242" s="33">
        <v>30000</v>
      </c>
      <c r="L242" s="33">
        <v>30000</v>
      </c>
      <c r="M242" s="33">
        <v>30000</v>
      </c>
      <c r="N242" s="33">
        <v>30000</v>
      </c>
      <c r="O242" s="33">
        <v>30000</v>
      </c>
      <c r="P242" s="33">
        <v>30000</v>
      </c>
      <c r="Q242" s="33">
        <v>30000</v>
      </c>
      <c r="S242" s="108"/>
    </row>
    <row r="243" spans="1:19" x14ac:dyDescent="0.25">
      <c r="A243" s="39" t="s">
        <v>5</v>
      </c>
      <c r="B243" s="31" t="s">
        <v>52</v>
      </c>
      <c r="C243" s="32" t="s">
        <v>51</v>
      </c>
      <c r="D243" s="33">
        <v>30000</v>
      </c>
      <c r="E243" s="33">
        <v>30000</v>
      </c>
      <c r="F243" s="33">
        <v>30000</v>
      </c>
      <c r="G243" s="33">
        <v>30000</v>
      </c>
      <c r="H243" s="33">
        <v>30000</v>
      </c>
      <c r="I243" s="33">
        <v>30000</v>
      </c>
      <c r="J243" s="33">
        <v>-12000</v>
      </c>
      <c r="K243" s="33">
        <v>-12000</v>
      </c>
      <c r="L243" s="33">
        <v>-12000</v>
      </c>
      <c r="M243" s="33">
        <v>-12000</v>
      </c>
      <c r="N243" s="33">
        <v>-12000</v>
      </c>
      <c r="O243" s="33">
        <v>-12000</v>
      </c>
      <c r="P243" s="33">
        <v>-12000</v>
      </c>
      <c r="Q243" s="33">
        <v>-12000</v>
      </c>
      <c r="R243" s="1" t="str">
        <f>IF(E244&gt;F244,"HARGA NAIK","HARGA TIDAK NAIK")</f>
        <v>HARGA TIDAK NAIK</v>
      </c>
      <c r="S243" s="108"/>
    </row>
    <row r="244" spans="1:19" x14ac:dyDescent="0.25">
      <c r="A244" s="39" t="s">
        <v>5</v>
      </c>
      <c r="B244" s="31" t="s">
        <v>56</v>
      </c>
      <c r="C244" s="32" t="s">
        <v>51</v>
      </c>
      <c r="D244" s="125">
        <v>9430</v>
      </c>
      <c r="E244" s="125">
        <v>9430</v>
      </c>
      <c r="F244" s="78">
        <v>9430</v>
      </c>
      <c r="G244" s="33">
        <v>8900</v>
      </c>
      <c r="H244" s="93">
        <v>8900</v>
      </c>
      <c r="I244" s="78">
        <v>8552</v>
      </c>
      <c r="J244" s="33">
        <v>-13000</v>
      </c>
      <c r="K244" s="33">
        <v>-13000</v>
      </c>
      <c r="L244" s="33">
        <v>-13000</v>
      </c>
      <c r="M244" s="33">
        <v>-13000</v>
      </c>
      <c r="N244" s="33">
        <v>-13000</v>
      </c>
      <c r="O244" s="33">
        <v>-13000</v>
      </c>
      <c r="P244" s="33">
        <v>-13000</v>
      </c>
      <c r="Q244" s="33">
        <v>-13000</v>
      </c>
      <c r="S244" s="108"/>
    </row>
    <row r="245" spans="1:19" x14ac:dyDescent="0.25">
      <c r="A245" s="39" t="s">
        <v>5</v>
      </c>
      <c r="B245" s="31" t="s">
        <v>57</v>
      </c>
      <c r="C245" s="32" t="s">
        <v>51</v>
      </c>
      <c r="D245" s="33">
        <v>30000</v>
      </c>
      <c r="E245" s="33">
        <v>30000</v>
      </c>
      <c r="F245" s="33">
        <v>30000</v>
      </c>
      <c r="G245" s="33">
        <v>30000</v>
      </c>
      <c r="H245" s="33">
        <v>30000</v>
      </c>
      <c r="I245" s="33">
        <v>30000</v>
      </c>
      <c r="J245" s="33">
        <v>-500</v>
      </c>
      <c r="K245" s="33">
        <v>-500</v>
      </c>
      <c r="L245" s="33">
        <v>-500</v>
      </c>
      <c r="M245" s="33">
        <v>-500</v>
      </c>
      <c r="N245" s="33">
        <v>-500</v>
      </c>
      <c r="O245" s="33">
        <v>-500</v>
      </c>
      <c r="P245" s="33">
        <v>-500</v>
      </c>
      <c r="Q245" s="33">
        <v>-500</v>
      </c>
      <c r="S245" s="108"/>
    </row>
    <row r="246" spans="1:19" x14ac:dyDescent="0.25">
      <c r="A246" s="39" t="s">
        <v>5</v>
      </c>
      <c r="B246" s="31" t="s">
        <v>60</v>
      </c>
      <c r="C246" s="32" t="s">
        <v>51</v>
      </c>
      <c r="D246" s="33">
        <v>-12000</v>
      </c>
      <c r="E246" s="33">
        <v>-12000</v>
      </c>
      <c r="F246" s="33">
        <v>-12000</v>
      </c>
      <c r="G246" s="33">
        <v>-12000</v>
      </c>
      <c r="H246" s="33">
        <v>-12000</v>
      </c>
      <c r="I246" s="33">
        <v>-12000</v>
      </c>
      <c r="J246" s="33">
        <v>100000</v>
      </c>
      <c r="K246" s="33">
        <v>100000</v>
      </c>
      <c r="L246" s="33">
        <v>100000</v>
      </c>
      <c r="M246" s="33">
        <v>100000</v>
      </c>
      <c r="N246" s="33">
        <v>100000</v>
      </c>
      <c r="O246" s="33">
        <v>100000</v>
      </c>
      <c r="P246" s="33">
        <v>100000</v>
      </c>
      <c r="Q246" s="33">
        <v>100000</v>
      </c>
      <c r="S246" s="108"/>
    </row>
    <row r="247" spans="1:19" x14ac:dyDescent="0.25">
      <c r="A247" s="39" t="s">
        <v>5</v>
      </c>
      <c r="B247" s="31" t="s">
        <v>63</v>
      </c>
      <c r="C247" s="32" t="s">
        <v>51</v>
      </c>
      <c r="D247" s="33">
        <v>-13000</v>
      </c>
      <c r="E247" s="33">
        <v>-13000</v>
      </c>
      <c r="F247" s="33">
        <v>-13000</v>
      </c>
      <c r="G247" s="33">
        <v>-13000</v>
      </c>
      <c r="H247" s="33">
        <v>-13000</v>
      </c>
      <c r="I247" s="33">
        <v>-13000</v>
      </c>
      <c r="J247" s="33">
        <v>100000</v>
      </c>
      <c r="K247" s="33">
        <v>100000</v>
      </c>
      <c r="L247" s="33">
        <v>100000</v>
      </c>
      <c r="M247" s="33">
        <v>100000</v>
      </c>
      <c r="N247" s="33">
        <v>100000</v>
      </c>
      <c r="O247" s="33">
        <v>100000</v>
      </c>
      <c r="P247" s="33">
        <v>100000</v>
      </c>
      <c r="Q247" s="33">
        <v>100000</v>
      </c>
      <c r="S247" s="108"/>
    </row>
    <row r="248" spans="1:19" x14ac:dyDescent="0.25">
      <c r="A248" s="39" t="s">
        <v>5</v>
      </c>
      <c r="B248" s="31" t="s">
        <v>64</v>
      </c>
      <c r="C248" s="32" t="s">
        <v>51</v>
      </c>
      <c r="D248" s="33">
        <v>-500</v>
      </c>
      <c r="E248" s="33">
        <v>-500</v>
      </c>
      <c r="F248" s="33">
        <v>-500</v>
      </c>
      <c r="G248" s="33">
        <v>-500</v>
      </c>
      <c r="H248" s="33">
        <v>-500</v>
      </c>
      <c r="I248" s="33">
        <v>-500</v>
      </c>
      <c r="J248" s="33">
        <v>2012</v>
      </c>
      <c r="K248" s="33">
        <v>2012</v>
      </c>
      <c r="L248" s="33">
        <v>2012</v>
      </c>
      <c r="M248" s="33">
        <v>0</v>
      </c>
      <c r="N248" s="33">
        <v>0</v>
      </c>
      <c r="O248" s="33">
        <v>0</v>
      </c>
      <c r="P248" s="33">
        <v>0</v>
      </c>
      <c r="Q248" s="33">
        <v>0</v>
      </c>
      <c r="S248" s="108"/>
    </row>
    <row r="249" spans="1:19" x14ac:dyDescent="0.25">
      <c r="A249" s="39" t="s">
        <v>5</v>
      </c>
      <c r="B249" s="31" t="s">
        <v>65</v>
      </c>
      <c r="C249" s="32" t="s">
        <v>51</v>
      </c>
      <c r="D249" s="33">
        <v>100000</v>
      </c>
      <c r="E249" s="33">
        <v>100000</v>
      </c>
      <c r="F249" s="33">
        <v>100000</v>
      </c>
      <c r="G249" s="33">
        <v>100000</v>
      </c>
      <c r="H249" s="33">
        <v>100000</v>
      </c>
      <c r="I249" s="33">
        <v>100000</v>
      </c>
      <c r="J249" s="33">
        <v>2232</v>
      </c>
      <c r="K249" s="33">
        <v>2232</v>
      </c>
      <c r="L249" s="33">
        <v>2232</v>
      </c>
      <c r="M249" s="33">
        <v>0</v>
      </c>
      <c r="N249" s="33">
        <v>0</v>
      </c>
      <c r="O249" s="33">
        <v>0</v>
      </c>
      <c r="P249" s="33">
        <v>0</v>
      </c>
      <c r="Q249" s="33">
        <v>0</v>
      </c>
      <c r="S249" s="108"/>
    </row>
    <row r="250" spans="1:19" x14ac:dyDescent="0.25">
      <c r="A250" s="39" t="s">
        <v>5</v>
      </c>
      <c r="B250" s="31" t="s">
        <v>66</v>
      </c>
      <c r="C250" s="32" t="s">
        <v>51</v>
      </c>
      <c r="D250" s="33">
        <v>100000</v>
      </c>
      <c r="E250" s="33">
        <v>100000</v>
      </c>
      <c r="F250" s="33">
        <v>100000</v>
      </c>
      <c r="G250" s="33">
        <v>100000</v>
      </c>
      <c r="H250" s="33">
        <v>100000</v>
      </c>
      <c r="I250" s="33">
        <v>100000</v>
      </c>
      <c r="J250" s="33">
        <v>1542</v>
      </c>
      <c r="K250" s="33">
        <v>1542</v>
      </c>
      <c r="L250" s="33">
        <v>1542</v>
      </c>
      <c r="M250" s="33">
        <v>0</v>
      </c>
      <c r="N250" s="33">
        <v>0</v>
      </c>
      <c r="O250" s="33">
        <v>0</v>
      </c>
      <c r="P250" s="33">
        <v>0</v>
      </c>
      <c r="Q250" s="33">
        <v>0</v>
      </c>
      <c r="S250" s="108"/>
    </row>
    <row r="251" spans="1:19" x14ac:dyDescent="0.25">
      <c r="A251" s="39" t="s">
        <v>5</v>
      </c>
      <c r="B251" s="31" t="s">
        <v>76</v>
      </c>
      <c r="C251" s="32" t="s">
        <v>51</v>
      </c>
      <c r="D251" s="33">
        <v>2012</v>
      </c>
      <c r="E251" s="33">
        <v>2012</v>
      </c>
      <c r="F251" s="33">
        <v>2012</v>
      </c>
      <c r="G251" s="33">
        <v>2012</v>
      </c>
      <c r="H251" s="33">
        <v>2012</v>
      </c>
      <c r="I251" s="33">
        <v>2012</v>
      </c>
      <c r="J251" s="33">
        <v>2716</v>
      </c>
      <c r="K251" s="33">
        <v>2716</v>
      </c>
      <c r="L251" s="33">
        <v>2716</v>
      </c>
      <c r="M251" s="33">
        <v>0</v>
      </c>
      <c r="N251" s="33">
        <v>0</v>
      </c>
      <c r="O251" s="33">
        <v>0</v>
      </c>
      <c r="P251" s="33">
        <v>0</v>
      </c>
      <c r="Q251" s="33">
        <v>0</v>
      </c>
      <c r="S251" s="108"/>
    </row>
    <row r="252" spans="1:19" x14ac:dyDescent="0.25">
      <c r="A252" s="39" t="s">
        <v>5</v>
      </c>
      <c r="B252" s="31" t="s">
        <v>68</v>
      </c>
      <c r="C252" s="32" t="s">
        <v>51</v>
      </c>
      <c r="D252" s="33">
        <v>2232</v>
      </c>
      <c r="E252" s="33">
        <v>2232</v>
      </c>
      <c r="F252" s="33">
        <v>2232</v>
      </c>
      <c r="G252" s="33">
        <v>2232</v>
      </c>
      <c r="H252" s="33">
        <v>2232</v>
      </c>
      <c r="I252" s="33">
        <v>2232</v>
      </c>
      <c r="J252" s="33">
        <v>2716</v>
      </c>
      <c r="K252" s="33">
        <v>2716</v>
      </c>
      <c r="L252" s="33">
        <v>2716</v>
      </c>
      <c r="M252" s="33">
        <v>0</v>
      </c>
      <c r="N252" s="33">
        <v>0</v>
      </c>
      <c r="O252" s="33">
        <v>0</v>
      </c>
      <c r="P252" s="33">
        <v>0</v>
      </c>
      <c r="Q252" s="33">
        <v>0</v>
      </c>
      <c r="S252" s="108"/>
    </row>
    <row r="253" spans="1:19" x14ac:dyDescent="0.25">
      <c r="A253" s="39" t="s">
        <v>5</v>
      </c>
      <c r="B253" s="31" t="s">
        <v>77</v>
      </c>
      <c r="C253" s="32" t="s">
        <v>51</v>
      </c>
      <c r="D253" s="33">
        <v>1542</v>
      </c>
      <c r="E253" s="33">
        <v>1542</v>
      </c>
      <c r="F253" s="33">
        <v>1542</v>
      </c>
      <c r="G253" s="33">
        <v>1542</v>
      </c>
      <c r="H253" s="33">
        <v>1542</v>
      </c>
      <c r="I253" s="33">
        <v>1542</v>
      </c>
      <c r="J253" s="33">
        <v>24200</v>
      </c>
      <c r="K253" s="33">
        <v>24200</v>
      </c>
      <c r="L253" s="33">
        <v>24200</v>
      </c>
      <c r="M253" s="33">
        <v>0</v>
      </c>
      <c r="N253" s="33">
        <v>0</v>
      </c>
      <c r="O253" s="33">
        <v>0</v>
      </c>
      <c r="P253" s="33">
        <v>0</v>
      </c>
      <c r="Q253" s="33">
        <v>0</v>
      </c>
      <c r="S253" s="108"/>
    </row>
    <row r="254" spans="1:19" x14ac:dyDescent="0.25">
      <c r="A254" s="39" t="s">
        <v>5</v>
      </c>
      <c r="B254" s="31" t="s">
        <v>70</v>
      </c>
      <c r="C254" s="32" t="s">
        <v>51</v>
      </c>
      <c r="D254" s="33">
        <v>2716</v>
      </c>
      <c r="E254" s="33">
        <v>2716</v>
      </c>
      <c r="F254" s="33">
        <v>2716</v>
      </c>
      <c r="G254" s="33">
        <v>2716</v>
      </c>
      <c r="H254" s="33">
        <v>2716</v>
      </c>
      <c r="I254" s="33">
        <v>2716</v>
      </c>
      <c r="J254" s="33">
        <v>0</v>
      </c>
      <c r="K254" s="33">
        <v>0</v>
      </c>
      <c r="L254" s="33">
        <v>0</v>
      </c>
      <c r="M254" s="33">
        <v>0</v>
      </c>
      <c r="N254" s="33">
        <v>0</v>
      </c>
      <c r="O254" s="33">
        <v>0</v>
      </c>
      <c r="P254" s="33">
        <v>0</v>
      </c>
      <c r="Q254" s="33">
        <v>0</v>
      </c>
      <c r="S254" s="108"/>
    </row>
    <row r="255" spans="1:19" x14ac:dyDescent="0.25">
      <c r="A255" s="39" t="s">
        <v>5</v>
      </c>
      <c r="B255" s="31" t="s">
        <v>78</v>
      </c>
      <c r="C255" s="32" t="s">
        <v>51</v>
      </c>
      <c r="D255" s="33">
        <v>2716</v>
      </c>
      <c r="E255" s="33">
        <v>2716</v>
      </c>
      <c r="F255" s="33">
        <v>2716</v>
      </c>
      <c r="G255" s="33">
        <v>2716</v>
      </c>
      <c r="H255" s="33">
        <v>2716</v>
      </c>
      <c r="I255" s="33">
        <v>2716</v>
      </c>
      <c r="J255" s="33">
        <v>0</v>
      </c>
      <c r="K255" s="33">
        <v>0</v>
      </c>
      <c r="L255" s="33">
        <v>0</v>
      </c>
      <c r="M255" s="33">
        <v>0</v>
      </c>
      <c r="N255" s="33">
        <v>0</v>
      </c>
      <c r="O255" s="33">
        <v>0</v>
      </c>
      <c r="P255" s="33">
        <v>0</v>
      </c>
      <c r="Q255" s="33">
        <v>0</v>
      </c>
      <c r="S255" s="108"/>
    </row>
    <row r="256" spans="1:19" x14ac:dyDescent="0.25">
      <c r="A256" s="39" t="s">
        <v>5</v>
      </c>
      <c r="B256" s="31" t="s">
        <v>37</v>
      </c>
      <c r="C256" s="32" t="s">
        <v>51</v>
      </c>
      <c r="D256" s="33">
        <v>24200</v>
      </c>
      <c r="E256" s="33">
        <v>24200</v>
      </c>
      <c r="F256" s="33">
        <v>24200</v>
      </c>
      <c r="G256" s="33">
        <v>24200</v>
      </c>
      <c r="H256" s="33">
        <v>24200</v>
      </c>
      <c r="I256" s="33">
        <v>24200</v>
      </c>
      <c r="J256" s="43">
        <v>33358</v>
      </c>
      <c r="K256" s="43">
        <v>33358</v>
      </c>
      <c r="L256" s="43">
        <v>32275</v>
      </c>
      <c r="M256" s="43">
        <v>31488</v>
      </c>
      <c r="N256" s="43">
        <v>30661</v>
      </c>
      <c r="O256" s="43">
        <v>30661</v>
      </c>
      <c r="P256" s="43">
        <v>29768</v>
      </c>
      <c r="Q256" s="43">
        <v>27000</v>
      </c>
      <c r="S256" s="108"/>
    </row>
    <row r="257" spans="1:19" x14ac:dyDescent="0.25">
      <c r="A257" s="39" t="s">
        <v>5</v>
      </c>
      <c r="B257" s="31" t="s">
        <v>85</v>
      </c>
      <c r="C257" s="32"/>
      <c r="D257" s="33">
        <v>0</v>
      </c>
      <c r="E257" s="33">
        <v>0</v>
      </c>
      <c r="F257" s="33">
        <v>0</v>
      </c>
      <c r="G257" s="33">
        <v>0</v>
      </c>
      <c r="H257" s="33">
        <v>0</v>
      </c>
      <c r="I257" s="33">
        <v>0</v>
      </c>
      <c r="J257" s="43">
        <v>0</v>
      </c>
      <c r="K257" s="43">
        <v>0</v>
      </c>
      <c r="L257" s="43">
        <v>0</v>
      </c>
      <c r="M257" s="43">
        <v>0</v>
      </c>
      <c r="N257" s="43">
        <v>0</v>
      </c>
      <c r="O257" s="43">
        <v>0</v>
      </c>
      <c r="P257" s="43">
        <v>0</v>
      </c>
      <c r="Q257" s="43">
        <v>0</v>
      </c>
      <c r="S257" s="108"/>
    </row>
    <row r="258" spans="1:19" x14ac:dyDescent="0.25">
      <c r="A258" s="39" t="s">
        <v>5</v>
      </c>
      <c r="B258" s="31" t="s">
        <v>69</v>
      </c>
      <c r="C258" s="32" t="s">
        <v>51</v>
      </c>
      <c r="D258" s="33">
        <v>0</v>
      </c>
      <c r="E258" s="33">
        <v>0</v>
      </c>
      <c r="F258" s="33">
        <v>0</v>
      </c>
      <c r="G258" s="33">
        <v>0</v>
      </c>
      <c r="H258" s="33">
        <v>0</v>
      </c>
      <c r="I258" s="33">
        <v>0</v>
      </c>
      <c r="J258" s="43">
        <v>19883</v>
      </c>
      <c r="K258" s="43">
        <v>19883</v>
      </c>
      <c r="L258" s="43">
        <v>17430</v>
      </c>
      <c r="M258" s="43">
        <v>16915</v>
      </c>
      <c r="N258" s="43">
        <v>16486</v>
      </c>
      <c r="O258" s="43">
        <v>16486</v>
      </c>
      <c r="P258" s="43">
        <v>16006</v>
      </c>
      <c r="Q258" s="43">
        <v>14800</v>
      </c>
      <c r="R258" s="1" t="str">
        <f>IF(E259&gt;F259,"HARGA NAIK","HARGA TIDAK NAIK")</f>
        <v>HARGA TIDAK NAIK</v>
      </c>
      <c r="S258" s="108"/>
    </row>
    <row r="259" spans="1:19" x14ac:dyDescent="0.25">
      <c r="A259" s="41" t="s">
        <v>8</v>
      </c>
      <c r="B259" s="41" t="s">
        <v>22</v>
      </c>
      <c r="C259" s="42" t="s">
        <v>23</v>
      </c>
      <c r="D259" s="43">
        <v>39360</v>
      </c>
      <c r="E259" s="43">
        <v>39360</v>
      </c>
      <c r="F259" s="79">
        <v>39360</v>
      </c>
      <c r="G259" s="43">
        <v>37130</v>
      </c>
      <c r="H259" s="94">
        <v>37130</v>
      </c>
      <c r="I259" s="79">
        <v>35359</v>
      </c>
      <c r="J259" s="43">
        <v>25575</v>
      </c>
      <c r="K259" s="43">
        <v>25575</v>
      </c>
      <c r="L259" s="43">
        <v>23685</v>
      </c>
      <c r="M259" s="43">
        <v>23685</v>
      </c>
      <c r="N259" s="43">
        <v>23685</v>
      </c>
      <c r="O259" s="43">
        <v>23685</v>
      </c>
      <c r="P259" s="43">
        <v>23014</v>
      </c>
      <c r="Q259" s="43">
        <v>21950</v>
      </c>
      <c r="S259" s="108"/>
    </row>
    <row r="260" spans="1:19" x14ac:dyDescent="0.25">
      <c r="A260" s="41" t="s">
        <v>8</v>
      </c>
      <c r="B260" s="41" t="s">
        <v>101</v>
      </c>
      <c r="C260" s="42" t="s">
        <v>23</v>
      </c>
      <c r="D260" s="79">
        <v>22750</v>
      </c>
      <c r="E260" s="79">
        <v>22750</v>
      </c>
      <c r="F260" s="79">
        <v>22750</v>
      </c>
      <c r="G260" s="43">
        <v>20680</v>
      </c>
      <c r="H260" s="94">
        <v>20680</v>
      </c>
      <c r="I260" s="79">
        <v>19883</v>
      </c>
      <c r="J260" s="43">
        <v>33780</v>
      </c>
      <c r="K260" s="43">
        <v>33780</v>
      </c>
      <c r="L260" s="43">
        <v>32881</v>
      </c>
      <c r="M260" s="43">
        <v>31923</v>
      </c>
      <c r="N260" s="43">
        <v>31084</v>
      </c>
      <c r="O260" s="43">
        <v>31084</v>
      </c>
      <c r="P260" s="43">
        <v>30179</v>
      </c>
      <c r="Q260" s="43">
        <v>29300</v>
      </c>
      <c r="S260" s="108"/>
    </row>
    <row r="261" spans="1:19" x14ac:dyDescent="0.25">
      <c r="A261" s="41" t="s">
        <v>8</v>
      </c>
      <c r="B261" s="41" t="s">
        <v>26</v>
      </c>
      <c r="C261" s="42" t="s">
        <v>23</v>
      </c>
      <c r="D261" s="79">
        <v>22750</v>
      </c>
      <c r="E261" s="79">
        <v>22750</v>
      </c>
      <c r="F261" s="79">
        <v>22750</v>
      </c>
      <c r="G261" s="43">
        <v>19883</v>
      </c>
      <c r="H261" s="43">
        <v>19883</v>
      </c>
      <c r="I261" s="43">
        <v>19883</v>
      </c>
      <c r="J261" s="43">
        <v>13550</v>
      </c>
      <c r="K261" s="43">
        <v>13550</v>
      </c>
      <c r="L261" s="43">
        <v>12500</v>
      </c>
      <c r="M261" s="43">
        <v>12500</v>
      </c>
      <c r="N261" s="43">
        <v>12500</v>
      </c>
      <c r="O261" s="43">
        <v>12500</v>
      </c>
      <c r="P261" s="43">
        <v>12000</v>
      </c>
      <c r="Q261" s="43">
        <v>12000</v>
      </c>
      <c r="S261" s="108"/>
    </row>
    <row r="262" spans="1:19" x14ac:dyDescent="0.25">
      <c r="A262" s="41" t="s">
        <v>8</v>
      </c>
      <c r="B262" s="41" t="s">
        <v>28</v>
      </c>
      <c r="C262" s="42" t="s">
        <v>23</v>
      </c>
      <c r="D262" s="43">
        <v>25575</v>
      </c>
      <c r="E262" s="43">
        <v>25575</v>
      </c>
      <c r="F262" s="43">
        <v>25575</v>
      </c>
      <c r="G262" s="43">
        <v>25575</v>
      </c>
      <c r="H262" s="43">
        <v>25575</v>
      </c>
      <c r="I262" s="43">
        <v>25575</v>
      </c>
      <c r="J262" s="43">
        <v>23060</v>
      </c>
      <c r="K262" s="43">
        <v>23060</v>
      </c>
      <c r="L262" s="43">
        <v>20800</v>
      </c>
      <c r="M262" s="43">
        <v>20800</v>
      </c>
      <c r="N262" s="43">
        <v>20800</v>
      </c>
      <c r="O262" s="43">
        <v>20800</v>
      </c>
      <c r="P262" s="43">
        <v>0</v>
      </c>
      <c r="Q262" s="43">
        <v>0</v>
      </c>
      <c r="S262" s="108"/>
    </row>
    <row r="263" spans="1:19" x14ac:dyDescent="0.25">
      <c r="A263" s="41" t="s">
        <v>8</v>
      </c>
      <c r="B263" s="41" t="s">
        <v>30</v>
      </c>
      <c r="C263" s="42" t="s">
        <v>23</v>
      </c>
      <c r="D263" s="79">
        <v>37240</v>
      </c>
      <c r="E263" s="79">
        <v>37240</v>
      </c>
      <c r="F263" s="79">
        <v>37240</v>
      </c>
      <c r="G263" s="43">
        <v>35131</v>
      </c>
      <c r="H263" s="43">
        <v>35131</v>
      </c>
      <c r="I263" s="79">
        <v>35131</v>
      </c>
      <c r="J263" s="43">
        <v>22040</v>
      </c>
      <c r="K263" s="43">
        <v>22040</v>
      </c>
      <c r="L263" s="43">
        <v>19800</v>
      </c>
      <c r="M263" s="43">
        <v>19800</v>
      </c>
      <c r="N263" s="43">
        <v>19800</v>
      </c>
      <c r="O263" s="43">
        <v>19800</v>
      </c>
      <c r="P263" s="43">
        <v>19650</v>
      </c>
      <c r="Q263" s="43">
        <v>19650</v>
      </c>
      <c r="S263" s="108"/>
    </row>
    <row r="264" spans="1:19" x14ac:dyDescent="0.25">
      <c r="A264" s="41" t="s">
        <v>8</v>
      </c>
      <c r="B264" s="41" t="s">
        <v>27</v>
      </c>
      <c r="C264" s="42" t="s">
        <v>23</v>
      </c>
      <c r="D264" s="43">
        <v>13550</v>
      </c>
      <c r="E264" s="43">
        <v>13550</v>
      </c>
      <c r="F264" s="43">
        <v>13550</v>
      </c>
      <c r="G264" s="43">
        <v>13550</v>
      </c>
      <c r="H264" s="43">
        <v>13550</v>
      </c>
      <c r="I264" s="43">
        <v>13550</v>
      </c>
      <c r="J264" s="43">
        <v>30738</v>
      </c>
      <c r="K264" s="43">
        <v>30738</v>
      </c>
      <c r="L264" s="43">
        <v>27400</v>
      </c>
      <c r="M264" s="43">
        <v>27400</v>
      </c>
      <c r="N264" s="43">
        <v>27400</v>
      </c>
      <c r="O264" s="43">
        <v>27400</v>
      </c>
      <c r="P264" s="43">
        <v>18700</v>
      </c>
      <c r="Q264" s="43">
        <v>18700</v>
      </c>
      <c r="S264" s="108"/>
    </row>
    <row r="265" spans="1:19" x14ac:dyDescent="0.25">
      <c r="A265" s="41" t="s">
        <v>8</v>
      </c>
      <c r="B265" s="41" t="s">
        <v>31</v>
      </c>
      <c r="C265" s="42" t="s">
        <v>23</v>
      </c>
      <c r="D265" s="43">
        <v>23060</v>
      </c>
      <c r="E265" s="43">
        <v>23060</v>
      </c>
      <c r="F265" s="43">
        <v>23060</v>
      </c>
      <c r="G265" s="43">
        <v>23060</v>
      </c>
      <c r="H265" s="43">
        <v>23060</v>
      </c>
      <c r="I265" s="43">
        <v>23060</v>
      </c>
      <c r="J265" s="83">
        <v>30988</v>
      </c>
      <c r="K265" s="43">
        <v>30738</v>
      </c>
      <c r="L265" s="43">
        <v>29605</v>
      </c>
      <c r="M265" s="43">
        <v>29605</v>
      </c>
      <c r="N265" s="43">
        <v>28750</v>
      </c>
      <c r="O265" s="43">
        <v>28750</v>
      </c>
      <c r="P265" s="43">
        <v>31496</v>
      </c>
      <c r="Q265" s="43">
        <v>0</v>
      </c>
      <c r="S265" s="108"/>
    </row>
    <row r="266" spans="1:19" x14ac:dyDescent="0.25">
      <c r="A266" s="41" t="s">
        <v>8</v>
      </c>
      <c r="B266" s="41" t="s">
        <v>25</v>
      </c>
      <c r="C266" s="42" t="s">
        <v>23</v>
      </c>
      <c r="D266" s="43">
        <v>22040</v>
      </c>
      <c r="E266" s="43">
        <v>22040</v>
      </c>
      <c r="F266" s="43">
        <v>22040</v>
      </c>
      <c r="G266" s="43">
        <v>22040</v>
      </c>
      <c r="H266" s="43">
        <v>22040</v>
      </c>
      <c r="I266" s="43">
        <v>22040</v>
      </c>
      <c r="J266" s="43">
        <v>30738</v>
      </c>
      <c r="K266" s="43">
        <v>30738</v>
      </c>
      <c r="L266" s="43">
        <v>29355</v>
      </c>
      <c r="M266" s="43">
        <v>29355</v>
      </c>
      <c r="N266" s="43">
        <v>28500</v>
      </c>
      <c r="O266" s="43">
        <v>28500</v>
      </c>
      <c r="P266" s="43">
        <v>28500</v>
      </c>
      <c r="Q266" s="43">
        <v>28500</v>
      </c>
      <c r="S266" s="108"/>
    </row>
    <row r="267" spans="1:19" x14ac:dyDescent="0.25">
      <c r="A267" s="41" t="s">
        <v>8</v>
      </c>
      <c r="B267" s="41" t="s">
        <v>40</v>
      </c>
      <c r="C267" s="42" t="s">
        <v>23</v>
      </c>
      <c r="D267" s="43">
        <v>30738</v>
      </c>
      <c r="E267" s="43">
        <v>30738</v>
      </c>
      <c r="F267" s="43">
        <v>30738</v>
      </c>
      <c r="G267" s="43">
        <v>30738</v>
      </c>
      <c r="H267" s="43">
        <v>30738</v>
      </c>
      <c r="I267" s="43">
        <v>30738</v>
      </c>
      <c r="J267" s="43">
        <v>30738</v>
      </c>
      <c r="K267" s="43">
        <v>30738</v>
      </c>
      <c r="L267" s="43">
        <v>29605</v>
      </c>
      <c r="M267" s="43">
        <v>29605</v>
      </c>
      <c r="N267" s="43">
        <v>28750</v>
      </c>
      <c r="O267" s="43">
        <v>28750</v>
      </c>
      <c r="P267" s="43">
        <v>31496</v>
      </c>
      <c r="Q267" s="43">
        <v>0</v>
      </c>
      <c r="S267" s="108"/>
    </row>
    <row r="268" spans="1:19" x14ac:dyDescent="0.25">
      <c r="A268" s="41" t="s">
        <v>8</v>
      </c>
      <c r="B268" s="85" t="s">
        <v>42</v>
      </c>
      <c r="C268" s="42" t="s">
        <v>23</v>
      </c>
      <c r="D268" s="43">
        <v>30988</v>
      </c>
      <c r="E268" s="43">
        <v>30988</v>
      </c>
      <c r="F268" s="43">
        <v>30988</v>
      </c>
      <c r="G268" s="43">
        <v>30988</v>
      </c>
      <c r="H268" s="43">
        <v>30988</v>
      </c>
      <c r="I268" s="43">
        <v>30988</v>
      </c>
      <c r="J268" s="83">
        <v>30988</v>
      </c>
      <c r="K268" s="43">
        <v>30738</v>
      </c>
      <c r="L268" s="43">
        <v>29605</v>
      </c>
      <c r="M268" s="43">
        <v>29605</v>
      </c>
      <c r="N268" s="43">
        <v>28750</v>
      </c>
      <c r="O268" s="43">
        <v>28750</v>
      </c>
      <c r="P268" s="43">
        <v>41100</v>
      </c>
      <c r="Q268" s="43">
        <v>0</v>
      </c>
      <c r="S268" s="108"/>
    </row>
    <row r="269" spans="1:19" x14ac:dyDescent="0.25">
      <c r="A269" s="41" t="s">
        <v>8</v>
      </c>
      <c r="B269" s="41" t="s">
        <v>87</v>
      </c>
      <c r="C269" s="42" t="s">
        <v>23</v>
      </c>
      <c r="D269" s="43">
        <v>30738</v>
      </c>
      <c r="E269" s="43">
        <v>30738</v>
      </c>
      <c r="F269" s="43">
        <v>30738</v>
      </c>
      <c r="G269" s="43">
        <v>30738</v>
      </c>
      <c r="H269" s="43">
        <v>30738</v>
      </c>
      <c r="I269" s="43">
        <v>30738</v>
      </c>
      <c r="J269" s="83">
        <v>30988</v>
      </c>
      <c r="K269" s="43">
        <v>30738</v>
      </c>
      <c r="L269" s="43">
        <v>29605</v>
      </c>
      <c r="M269" s="43">
        <v>29605</v>
      </c>
      <c r="N269" s="43">
        <v>28750</v>
      </c>
      <c r="O269" s="43">
        <v>28750</v>
      </c>
      <c r="P269" s="43">
        <v>41100</v>
      </c>
      <c r="Q269" s="43">
        <v>0</v>
      </c>
      <c r="S269" s="108"/>
    </row>
    <row r="270" spans="1:19" x14ac:dyDescent="0.25">
      <c r="A270" s="41" t="s">
        <v>8</v>
      </c>
      <c r="B270" s="85" t="s">
        <v>46</v>
      </c>
      <c r="C270" s="42" t="s">
        <v>23</v>
      </c>
      <c r="D270" s="43">
        <v>30738</v>
      </c>
      <c r="E270" s="43">
        <v>30738</v>
      </c>
      <c r="F270" s="43">
        <v>30738</v>
      </c>
      <c r="G270" s="43">
        <v>30738</v>
      </c>
      <c r="H270" s="43">
        <v>30738</v>
      </c>
      <c r="I270" s="43">
        <v>30738</v>
      </c>
      <c r="J270" s="43">
        <v>30738</v>
      </c>
      <c r="K270" s="43">
        <v>30738</v>
      </c>
      <c r="L270" s="43">
        <v>40600</v>
      </c>
      <c r="M270" s="43">
        <v>40600</v>
      </c>
      <c r="N270" s="43">
        <v>40600</v>
      </c>
      <c r="O270" s="43">
        <v>40600</v>
      </c>
      <c r="P270" s="43">
        <v>28750</v>
      </c>
      <c r="Q270" s="43">
        <v>28750</v>
      </c>
      <c r="S270" s="108"/>
    </row>
    <row r="271" spans="1:19" x14ac:dyDescent="0.25">
      <c r="A271" s="41" t="s">
        <v>8</v>
      </c>
      <c r="B271" s="85" t="s">
        <v>47</v>
      </c>
      <c r="C271" s="42" t="s">
        <v>23</v>
      </c>
      <c r="D271" s="43">
        <v>30988</v>
      </c>
      <c r="E271" s="43">
        <v>30988</v>
      </c>
      <c r="F271" s="43">
        <v>30988</v>
      </c>
      <c r="G271" s="43">
        <v>30988</v>
      </c>
      <c r="H271" s="43">
        <v>30988</v>
      </c>
      <c r="I271" s="43">
        <v>30988</v>
      </c>
      <c r="J271" s="43">
        <v>30738</v>
      </c>
      <c r="K271" s="43">
        <v>30738</v>
      </c>
      <c r="L271" s="43">
        <v>40600</v>
      </c>
      <c r="M271" s="43">
        <v>40600</v>
      </c>
      <c r="N271" s="43">
        <v>40600</v>
      </c>
      <c r="O271" s="43">
        <v>40600</v>
      </c>
      <c r="P271" s="43">
        <v>28750</v>
      </c>
      <c r="Q271" s="43">
        <v>28750</v>
      </c>
      <c r="S271" s="108"/>
    </row>
    <row r="272" spans="1:19" x14ac:dyDescent="0.25">
      <c r="A272" s="41" t="s">
        <v>8</v>
      </c>
      <c r="B272" s="85" t="s">
        <v>43</v>
      </c>
      <c r="C272" s="42" t="s">
        <v>23</v>
      </c>
      <c r="D272" s="43">
        <v>30988</v>
      </c>
      <c r="E272" s="43">
        <v>30988</v>
      </c>
      <c r="F272" s="43">
        <v>30988</v>
      </c>
      <c r="G272" s="43">
        <v>30988</v>
      </c>
      <c r="H272" s="43">
        <v>30988</v>
      </c>
      <c r="I272" s="43">
        <v>30988</v>
      </c>
      <c r="J272" s="43"/>
      <c r="K272" s="43"/>
      <c r="L272" s="43"/>
      <c r="M272" s="43"/>
      <c r="N272" s="43"/>
      <c r="O272" s="43"/>
      <c r="P272" s="43"/>
      <c r="Q272" s="43"/>
      <c r="S272" s="108"/>
    </row>
    <row r="273" spans="1:19" x14ac:dyDescent="0.25">
      <c r="A273" s="41" t="s">
        <v>8</v>
      </c>
      <c r="B273" s="41" t="s">
        <v>48</v>
      </c>
      <c r="C273" s="42" t="s">
        <v>23</v>
      </c>
      <c r="D273" s="43">
        <v>30738</v>
      </c>
      <c r="E273" s="43">
        <v>30738</v>
      </c>
      <c r="F273" s="43">
        <v>30738</v>
      </c>
      <c r="G273" s="43">
        <v>30738</v>
      </c>
      <c r="H273" s="43">
        <v>30738</v>
      </c>
      <c r="I273" s="43">
        <v>30738</v>
      </c>
      <c r="J273" s="43">
        <v>28500</v>
      </c>
      <c r="K273" s="43">
        <v>28500</v>
      </c>
      <c r="L273" s="43">
        <v>28500</v>
      </c>
      <c r="M273" s="43">
        <v>28500</v>
      </c>
      <c r="N273" s="43">
        <v>28500</v>
      </c>
      <c r="O273" s="43">
        <v>28500</v>
      </c>
      <c r="P273" s="43">
        <v>28750</v>
      </c>
      <c r="Q273" s="43">
        <v>28750</v>
      </c>
      <c r="S273" s="108"/>
    </row>
    <row r="274" spans="1:19" x14ac:dyDescent="0.25">
      <c r="A274" s="41" t="s">
        <v>8</v>
      </c>
      <c r="B274" s="41" t="s">
        <v>49</v>
      </c>
      <c r="C274" s="42" t="s">
        <v>23</v>
      </c>
      <c r="D274" s="43">
        <v>30738</v>
      </c>
      <c r="E274" s="43">
        <v>30738</v>
      </c>
      <c r="F274" s="43">
        <v>30738</v>
      </c>
      <c r="G274" s="43">
        <v>30738</v>
      </c>
      <c r="H274" s="43">
        <v>30738</v>
      </c>
      <c r="I274" s="43">
        <v>30738</v>
      </c>
      <c r="J274" s="43">
        <v>7000</v>
      </c>
      <c r="K274" s="43">
        <v>7000</v>
      </c>
      <c r="L274" s="43">
        <v>3750</v>
      </c>
      <c r="M274" s="43">
        <v>3750</v>
      </c>
      <c r="N274" s="43">
        <v>3750</v>
      </c>
      <c r="O274" s="43">
        <v>3750</v>
      </c>
      <c r="P274" s="43">
        <v>28750</v>
      </c>
      <c r="Q274" s="43">
        <v>28750</v>
      </c>
      <c r="S274" s="108"/>
    </row>
    <row r="275" spans="1:19" x14ac:dyDescent="0.25">
      <c r="A275" s="41" t="s">
        <v>8</v>
      </c>
      <c r="B275" s="41" t="s">
        <v>114</v>
      </c>
      <c r="C275" s="42" t="s">
        <v>23</v>
      </c>
      <c r="D275" s="43">
        <v>33900</v>
      </c>
      <c r="E275" s="43">
        <v>33900</v>
      </c>
      <c r="F275" s="43">
        <v>33900</v>
      </c>
      <c r="G275" s="43"/>
      <c r="H275" s="43"/>
      <c r="I275" s="43"/>
      <c r="J275" s="43">
        <v>30000</v>
      </c>
      <c r="K275" s="43">
        <v>30000</v>
      </c>
      <c r="L275" s="43">
        <v>30000</v>
      </c>
      <c r="M275" s="43">
        <v>30000</v>
      </c>
      <c r="N275" s="43">
        <v>30000</v>
      </c>
      <c r="O275" s="43">
        <v>30000</v>
      </c>
      <c r="P275" s="43">
        <v>28750</v>
      </c>
      <c r="Q275" s="43">
        <v>28750</v>
      </c>
      <c r="S275" s="108"/>
    </row>
    <row r="276" spans="1:19" x14ac:dyDescent="0.25">
      <c r="A276" s="41" t="s">
        <v>8</v>
      </c>
      <c r="B276" s="41" t="s">
        <v>50</v>
      </c>
      <c r="C276" s="42" t="s">
        <v>23</v>
      </c>
      <c r="D276" s="43">
        <v>28500</v>
      </c>
      <c r="E276" s="43">
        <v>28500</v>
      </c>
      <c r="F276" s="43">
        <v>28500</v>
      </c>
      <c r="G276" s="43">
        <v>28500</v>
      </c>
      <c r="H276" s="43">
        <v>28500</v>
      </c>
      <c r="I276" s="43">
        <v>28500</v>
      </c>
      <c r="J276" s="83">
        <v>8613</v>
      </c>
      <c r="K276" s="43">
        <v>8070</v>
      </c>
      <c r="L276" s="43">
        <v>8070</v>
      </c>
      <c r="M276" s="43">
        <v>8070</v>
      </c>
      <c r="N276" s="43">
        <v>7847</v>
      </c>
      <c r="O276" s="43">
        <v>7847</v>
      </c>
      <c r="P276" s="43">
        <v>27610</v>
      </c>
      <c r="Q276" s="43">
        <v>27610</v>
      </c>
      <c r="S276" s="108"/>
    </row>
    <row r="277" spans="1:19" x14ac:dyDescent="0.25">
      <c r="A277" s="41" t="s">
        <v>8</v>
      </c>
      <c r="B277" s="41" t="s">
        <v>29</v>
      </c>
      <c r="C277" s="42" t="s">
        <v>51</v>
      </c>
      <c r="D277" s="43">
        <v>7000</v>
      </c>
      <c r="E277" s="43">
        <v>7000</v>
      </c>
      <c r="F277" s="43">
        <v>7000</v>
      </c>
      <c r="G277" s="43">
        <v>7000</v>
      </c>
      <c r="H277" s="43">
        <v>7000</v>
      </c>
      <c r="I277" s="43">
        <v>7000</v>
      </c>
      <c r="J277" s="43">
        <v>30000</v>
      </c>
      <c r="K277" s="43">
        <v>30000</v>
      </c>
      <c r="L277" s="43">
        <v>30000</v>
      </c>
      <c r="M277" s="43">
        <v>30000</v>
      </c>
      <c r="N277" s="43">
        <v>30000</v>
      </c>
      <c r="O277" s="43">
        <v>30000</v>
      </c>
      <c r="P277" s="43">
        <v>5250</v>
      </c>
      <c r="Q277" s="43">
        <v>5250</v>
      </c>
      <c r="S277" s="108"/>
    </row>
    <row r="278" spans="1:19" x14ac:dyDescent="0.25">
      <c r="A278" s="41" t="s">
        <v>8</v>
      </c>
      <c r="B278" s="41" t="s">
        <v>52</v>
      </c>
      <c r="C278" s="42" t="s">
        <v>51</v>
      </c>
      <c r="D278" s="43">
        <v>30000</v>
      </c>
      <c r="E278" s="43">
        <v>30000</v>
      </c>
      <c r="F278" s="43">
        <v>30000</v>
      </c>
      <c r="G278" s="43">
        <v>30000</v>
      </c>
      <c r="H278" s="43">
        <v>30000</v>
      </c>
      <c r="I278" s="43">
        <v>30000</v>
      </c>
      <c r="J278" s="43">
        <v>-12000</v>
      </c>
      <c r="K278" s="43">
        <v>-12000</v>
      </c>
      <c r="L278" s="43">
        <v>-12000</v>
      </c>
      <c r="M278" s="43">
        <v>-12000</v>
      </c>
      <c r="N278" s="43">
        <v>-12000</v>
      </c>
      <c r="O278" s="43">
        <v>-12000</v>
      </c>
      <c r="P278" s="43">
        <v>30000</v>
      </c>
      <c r="Q278" s="43">
        <v>30000</v>
      </c>
      <c r="R278" s="1" t="str">
        <f>IF(E279&gt;F279,"HARGA NAIK","HARGA TIDAK NAIK")</f>
        <v>HARGA TIDAK NAIK</v>
      </c>
      <c r="S278" s="108"/>
    </row>
    <row r="279" spans="1:19" x14ac:dyDescent="0.25">
      <c r="A279" s="41" t="s">
        <v>8</v>
      </c>
      <c r="B279" s="41" t="s">
        <v>56</v>
      </c>
      <c r="C279" s="42" t="s">
        <v>51</v>
      </c>
      <c r="D279" s="97">
        <v>9430</v>
      </c>
      <c r="E279" s="97">
        <v>9430</v>
      </c>
      <c r="F279" s="79">
        <v>9430</v>
      </c>
      <c r="G279" s="43">
        <v>9320</v>
      </c>
      <c r="H279" s="94">
        <v>9320</v>
      </c>
      <c r="I279" s="79">
        <v>8958</v>
      </c>
      <c r="J279" s="43">
        <v>-13000</v>
      </c>
      <c r="K279" s="43">
        <v>-13000</v>
      </c>
      <c r="L279" s="43">
        <v>-13000</v>
      </c>
      <c r="M279" s="43">
        <v>-13000</v>
      </c>
      <c r="N279" s="43">
        <v>-13000</v>
      </c>
      <c r="O279" s="43">
        <v>-13000</v>
      </c>
      <c r="P279" s="43">
        <v>7240</v>
      </c>
      <c r="Q279" s="43">
        <v>6710</v>
      </c>
      <c r="S279" s="108"/>
    </row>
    <row r="280" spans="1:19" x14ac:dyDescent="0.25">
      <c r="A280" s="41" t="s">
        <v>8</v>
      </c>
      <c r="B280" s="41" t="s">
        <v>57</v>
      </c>
      <c r="C280" s="42" t="s">
        <v>51</v>
      </c>
      <c r="D280" s="43">
        <v>30000</v>
      </c>
      <c r="E280" s="43">
        <v>30000</v>
      </c>
      <c r="F280" s="43">
        <v>30000</v>
      </c>
      <c r="G280" s="43">
        <v>30000</v>
      </c>
      <c r="H280" s="43">
        <v>30000</v>
      </c>
      <c r="I280" s="43">
        <v>30000</v>
      </c>
      <c r="J280" s="43">
        <v>-500</v>
      </c>
      <c r="K280" s="43">
        <v>-500</v>
      </c>
      <c r="L280" s="43">
        <v>-500</v>
      </c>
      <c r="M280" s="43">
        <v>-500</v>
      </c>
      <c r="N280" s="43">
        <v>-500</v>
      </c>
      <c r="O280" s="43">
        <v>-500</v>
      </c>
      <c r="P280" s="43">
        <v>30000</v>
      </c>
      <c r="Q280" s="43">
        <v>30000</v>
      </c>
      <c r="S280" s="108"/>
    </row>
    <row r="281" spans="1:19" x14ac:dyDescent="0.25">
      <c r="A281" s="41" t="s">
        <v>8</v>
      </c>
      <c r="B281" s="41" t="s">
        <v>60</v>
      </c>
      <c r="C281" s="42" t="s">
        <v>51</v>
      </c>
      <c r="D281" s="43">
        <v>-12000</v>
      </c>
      <c r="E281" s="43">
        <v>-12000</v>
      </c>
      <c r="F281" s="43">
        <v>-12000</v>
      </c>
      <c r="G281" s="43">
        <v>-12000</v>
      </c>
      <c r="H281" s="43">
        <v>-12000</v>
      </c>
      <c r="I281" s="43">
        <v>-12000</v>
      </c>
      <c r="J281" s="43">
        <v>100000</v>
      </c>
      <c r="K281" s="43">
        <v>100000</v>
      </c>
      <c r="L281" s="43">
        <v>100000</v>
      </c>
      <c r="M281" s="43">
        <v>100000</v>
      </c>
      <c r="N281" s="43">
        <v>100000</v>
      </c>
      <c r="O281" s="43">
        <v>100000</v>
      </c>
      <c r="P281" s="43">
        <v>-12000</v>
      </c>
      <c r="Q281" s="43">
        <v>-12000</v>
      </c>
      <c r="S281" s="108"/>
    </row>
    <row r="282" spans="1:19" x14ac:dyDescent="0.25">
      <c r="A282" s="41" t="s">
        <v>8</v>
      </c>
      <c r="B282" s="41" t="s">
        <v>63</v>
      </c>
      <c r="C282" s="42" t="s">
        <v>51</v>
      </c>
      <c r="D282" s="43">
        <v>-13000</v>
      </c>
      <c r="E282" s="43">
        <v>-13000</v>
      </c>
      <c r="F282" s="43">
        <v>-13000</v>
      </c>
      <c r="G282" s="43">
        <v>-13000</v>
      </c>
      <c r="H282" s="43">
        <v>-13000</v>
      </c>
      <c r="I282" s="43">
        <v>-13000</v>
      </c>
      <c r="J282" s="43">
        <v>100000</v>
      </c>
      <c r="K282" s="43">
        <v>100000</v>
      </c>
      <c r="L282" s="43">
        <v>100000</v>
      </c>
      <c r="M282" s="43">
        <v>100000</v>
      </c>
      <c r="N282" s="43">
        <v>100000</v>
      </c>
      <c r="O282" s="43">
        <v>100000</v>
      </c>
      <c r="P282" s="43">
        <v>100000</v>
      </c>
      <c r="Q282" s="43">
        <v>100000</v>
      </c>
      <c r="S282" s="108"/>
    </row>
    <row r="283" spans="1:19" x14ac:dyDescent="0.25">
      <c r="A283" s="41" t="s">
        <v>8</v>
      </c>
      <c r="B283" s="41" t="s">
        <v>64</v>
      </c>
      <c r="C283" s="42" t="s">
        <v>51</v>
      </c>
      <c r="D283" s="43">
        <v>-500</v>
      </c>
      <c r="E283" s="43">
        <v>-500</v>
      </c>
      <c r="F283" s="43">
        <v>-500</v>
      </c>
      <c r="G283" s="43">
        <v>-500</v>
      </c>
      <c r="H283" s="43">
        <v>-500</v>
      </c>
      <c r="I283" s="43">
        <v>-500</v>
      </c>
      <c r="J283" s="43">
        <v>0</v>
      </c>
      <c r="K283" s="43">
        <v>0</v>
      </c>
      <c r="L283" s="43">
        <v>0</v>
      </c>
      <c r="M283" s="43">
        <v>0</v>
      </c>
      <c r="N283" s="43">
        <v>0</v>
      </c>
      <c r="O283" s="43">
        <v>0</v>
      </c>
      <c r="P283" s="43">
        <v>0</v>
      </c>
      <c r="Q283" s="43">
        <v>0</v>
      </c>
      <c r="S283" s="108"/>
    </row>
    <row r="284" spans="1:19" x14ac:dyDescent="0.25">
      <c r="A284" s="41" t="s">
        <v>8</v>
      </c>
      <c r="B284" s="41" t="s">
        <v>65</v>
      </c>
      <c r="C284" s="42" t="s">
        <v>51</v>
      </c>
      <c r="D284" s="43">
        <v>100000</v>
      </c>
      <c r="E284" s="43">
        <v>100000</v>
      </c>
      <c r="F284" s="43">
        <v>100000</v>
      </c>
      <c r="G284" s="43">
        <v>100000</v>
      </c>
      <c r="H284" s="43">
        <v>100000</v>
      </c>
      <c r="I284" s="43">
        <v>100000</v>
      </c>
      <c r="J284" s="43">
        <v>0</v>
      </c>
      <c r="K284" s="43">
        <v>0</v>
      </c>
      <c r="L284" s="43">
        <v>0</v>
      </c>
      <c r="M284" s="43">
        <v>0</v>
      </c>
      <c r="N284" s="43">
        <v>0</v>
      </c>
      <c r="O284" s="43">
        <v>0</v>
      </c>
      <c r="P284" s="43">
        <v>-13000</v>
      </c>
      <c r="Q284" s="43">
        <v>-13000</v>
      </c>
      <c r="S284" s="108"/>
    </row>
    <row r="285" spans="1:19" x14ac:dyDescent="0.25">
      <c r="A285" s="41" t="s">
        <v>8</v>
      </c>
      <c r="B285" s="41" t="s">
        <v>66</v>
      </c>
      <c r="C285" s="42" t="s">
        <v>51</v>
      </c>
      <c r="D285" s="43">
        <v>100000</v>
      </c>
      <c r="E285" s="43">
        <v>100000</v>
      </c>
      <c r="F285" s="43">
        <v>100000</v>
      </c>
      <c r="G285" s="43">
        <v>100000</v>
      </c>
      <c r="H285" s="43">
        <v>100000</v>
      </c>
      <c r="I285" s="43">
        <v>100000</v>
      </c>
      <c r="J285" s="46">
        <v>33358</v>
      </c>
      <c r="K285" s="46">
        <v>33358</v>
      </c>
      <c r="L285" s="46">
        <v>32275</v>
      </c>
      <c r="M285" s="46">
        <v>31488</v>
      </c>
      <c r="N285" s="46">
        <v>30661</v>
      </c>
      <c r="O285" s="46">
        <v>30661</v>
      </c>
      <c r="P285" s="46">
        <v>29768</v>
      </c>
      <c r="Q285" s="46">
        <v>27000</v>
      </c>
      <c r="S285" s="108"/>
    </row>
    <row r="286" spans="1:19" x14ac:dyDescent="0.25">
      <c r="A286" s="41" t="s">
        <v>8</v>
      </c>
      <c r="B286" s="41" t="s">
        <v>85</v>
      </c>
      <c r="C286" s="42"/>
      <c r="D286" s="43">
        <v>0</v>
      </c>
      <c r="E286" s="43">
        <v>0</v>
      </c>
      <c r="F286" s="43">
        <v>0</v>
      </c>
      <c r="G286" s="43">
        <v>0</v>
      </c>
      <c r="H286" s="43">
        <v>0</v>
      </c>
      <c r="I286" s="43">
        <v>0</v>
      </c>
      <c r="J286" s="46">
        <v>0</v>
      </c>
      <c r="K286" s="46">
        <v>0</v>
      </c>
      <c r="L286" s="46">
        <v>0</v>
      </c>
      <c r="M286" s="46">
        <v>0</v>
      </c>
      <c r="N286" s="46">
        <v>0</v>
      </c>
      <c r="O286" s="46">
        <v>0</v>
      </c>
      <c r="P286" s="46">
        <v>0</v>
      </c>
      <c r="Q286" s="46">
        <v>0</v>
      </c>
      <c r="S286" s="108"/>
    </row>
    <row r="287" spans="1:19" x14ac:dyDescent="0.25">
      <c r="A287" s="41" t="s">
        <v>8</v>
      </c>
      <c r="B287" s="41" t="s">
        <v>69</v>
      </c>
      <c r="C287" s="42" t="s">
        <v>51</v>
      </c>
      <c r="D287" s="43">
        <v>0</v>
      </c>
      <c r="E287" s="43">
        <v>0</v>
      </c>
      <c r="F287" s="43">
        <v>0</v>
      </c>
      <c r="G287" s="43">
        <v>0</v>
      </c>
      <c r="H287" s="43">
        <v>0</v>
      </c>
      <c r="I287" s="43">
        <v>0</v>
      </c>
      <c r="J287" s="46"/>
      <c r="K287" s="46"/>
      <c r="L287" s="46"/>
      <c r="M287" s="46"/>
      <c r="N287" s="46"/>
      <c r="O287" s="46"/>
      <c r="P287" s="46"/>
      <c r="Q287" s="46"/>
      <c r="R287" s="1" t="str">
        <f>IF(E288&gt;F288,"HARGA NAIK","HARGA TIDAK NAIK")</f>
        <v>HARGA TIDAK NAIK</v>
      </c>
      <c r="S287" s="108"/>
    </row>
    <row r="288" spans="1:19" x14ac:dyDescent="0.25">
      <c r="A288" s="44" t="s">
        <v>79</v>
      </c>
      <c r="B288" s="44" t="s">
        <v>22</v>
      </c>
      <c r="C288" s="45" t="s">
        <v>23</v>
      </c>
      <c r="D288" s="46">
        <v>33358</v>
      </c>
      <c r="E288" s="46">
        <v>33358</v>
      </c>
      <c r="F288" s="46">
        <v>33358</v>
      </c>
      <c r="G288" s="46">
        <v>33358</v>
      </c>
      <c r="H288" s="46">
        <v>33358</v>
      </c>
      <c r="I288" s="46">
        <v>33358</v>
      </c>
      <c r="J288" s="46">
        <v>19883</v>
      </c>
      <c r="K288" s="46">
        <v>19883</v>
      </c>
      <c r="L288" s="46">
        <v>17430</v>
      </c>
      <c r="M288" s="46">
        <v>16915</v>
      </c>
      <c r="N288" s="46">
        <v>16486</v>
      </c>
      <c r="O288" s="46">
        <v>16486</v>
      </c>
      <c r="P288" s="46">
        <v>16006</v>
      </c>
      <c r="Q288" s="46">
        <v>14800</v>
      </c>
      <c r="S288" s="108"/>
    </row>
    <row r="289" spans="1:19" x14ac:dyDescent="0.25">
      <c r="A289" s="44" t="s">
        <v>79</v>
      </c>
      <c r="B289" s="44" t="s">
        <v>142</v>
      </c>
      <c r="C289" s="45" t="s">
        <v>23</v>
      </c>
      <c r="D289" s="80">
        <v>14900</v>
      </c>
      <c r="E289" s="80">
        <v>13900</v>
      </c>
      <c r="F289" s="80">
        <v>0</v>
      </c>
      <c r="G289" s="80">
        <v>0</v>
      </c>
      <c r="H289" s="80">
        <v>0</v>
      </c>
      <c r="I289" s="80">
        <v>0</v>
      </c>
      <c r="J289" s="46">
        <v>19883</v>
      </c>
      <c r="K289" s="46">
        <v>19883</v>
      </c>
      <c r="L289" s="46">
        <v>17430</v>
      </c>
      <c r="M289" s="46">
        <v>16915</v>
      </c>
      <c r="N289" s="46">
        <v>16486</v>
      </c>
      <c r="O289" s="46">
        <v>16486</v>
      </c>
      <c r="P289" s="46">
        <v>16006</v>
      </c>
      <c r="Q289" s="46">
        <v>14800</v>
      </c>
      <c r="S289" s="108"/>
    </row>
    <row r="290" spans="1:19" x14ac:dyDescent="0.25">
      <c r="A290" s="44" t="s">
        <v>79</v>
      </c>
      <c r="B290" s="44" t="s">
        <v>103</v>
      </c>
      <c r="C290" s="45" t="s">
        <v>23</v>
      </c>
      <c r="D290" s="80">
        <v>15960</v>
      </c>
      <c r="E290" s="80">
        <v>15960</v>
      </c>
      <c r="F290" s="80">
        <v>15960</v>
      </c>
      <c r="G290" s="80">
        <v>15960</v>
      </c>
      <c r="H290" s="46">
        <v>14090</v>
      </c>
      <c r="I290" s="80">
        <v>14090</v>
      </c>
      <c r="J290" s="46">
        <v>25575</v>
      </c>
      <c r="K290" s="46">
        <v>25575</v>
      </c>
      <c r="L290" s="46">
        <v>23685</v>
      </c>
      <c r="M290" s="46">
        <v>23685</v>
      </c>
      <c r="N290" s="46">
        <v>23685</v>
      </c>
      <c r="O290" s="46">
        <v>23685</v>
      </c>
      <c r="P290" s="46">
        <v>23014</v>
      </c>
      <c r="Q290" s="46">
        <v>21950</v>
      </c>
      <c r="S290" s="108"/>
    </row>
    <row r="291" spans="1:19" x14ac:dyDescent="0.25">
      <c r="A291" s="44" t="s">
        <v>79</v>
      </c>
      <c r="B291" s="44" t="s">
        <v>122</v>
      </c>
      <c r="C291" s="45" t="s">
        <v>23</v>
      </c>
      <c r="D291" s="80">
        <v>14900</v>
      </c>
      <c r="E291" s="80">
        <v>14900</v>
      </c>
      <c r="F291" s="80">
        <v>14900</v>
      </c>
      <c r="G291" s="80"/>
      <c r="H291" s="46"/>
      <c r="I291" s="80"/>
      <c r="J291" s="46">
        <v>33780</v>
      </c>
      <c r="K291" s="46">
        <v>33780</v>
      </c>
      <c r="L291" s="46">
        <v>32881</v>
      </c>
      <c r="M291" s="46">
        <v>31923</v>
      </c>
      <c r="N291" s="46">
        <v>31084</v>
      </c>
      <c r="O291" s="46">
        <v>31084</v>
      </c>
      <c r="P291" s="46">
        <v>30179</v>
      </c>
      <c r="Q291" s="46">
        <v>29300</v>
      </c>
      <c r="S291" s="108"/>
    </row>
    <row r="292" spans="1:19" x14ac:dyDescent="0.25">
      <c r="A292" s="44" t="s">
        <v>79</v>
      </c>
      <c r="B292" s="44" t="s">
        <v>26</v>
      </c>
      <c r="C292" s="45" t="s">
        <v>23</v>
      </c>
      <c r="D292" s="46">
        <v>19883</v>
      </c>
      <c r="E292" s="46">
        <v>19883</v>
      </c>
      <c r="F292" s="46">
        <v>19883</v>
      </c>
      <c r="G292" s="46">
        <v>19883</v>
      </c>
      <c r="H292" s="46">
        <v>19883</v>
      </c>
      <c r="I292" s="46">
        <v>19883</v>
      </c>
      <c r="J292" s="46">
        <v>13550</v>
      </c>
      <c r="K292" s="46">
        <v>13550</v>
      </c>
      <c r="L292" s="46">
        <v>13150</v>
      </c>
      <c r="M292" s="46">
        <v>12500</v>
      </c>
      <c r="N292" s="46">
        <v>12500</v>
      </c>
      <c r="O292" s="46">
        <v>12500</v>
      </c>
      <c r="P292" s="46">
        <v>12000</v>
      </c>
      <c r="Q292" s="46">
        <v>12000</v>
      </c>
      <c r="S292" s="108"/>
    </row>
    <row r="293" spans="1:19" x14ac:dyDescent="0.25">
      <c r="A293" s="44" t="s">
        <v>79</v>
      </c>
      <c r="B293" s="44" t="s">
        <v>28</v>
      </c>
      <c r="C293" s="45" t="s">
        <v>23</v>
      </c>
      <c r="D293" s="46">
        <v>25575</v>
      </c>
      <c r="E293" s="46">
        <v>25575</v>
      </c>
      <c r="F293" s="46">
        <v>25575</v>
      </c>
      <c r="G293" s="46">
        <v>25575</v>
      </c>
      <c r="H293" s="46">
        <v>25575</v>
      </c>
      <c r="I293" s="46">
        <v>25575</v>
      </c>
      <c r="J293" s="46">
        <v>23060</v>
      </c>
      <c r="K293" s="46">
        <v>23060</v>
      </c>
      <c r="L293" s="46">
        <v>22600</v>
      </c>
      <c r="M293" s="46">
        <v>20800</v>
      </c>
      <c r="N293" s="46">
        <v>20800</v>
      </c>
      <c r="O293" s="46">
        <v>20800</v>
      </c>
      <c r="P293" s="46">
        <v>0</v>
      </c>
      <c r="Q293" s="46">
        <v>0</v>
      </c>
      <c r="S293" s="108"/>
    </row>
    <row r="294" spans="1:19" x14ac:dyDescent="0.25">
      <c r="A294" s="44" t="s">
        <v>79</v>
      </c>
      <c r="B294" s="44" t="s">
        <v>30</v>
      </c>
      <c r="C294" s="45" t="s">
        <v>23</v>
      </c>
      <c r="D294" s="46">
        <v>33780</v>
      </c>
      <c r="E294" s="46">
        <v>33780</v>
      </c>
      <c r="F294" s="46">
        <v>33780</v>
      </c>
      <c r="G294" s="46">
        <v>33780</v>
      </c>
      <c r="H294" s="46">
        <v>33780</v>
      </c>
      <c r="I294" s="46">
        <v>33780</v>
      </c>
      <c r="J294" s="46">
        <v>23060</v>
      </c>
      <c r="K294" s="46">
        <v>23060</v>
      </c>
      <c r="L294" s="46">
        <v>22600</v>
      </c>
      <c r="M294" s="46">
        <v>20800</v>
      </c>
      <c r="N294" s="46">
        <v>20800</v>
      </c>
      <c r="O294" s="46">
        <v>20800</v>
      </c>
      <c r="P294" s="46">
        <v>0</v>
      </c>
      <c r="Q294" s="46">
        <v>0</v>
      </c>
      <c r="S294" s="108"/>
    </row>
    <row r="295" spans="1:19" x14ac:dyDescent="0.25">
      <c r="A295" s="44" t="s">
        <v>79</v>
      </c>
      <c r="B295" s="44" t="s">
        <v>129</v>
      </c>
      <c r="C295" s="45" t="s">
        <v>23</v>
      </c>
      <c r="D295" s="46">
        <v>24030</v>
      </c>
      <c r="E295" s="46">
        <v>24030</v>
      </c>
      <c r="F295" s="46">
        <v>25030</v>
      </c>
      <c r="G295" s="46">
        <v>0</v>
      </c>
      <c r="H295" s="46">
        <v>0</v>
      </c>
      <c r="I295" s="46">
        <v>0</v>
      </c>
      <c r="J295" s="84">
        <v>21420</v>
      </c>
      <c r="K295" s="46">
        <v>23100</v>
      </c>
      <c r="L295" s="46">
        <v>23100</v>
      </c>
      <c r="M295" s="46">
        <v>0</v>
      </c>
      <c r="N295" s="46">
        <v>0</v>
      </c>
      <c r="O295" s="46">
        <v>0</v>
      </c>
      <c r="P295" s="46">
        <v>0</v>
      </c>
      <c r="Q295" s="46">
        <v>0</v>
      </c>
      <c r="S295" s="108"/>
    </row>
    <row r="296" spans="1:19" x14ac:dyDescent="0.25">
      <c r="A296" s="44" t="s">
        <v>79</v>
      </c>
      <c r="B296" s="44" t="s">
        <v>27</v>
      </c>
      <c r="C296" s="45" t="s">
        <v>23</v>
      </c>
      <c r="D296" s="80">
        <v>15960</v>
      </c>
      <c r="E296" s="80">
        <v>15960</v>
      </c>
      <c r="F296" s="80">
        <v>15960</v>
      </c>
      <c r="G296" s="80">
        <v>15960</v>
      </c>
      <c r="H296" s="46">
        <v>14090</v>
      </c>
      <c r="I296" s="80">
        <v>14090</v>
      </c>
      <c r="J296" s="46">
        <v>22040</v>
      </c>
      <c r="K296" s="46">
        <v>22040</v>
      </c>
      <c r="L296" s="46">
        <v>21600</v>
      </c>
      <c r="M296" s="46">
        <v>19800</v>
      </c>
      <c r="N296" s="46">
        <v>19800</v>
      </c>
      <c r="O296" s="46">
        <v>19800</v>
      </c>
      <c r="P296" s="46">
        <v>19650</v>
      </c>
      <c r="Q296" s="46">
        <v>19650</v>
      </c>
      <c r="S296" s="108"/>
    </row>
    <row r="297" spans="1:19" x14ac:dyDescent="0.25">
      <c r="A297" s="44" t="s">
        <v>79</v>
      </c>
      <c r="B297" s="44" t="s">
        <v>31</v>
      </c>
      <c r="C297" s="45" t="s">
        <v>23</v>
      </c>
      <c r="D297" s="80">
        <v>26680</v>
      </c>
      <c r="E297" s="80">
        <v>26680</v>
      </c>
      <c r="F297" s="80">
        <v>26680</v>
      </c>
      <c r="G297" s="80">
        <v>26680</v>
      </c>
      <c r="H297" s="46">
        <v>23980</v>
      </c>
      <c r="I297" s="80">
        <v>23980</v>
      </c>
      <c r="J297" s="46">
        <v>30738</v>
      </c>
      <c r="K297" s="46">
        <v>30738</v>
      </c>
      <c r="L297" s="46">
        <v>27400</v>
      </c>
      <c r="M297" s="46">
        <v>27400</v>
      </c>
      <c r="N297" s="46">
        <v>27400</v>
      </c>
      <c r="O297" s="46">
        <v>27400</v>
      </c>
      <c r="P297" s="46">
        <v>18700</v>
      </c>
      <c r="Q297" s="46">
        <v>18700</v>
      </c>
      <c r="S297" s="108"/>
    </row>
    <row r="298" spans="1:19" x14ac:dyDescent="0.25">
      <c r="A298" s="44" t="s">
        <v>79</v>
      </c>
      <c r="B298" s="44" t="s">
        <v>37</v>
      </c>
      <c r="C298" s="45" t="s">
        <v>23</v>
      </c>
      <c r="D298" s="80">
        <v>24400</v>
      </c>
      <c r="E298" s="80">
        <v>24400</v>
      </c>
      <c r="F298" s="80">
        <v>24400</v>
      </c>
      <c r="G298" s="80">
        <v>24400</v>
      </c>
      <c r="H298" s="46">
        <v>22280</v>
      </c>
      <c r="I298" s="80">
        <v>22280</v>
      </c>
      <c r="J298" s="46">
        <v>30738</v>
      </c>
      <c r="K298" s="46">
        <v>30738</v>
      </c>
      <c r="L298" s="46">
        <v>29605</v>
      </c>
      <c r="M298" s="46">
        <v>29605</v>
      </c>
      <c r="N298" s="46">
        <v>28750</v>
      </c>
      <c r="O298" s="46">
        <v>28750</v>
      </c>
      <c r="P298" s="46">
        <v>31496</v>
      </c>
      <c r="Q298" s="46">
        <v>0</v>
      </c>
      <c r="S298" s="108"/>
    </row>
    <row r="299" spans="1:19" x14ac:dyDescent="0.25">
      <c r="A299" s="44" t="s">
        <v>79</v>
      </c>
      <c r="B299" s="44" t="s">
        <v>25</v>
      </c>
      <c r="C299" s="45" t="s">
        <v>23</v>
      </c>
      <c r="D299" s="80">
        <v>25620</v>
      </c>
      <c r="E299" s="80">
        <v>25620</v>
      </c>
      <c r="F299" s="80">
        <v>25620</v>
      </c>
      <c r="G299" s="80">
        <v>25620</v>
      </c>
      <c r="H299" s="46">
        <v>22920</v>
      </c>
      <c r="I299" s="80">
        <v>22920</v>
      </c>
      <c r="J299" s="46">
        <v>30738</v>
      </c>
      <c r="K299" s="46">
        <v>30738</v>
      </c>
      <c r="L299" s="46">
        <v>29355</v>
      </c>
      <c r="M299" s="46">
        <v>29355</v>
      </c>
      <c r="N299" s="46">
        <v>28500</v>
      </c>
      <c r="O299" s="46">
        <v>28500</v>
      </c>
      <c r="P299" s="46">
        <v>28500</v>
      </c>
      <c r="Q299" s="46">
        <v>28500</v>
      </c>
      <c r="S299" s="108"/>
    </row>
    <row r="300" spans="1:19" x14ac:dyDescent="0.25">
      <c r="A300" s="44" t="s">
        <v>79</v>
      </c>
      <c r="B300" s="44" t="s">
        <v>40</v>
      </c>
      <c r="C300" s="45" t="s">
        <v>23</v>
      </c>
      <c r="D300" s="46">
        <v>30738</v>
      </c>
      <c r="E300" s="46">
        <v>30738</v>
      </c>
      <c r="F300" s="46">
        <v>30738</v>
      </c>
      <c r="G300" s="46">
        <v>30738</v>
      </c>
      <c r="H300" s="46">
        <v>30738</v>
      </c>
      <c r="I300" s="46">
        <v>30738</v>
      </c>
      <c r="J300" s="46">
        <v>30738</v>
      </c>
      <c r="K300" s="46">
        <v>30738</v>
      </c>
      <c r="L300" s="46">
        <v>29605</v>
      </c>
      <c r="M300" s="46">
        <v>29605</v>
      </c>
      <c r="N300" s="46">
        <v>28750</v>
      </c>
      <c r="O300" s="46">
        <v>28750</v>
      </c>
      <c r="P300" s="46">
        <v>31496</v>
      </c>
      <c r="Q300" s="46">
        <v>0</v>
      </c>
      <c r="S300" s="108"/>
    </row>
    <row r="301" spans="1:19" x14ac:dyDescent="0.25">
      <c r="A301" s="44" t="s">
        <v>79</v>
      </c>
      <c r="B301" s="87" t="s">
        <v>42</v>
      </c>
      <c r="C301" s="45" t="s">
        <v>23</v>
      </c>
      <c r="D301" s="46">
        <v>30738</v>
      </c>
      <c r="E301" s="46">
        <v>30738</v>
      </c>
      <c r="F301" s="46">
        <v>30738</v>
      </c>
      <c r="G301" s="46">
        <v>30738</v>
      </c>
      <c r="H301" s="46">
        <v>30738</v>
      </c>
      <c r="I301" s="46">
        <v>30738</v>
      </c>
      <c r="J301" s="46">
        <v>30738</v>
      </c>
      <c r="K301" s="46">
        <v>30738</v>
      </c>
      <c r="L301" s="46">
        <v>29605</v>
      </c>
      <c r="M301" s="46">
        <v>29605</v>
      </c>
      <c r="N301" s="46">
        <v>28750</v>
      </c>
      <c r="O301" s="46">
        <v>28750</v>
      </c>
      <c r="P301" s="46">
        <v>41100</v>
      </c>
      <c r="Q301" s="46">
        <v>0</v>
      </c>
      <c r="S301" s="108"/>
    </row>
    <row r="302" spans="1:19" x14ac:dyDescent="0.25">
      <c r="A302" s="44" t="s">
        <v>79</v>
      </c>
      <c r="B302" s="44" t="s">
        <v>87</v>
      </c>
      <c r="C302" s="45" t="s">
        <v>23</v>
      </c>
      <c r="D302" s="46">
        <v>30738</v>
      </c>
      <c r="E302" s="46">
        <v>30738</v>
      </c>
      <c r="F302" s="46">
        <v>30738</v>
      </c>
      <c r="G302" s="46">
        <v>30738</v>
      </c>
      <c r="H302" s="46">
        <v>30738</v>
      </c>
      <c r="I302" s="46">
        <v>30738</v>
      </c>
      <c r="J302" s="46">
        <v>30738</v>
      </c>
      <c r="K302" s="46">
        <v>30738</v>
      </c>
      <c r="L302" s="46">
        <v>29605</v>
      </c>
      <c r="M302" s="46">
        <v>29605</v>
      </c>
      <c r="N302" s="46">
        <v>28750</v>
      </c>
      <c r="O302" s="46">
        <v>28750</v>
      </c>
      <c r="P302" s="46">
        <v>41100</v>
      </c>
      <c r="Q302" s="46">
        <v>0</v>
      </c>
      <c r="S302" s="108"/>
    </row>
    <row r="303" spans="1:19" x14ac:dyDescent="0.25">
      <c r="A303" s="44" t="s">
        <v>79</v>
      </c>
      <c r="B303" s="87" t="s">
        <v>46</v>
      </c>
      <c r="C303" s="45" t="s">
        <v>23</v>
      </c>
      <c r="D303" s="46">
        <v>30738</v>
      </c>
      <c r="E303" s="46">
        <v>30738</v>
      </c>
      <c r="F303" s="46">
        <v>30738</v>
      </c>
      <c r="G303" s="46">
        <v>30738</v>
      </c>
      <c r="H303" s="46">
        <v>30738</v>
      </c>
      <c r="I303" s="46">
        <v>30738</v>
      </c>
      <c r="J303" s="46">
        <v>30738</v>
      </c>
      <c r="K303" s="46">
        <v>30738</v>
      </c>
      <c r="L303" s="46">
        <v>40600</v>
      </c>
      <c r="M303" s="46">
        <v>40600</v>
      </c>
      <c r="N303" s="46">
        <v>40600</v>
      </c>
      <c r="O303" s="46">
        <v>40600</v>
      </c>
      <c r="P303" s="46">
        <v>28750</v>
      </c>
      <c r="Q303" s="46">
        <v>28750</v>
      </c>
      <c r="S303" s="108"/>
    </row>
    <row r="304" spans="1:19" x14ac:dyDescent="0.25">
      <c r="A304" s="44" t="s">
        <v>79</v>
      </c>
      <c r="B304" s="87" t="s">
        <v>47</v>
      </c>
      <c r="C304" s="45" t="s">
        <v>23</v>
      </c>
      <c r="D304" s="46">
        <v>30738</v>
      </c>
      <c r="E304" s="46">
        <v>30738</v>
      </c>
      <c r="F304" s="46">
        <v>30738</v>
      </c>
      <c r="G304" s="46">
        <v>30738</v>
      </c>
      <c r="H304" s="46">
        <v>30738</v>
      </c>
      <c r="I304" s="46">
        <v>30738</v>
      </c>
      <c r="J304" s="46">
        <v>30738</v>
      </c>
      <c r="K304" s="46">
        <v>30738</v>
      </c>
      <c r="L304" s="46">
        <v>40600</v>
      </c>
      <c r="M304" s="46">
        <v>40600</v>
      </c>
      <c r="N304" s="46">
        <v>40600</v>
      </c>
      <c r="O304" s="46">
        <v>40600</v>
      </c>
      <c r="P304" s="46">
        <v>28750</v>
      </c>
      <c r="Q304" s="46">
        <v>28750</v>
      </c>
      <c r="S304" s="108"/>
    </row>
    <row r="305" spans="1:19" x14ac:dyDescent="0.25">
      <c r="A305" s="44" t="s">
        <v>79</v>
      </c>
      <c r="B305" s="87" t="s">
        <v>43</v>
      </c>
      <c r="C305" s="45" t="s">
        <v>23</v>
      </c>
      <c r="D305" s="46">
        <v>30738</v>
      </c>
      <c r="E305" s="46">
        <v>30738</v>
      </c>
      <c r="F305" s="46">
        <v>30738</v>
      </c>
      <c r="G305" s="46">
        <v>30738</v>
      </c>
      <c r="H305" s="46">
        <v>30738</v>
      </c>
      <c r="I305" s="46">
        <v>30738</v>
      </c>
      <c r="J305" s="46">
        <v>28500</v>
      </c>
      <c r="K305" s="46">
        <v>28500</v>
      </c>
      <c r="L305" s="46">
        <v>28500</v>
      </c>
      <c r="M305" s="46">
        <v>28500</v>
      </c>
      <c r="N305" s="46">
        <v>28500</v>
      </c>
      <c r="O305" s="46">
        <v>28500</v>
      </c>
      <c r="P305" s="46">
        <v>28750</v>
      </c>
      <c r="Q305" s="46">
        <v>28750</v>
      </c>
      <c r="S305" s="108"/>
    </row>
    <row r="306" spans="1:19" x14ac:dyDescent="0.25">
      <c r="A306" s="44" t="s">
        <v>79</v>
      </c>
      <c r="B306" s="44" t="s">
        <v>48</v>
      </c>
      <c r="C306" s="45" t="s">
        <v>23</v>
      </c>
      <c r="D306" s="46">
        <v>30738</v>
      </c>
      <c r="E306" s="46">
        <v>30738</v>
      </c>
      <c r="F306" s="46">
        <v>30738</v>
      </c>
      <c r="G306" s="46">
        <v>30738</v>
      </c>
      <c r="H306" s="46">
        <v>30738</v>
      </c>
      <c r="I306" s="46">
        <v>30738</v>
      </c>
      <c r="J306" s="46">
        <v>7000</v>
      </c>
      <c r="K306" s="46">
        <v>7000</v>
      </c>
      <c r="L306" s="46">
        <v>6750</v>
      </c>
      <c r="M306" s="46">
        <v>3750</v>
      </c>
      <c r="N306" s="46">
        <v>3750</v>
      </c>
      <c r="O306" s="46">
        <v>3750</v>
      </c>
      <c r="P306" s="46">
        <v>28750</v>
      </c>
      <c r="Q306" s="46">
        <v>28750</v>
      </c>
      <c r="S306" s="108"/>
    </row>
    <row r="307" spans="1:19" x14ac:dyDescent="0.25">
      <c r="A307" s="44" t="s">
        <v>79</v>
      </c>
      <c r="B307" s="44" t="s">
        <v>49</v>
      </c>
      <c r="C307" s="45" t="s">
        <v>23</v>
      </c>
      <c r="D307" s="46">
        <v>30738</v>
      </c>
      <c r="E307" s="46">
        <v>30738</v>
      </c>
      <c r="F307" s="46">
        <v>30738</v>
      </c>
      <c r="G307" s="46">
        <v>30738</v>
      </c>
      <c r="H307" s="46">
        <v>30738</v>
      </c>
      <c r="I307" s="46">
        <v>30738</v>
      </c>
      <c r="J307" s="46">
        <v>30000</v>
      </c>
      <c r="K307" s="46">
        <v>30000</v>
      </c>
      <c r="L307" s="46">
        <v>30000</v>
      </c>
      <c r="M307" s="46">
        <v>30000</v>
      </c>
      <c r="N307" s="46">
        <v>30000</v>
      </c>
      <c r="O307" s="46">
        <v>30000</v>
      </c>
      <c r="P307" s="46">
        <v>28750</v>
      </c>
      <c r="Q307" s="46">
        <v>28750</v>
      </c>
      <c r="S307" s="108"/>
    </row>
    <row r="308" spans="1:19" x14ac:dyDescent="0.25">
      <c r="A308" s="44" t="s">
        <v>79</v>
      </c>
      <c r="B308" s="44" t="s">
        <v>50</v>
      </c>
      <c r="C308" s="45" t="s">
        <v>23</v>
      </c>
      <c r="D308" s="46">
        <v>28500</v>
      </c>
      <c r="E308" s="46">
        <v>28500</v>
      </c>
      <c r="F308" s="46">
        <v>28500</v>
      </c>
      <c r="G308" s="46">
        <v>28500</v>
      </c>
      <c r="H308" s="46">
        <v>28500</v>
      </c>
      <c r="I308" s="46">
        <v>28500</v>
      </c>
      <c r="J308" s="46">
        <v>8070</v>
      </c>
      <c r="K308" s="46">
        <v>8070</v>
      </c>
      <c r="L308" s="46">
        <v>8070</v>
      </c>
      <c r="M308" s="46">
        <v>8070</v>
      </c>
      <c r="N308" s="46">
        <v>7847</v>
      </c>
      <c r="O308" s="46">
        <v>7847</v>
      </c>
      <c r="P308" s="46">
        <v>27610</v>
      </c>
      <c r="Q308" s="46">
        <v>27610</v>
      </c>
      <c r="S308" s="108"/>
    </row>
    <row r="309" spans="1:19" x14ac:dyDescent="0.25">
      <c r="A309" s="44" t="s">
        <v>79</v>
      </c>
      <c r="B309" s="44" t="s">
        <v>29</v>
      </c>
      <c r="C309" s="45" t="s">
        <v>51</v>
      </c>
      <c r="D309" s="80">
        <v>7440</v>
      </c>
      <c r="E309" s="80">
        <v>7440</v>
      </c>
      <c r="F309" s="80">
        <v>7440</v>
      </c>
      <c r="G309" s="80">
        <v>7440</v>
      </c>
      <c r="H309" s="46">
        <v>7000</v>
      </c>
      <c r="I309" s="46">
        <v>7000</v>
      </c>
      <c r="J309" s="46">
        <v>30000</v>
      </c>
      <c r="K309" s="46">
        <v>30000</v>
      </c>
      <c r="L309" s="46">
        <v>30000</v>
      </c>
      <c r="M309" s="46">
        <v>30000</v>
      </c>
      <c r="N309" s="46">
        <v>30000</v>
      </c>
      <c r="O309" s="46">
        <v>30000</v>
      </c>
      <c r="P309" s="46">
        <v>5250</v>
      </c>
      <c r="Q309" s="46">
        <v>5250</v>
      </c>
      <c r="S309" s="108"/>
    </row>
    <row r="310" spans="1:19" x14ac:dyDescent="0.25">
      <c r="A310" s="44" t="s">
        <v>79</v>
      </c>
      <c r="B310" s="44" t="s">
        <v>52</v>
      </c>
      <c r="C310" s="45" t="s">
        <v>51</v>
      </c>
      <c r="D310" s="46">
        <v>30000</v>
      </c>
      <c r="E310" s="46">
        <v>30000</v>
      </c>
      <c r="F310" s="46">
        <v>30000</v>
      </c>
      <c r="G310" s="46">
        <v>30000</v>
      </c>
      <c r="H310" s="46">
        <v>30000</v>
      </c>
      <c r="I310" s="46">
        <v>30000</v>
      </c>
      <c r="J310" s="46">
        <v>-12000</v>
      </c>
      <c r="K310" s="46">
        <v>-12000</v>
      </c>
      <c r="L310" s="46">
        <v>-12000</v>
      </c>
      <c r="M310" s="46">
        <v>-12000</v>
      </c>
      <c r="N310" s="46">
        <v>-12000</v>
      </c>
      <c r="O310" s="46">
        <v>-12000</v>
      </c>
      <c r="P310" s="46">
        <v>30000</v>
      </c>
      <c r="Q310" s="46">
        <v>30000</v>
      </c>
      <c r="R310" s="1" t="str">
        <f>IF(E311&gt;F311,"HARGA NAIK","HARGA TIDAK NAIK")</f>
        <v>HARGA NAIK</v>
      </c>
      <c r="S310" s="108"/>
    </row>
    <row r="311" spans="1:19" x14ac:dyDescent="0.25">
      <c r="A311" s="44" t="s">
        <v>79</v>
      </c>
      <c r="B311" s="44" t="s">
        <v>56</v>
      </c>
      <c r="C311" s="45" t="s">
        <v>51</v>
      </c>
      <c r="D311" s="126">
        <v>9850</v>
      </c>
      <c r="E311" s="126">
        <v>9850</v>
      </c>
      <c r="F311" s="80">
        <v>8070</v>
      </c>
      <c r="G311" s="46">
        <v>8070</v>
      </c>
      <c r="H311" s="46">
        <v>8070</v>
      </c>
      <c r="I311" s="46">
        <v>8070</v>
      </c>
      <c r="J311" s="46">
        <v>-13000</v>
      </c>
      <c r="K311" s="46">
        <v>-13000</v>
      </c>
      <c r="L311" s="46">
        <v>-13000</v>
      </c>
      <c r="M311" s="46">
        <v>-13000</v>
      </c>
      <c r="N311" s="46">
        <v>-13000</v>
      </c>
      <c r="O311" s="46">
        <v>-13000</v>
      </c>
      <c r="P311" s="46">
        <v>7240</v>
      </c>
      <c r="Q311" s="46">
        <v>6710</v>
      </c>
      <c r="S311" s="108"/>
    </row>
    <row r="312" spans="1:19" x14ac:dyDescent="0.25">
      <c r="A312" s="44" t="s">
        <v>79</v>
      </c>
      <c r="B312" s="44" t="s">
        <v>57</v>
      </c>
      <c r="C312" s="45" t="s">
        <v>51</v>
      </c>
      <c r="D312" s="46">
        <v>30000</v>
      </c>
      <c r="E312" s="46">
        <v>30000</v>
      </c>
      <c r="F312" s="46">
        <v>30000</v>
      </c>
      <c r="G312" s="46">
        <v>30000</v>
      </c>
      <c r="H312" s="46">
        <v>30000</v>
      </c>
      <c r="I312" s="46">
        <v>30000</v>
      </c>
      <c r="J312" s="46">
        <v>-500</v>
      </c>
      <c r="K312" s="46">
        <v>-500</v>
      </c>
      <c r="L312" s="46">
        <v>-500</v>
      </c>
      <c r="M312" s="46">
        <v>-500</v>
      </c>
      <c r="N312" s="46">
        <v>-500</v>
      </c>
      <c r="O312" s="46">
        <v>-500</v>
      </c>
      <c r="P312" s="46">
        <v>30000</v>
      </c>
      <c r="Q312" s="46">
        <v>30000</v>
      </c>
      <c r="S312" s="108"/>
    </row>
    <row r="313" spans="1:19" x14ac:dyDescent="0.25">
      <c r="A313" s="44" t="s">
        <v>79</v>
      </c>
      <c r="B313" s="44" t="s">
        <v>60</v>
      </c>
      <c r="C313" s="45" t="s">
        <v>51</v>
      </c>
      <c r="D313" s="46">
        <v>-12000</v>
      </c>
      <c r="E313" s="46">
        <v>-12000</v>
      </c>
      <c r="F313" s="46">
        <v>-12000</v>
      </c>
      <c r="G313" s="46">
        <v>-12000</v>
      </c>
      <c r="H313" s="46">
        <v>-12000</v>
      </c>
      <c r="I313" s="46">
        <v>-12000</v>
      </c>
      <c r="J313" s="46">
        <v>100000</v>
      </c>
      <c r="K313" s="46">
        <v>100000</v>
      </c>
      <c r="L313" s="46">
        <v>100000</v>
      </c>
      <c r="M313" s="46">
        <v>100000</v>
      </c>
      <c r="N313" s="46">
        <v>100000</v>
      </c>
      <c r="O313" s="46">
        <v>100000</v>
      </c>
      <c r="P313" s="46">
        <v>-12000</v>
      </c>
      <c r="Q313" s="46">
        <v>-12000</v>
      </c>
      <c r="S313" s="108"/>
    </row>
    <row r="314" spans="1:19" x14ac:dyDescent="0.25">
      <c r="A314" s="44" t="s">
        <v>79</v>
      </c>
      <c r="B314" s="44" t="s">
        <v>63</v>
      </c>
      <c r="C314" s="45" t="s">
        <v>51</v>
      </c>
      <c r="D314" s="46">
        <v>-13000</v>
      </c>
      <c r="E314" s="46">
        <v>-13000</v>
      </c>
      <c r="F314" s="46">
        <v>-13000</v>
      </c>
      <c r="G314" s="46">
        <v>-13000</v>
      </c>
      <c r="H314" s="46">
        <v>-13000</v>
      </c>
      <c r="I314" s="46">
        <v>-13000</v>
      </c>
      <c r="J314" s="46">
        <v>100000</v>
      </c>
      <c r="K314" s="46">
        <v>100000</v>
      </c>
      <c r="L314" s="46">
        <v>100000</v>
      </c>
      <c r="M314" s="46">
        <v>100000</v>
      </c>
      <c r="N314" s="46">
        <v>100000</v>
      </c>
      <c r="O314" s="46">
        <v>100000</v>
      </c>
      <c r="P314" s="46">
        <v>100000</v>
      </c>
      <c r="Q314" s="46">
        <v>100000</v>
      </c>
      <c r="S314" s="108"/>
    </row>
    <row r="315" spans="1:19" x14ac:dyDescent="0.25">
      <c r="A315" s="44" t="s">
        <v>79</v>
      </c>
      <c r="B315" s="44" t="s">
        <v>64</v>
      </c>
      <c r="C315" s="45" t="s">
        <v>51</v>
      </c>
      <c r="D315" s="46">
        <v>-500</v>
      </c>
      <c r="E315" s="46">
        <v>-500</v>
      </c>
      <c r="F315" s="46">
        <v>-500</v>
      </c>
      <c r="G315" s="46">
        <v>-500</v>
      </c>
      <c r="H315" s="46">
        <v>-500</v>
      </c>
      <c r="I315" s="46">
        <v>-500</v>
      </c>
      <c r="J315" s="46">
        <v>0</v>
      </c>
      <c r="K315" s="46">
        <v>0</v>
      </c>
      <c r="L315" s="46">
        <v>0</v>
      </c>
      <c r="M315" s="46">
        <v>0</v>
      </c>
      <c r="N315" s="46">
        <v>0</v>
      </c>
      <c r="O315" s="46">
        <v>0</v>
      </c>
      <c r="P315" s="46">
        <v>0</v>
      </c>
      <c r="Q315" s="46">
        <v>0</v>
      </c>
      <c r="S315" s="108"/>
    </row>
    <row r="316" spans="1:19" x14ac:dyDescent="0.25">
      <c r="A316" s="44" t="s">
        <v>79</v>
      </c>
      <c r="B316" s="44" t="s">
        <v>65</v>
      </c>
      <c r="C316" s="45" t="s">
        <v>51</v>
      </c>
      <c r="D316" s="46">
        <v>100000</v>
      </c>
      <c r="E316" s="46">
        <v>100000</v>
      </c>
      <c r="F316" s="46">
        <v>100000</v>
      </c>
      <c r="G316" s="46">
        <v>100000</v>
      </c>
      <c r="H316" s="46">
        <v>100000</v>
      </c>
      <c r="I316" s="46">
        <v>100000</v>
      </c>
      <c r="J316" s="46">
        <v>0</v>
      </c>
      <c r="K316" s="46">
        <v>0</v>
      </c>
      <c r="L316" s="46">
        <v>0</v>
      </c>
      <c r="M316" s="46">
        <v>0</v>
      </c>
      <c r="N316" s="46">
        <v>0</v>
      </c>
      <c r="O316" s="46">
        <v>0</v>
      </c>
      <c r="P316" s="46">
        <v>-13000</v>
      </c>
      <c r="Q316" s="46">
        <v>-13000</v>
      </c>
    </row>
    <row r="317" spans="1:19" x14ac:dyDescent="0.25">
      <c r="A317" s="44" t="s">
        <v>79</v>
      </c>
      <c r="B317" s="44" t="s">
        <v>66</v>
      </c>
      <c r="C317" s="45" t="s">
        <v>51</v>
      </c>
      <c r="D317" s="46">
        <v>100000</v>
      </c>
      <c r="E317" s="46">
        <v>100000</v>
      </c>
      <c r="F317" s="46">
        <v>100000</v>
      </c>
      <c r="G317" s="46">
        <v>100000</v>
      </c>
      <c r="H317" s="46">
        <v>100000</v>
      </c>
      <c r="I317" s="46">
        <v>100000</v>
      </c>
    </row>
    <row r="318" spans="1:19" x14ac:dyDescent="0.25">
      <c r="A318" s="44" t="s">
        <v>79</v>
      </c>
      <c r="B318" s="44" t="s">
        <v>85</v>
      </c>
      <c r="C318" s="45"/>
      <c r="D318" s="46">
        <v>0</v>
      </c>
      <c r="E318" s="46">
        <v>0</v>
      </c>
      <c r="F318" s="46">
        <v>0</v>
      </c>
      <c r="G318" s="46">
        <v>0</v>
      </c>
      <c r="H318" s="46">
        <v>0</v>
      </c>
      <c r="I318" s="46">
        <v>0</v>
      </c>
    </row>
    <row r="319" spans="1:19" x14ac:dyDescent="0.25">
      <c r="A319" s="44" t="s">
        <v>79</v>
      </c>
      <c r="B319" s="44" t="s">
        <v>69</v>
      </c>
      <c r="C319" s="45" t="s">
        <v>51</v>
      </c>
      <c r="D319" s="46">
        <v>0</v>
      </c>
      <c r="E319" s="46">
        <v>0</v>
      </c>
      <c r="F319" s="46">
        <v>0</v>
      </c>
      <c r="G319" s="46">
        <v>0</v>
      </c>
      <c r="H319" s="46">
        <v>0</v>
      </c>
      <c r="I319" s="46">
        <v>0</v>
      </c>
    </row>
  </sheetData>
  <autoFilter ref="A1:I319"/>
  <pageMargins left="0.7" right="0.7" top="0.75" bottom="0.75" header="0.3" footer="0.3"/>
  <pageSetup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"/>
  <sheetViews>
    <sheetView workbookViewId="0"/>
  </sheetViews>
  <sheetFormatPr defaultRowHeight="15" x14ac:dyDescent="0.25"/>
  <cols>
    <col min="1" max="1" width="25.140625" style="1" customWidth="1"/>
    <col min="2" max="4" width="13.85546875" style="1" customWidth="1"/>
    <col min="5" max="5" width="53.140625" style="1" customWidth="1"/>
    <col min="6" max="8" width="13.85546875" style="1" customWidth="1"/>
    <col min="9" max="16384" width="9.140625" style="1"/>
  </cols>
  <sheetData>
    <row r="1" spans="1:1" x14ac:dyDescent="0.25">
      <c r="A1" s="1" t="s">
        <v>80</v>
      </c>
    </row>
    <row r="2" spans="1:1" x14ac:dyDescent="0.25">
      <c r="A2" s="71" t="s">
        <v>22</v>
      </c>
    </row>
    <row r="3" spans="1:1" x14ac:dyDescent="0.25">
      <c r="A3" s="71" t="s">
        <v>71</v>
      </c>
    </row>
    <row r="4" spans="1:1" x14ac:dyDescent="0.25">
      <c r="A4" s="71" t="s">
        <v>39</v>
      </c>
    </row>
    <row r="5" spans="1:1" x14ac:dyDescent="0.25">
      <c r="A5" s="71" t="s">
        <v>25</v>
      </c>
    </row>
    <row r="6" spans="1:1" x14ac:dyDescent="0.25">
      <c r="A6" s="71" t="s">
        <v>26</v>
      </c>
    </row>
    <row r="7" spans="1:1" x14ac:dyDescent="0.25">
      <c r="A7" s="71" t="s">
        <v>27</v>
      </c>
    </row>
    <row r="8" spans="1:1" x14ac:dyDescent="0.25">
      <c r="A8" s="71" t="s">
        <v>35</v>
      </c>
    </row>
    <row r="9" spans="1:1" x14ac:dyDescent="0.25">
      <c r="A9" s="71" t="s">
        <v>61</v>
      </c>
    </row>
    <row r="10" spans="1:1" x14ac:dyDescent="0.25">
      <c r="A10" s="71" t="s">
        <v>62</v>
      </c>
    </row>
    <row r="11" spans="1:1" x14ac:dyDescent="0.25">
      <c r="A11" s="71" t="s">
        <v>28</v>
      </c>
    </row>
    <row r="12" spans="1:1" x14ac:dyDescent="0.25">
      <c r="A12" s="71" t="s">
        <v>72</v>
      </c>
    </row>
    <row r="13" spans="1:1" x14ac:dyDescent="0.25">
      <c r="A13" s="71" t="s">
        <v>37</v>
      </c>
    </row>
    <row r="14" spans="1:1" x14ac:dyDescent="0.25">
      <c r="A14" s="71" t="s">
        <v>86</v>
      </c>
    </row>
    <row r="15" spans="1:1" x14ac:dyDescent="0.25">
      <c r="A15" s="71" t="s">
        <v>53</v>
      </c>
    </row>
    <row r="16" spans="1:1" x14ac:dyDescent="0.25">
      <c r="A16" s="71" t="s">
        <v>54</v>
      </c>
    </row>
    <row r="17" spans="1:1" x14ac:dyDescent="0.25">
      <c r="A17" s="71" t="s">
        <v>55</v>
      </c>
    </row>
    <row r="18" spans="1:1" x14ac:dyDescent="0.25">
      <c r="A18" s="71" t="s">
        <v>60</v>
      </c>
    </row>
    <row r="19" spans="1:1" x14ac:dyDescent="0.25">
      <c r="A19" s="71" t="s">
        <v>58</v>
      </c>
    </row>
    <row r="20" spans="1:1" x14ac:dyDescent="0.25">
      <c r="A20" s="71" t="s">
        <v>59</v>
      </c>
    </row>
    <row r="21" spans="1:1" x14ac:dyDescent="0.25">
      <c r="A21" s="71" t="s">
        <v>89</v>
      </c>
    </row>
    <row r="22" spans="1:1" x14ac:dyDescent="0.25">
      <c r="A22" s="71" t="s">
        <v>88</v>
      </c>
    </row>
    <row r="23" spans="1:1" x14ac:dyDescent="0.25">
      <c r="A23" s="71" t="s">
        <v>56</v>
      </c>
    </row>
    <row r="24" spans="1:1" x14ac:dyDescent="0.25">
      <c r="A24" s="71" t="s">
        <v>29</v>
      </c>
    </row>
    <row r="25" spans="1:1" x14ac:dyDescent="0.25">
      <c r="A25" s="71" t="s">
        <v>73</v>
      </c>
    </row>
    <row r="26" spans="1:1" x14ac:dyDescent="0.25">
      <c r="A26" s="71" t="s">
        <v>38</v>
      </c>
    </row>
    <row r="27" spans="1:1" x14ac:dyDescent="0.25">
      <c r="A27" s="71" t="s">
        <v>43</v>
      </c>
    </row>
    <row r="28" spans="1:1" x14ac:dyDescent="0.25">
      <c r="A28" s="71" t="s">
        <v>44</v>
      </c>
    </row>
    <row r="29" spans="1:1" x14ac:dyDescent="0.25">
      <c r="A29" s="71" t="s">
        <v>45</v>
      </c>
    </row>
    <row r="30" spans="1:1" x14ac:dyDescent="0.25">
      <c r="A30" s="71" t="s">
        <v>41</v>
      </c>
    </row>
    <row r="31" spans="1:1" x14ac:dyDescent="0.25">
      <c r="A31" s="71" t="s">
        <v>40</v>
      </c>
    </row>
    <row r="32" spans="1:1" x14ac:dyDescent="0.25">
      <c r="A32" s="71" t="s">
        <v>48</v>
      </c>
    </row>
    <row r="33" spans="1:1" x14ac:dyDescent="0.25">
      <c r="A33" s="71" t="s">
        <v>49</v>
      </c>
    </row>
    <row r="34" spans="1:1" x14ac:dyDescent="0.25">
      <c r="A34" s="71" t="s">
        <v>42</v>
      </c>
    </row>
    <row r="35" spans="1:1" x14ac:dyDescent="0.25">
      <c r="A35" s="71" t="s">
        <v>46</v>
      </c>
    </row>
    <row r="36" spans="1:1" x14ac:dyDescent="0.25">
      <c r="A36" s="71" t="s">
        <v>47</v>
      </c>
    </row>
    <row r="37" spans="1:1" x14ac:dyDescent="0.25">
      <c r="A37" s="71" t="s">
        <v>87</v>
      </c>
    </row>
    <row r="38" spans="1:1" x14ac:dyDescent="0.25">
      <c r="A38" s="71" t="s">
        <v>70</v>
      </c>
    </row>
    <row r="39" spans="1:1" x14ac:dyDescent="0.25">
      <c r="A39" s="71" t="s">
        <v>78</v>
      </c>
    </row>
    <row r="40" spans="1:1" x14ac:dyDescent="0.25">
      <c r="A40" s="71" t="s">
        <v>30</v>
      </c>
    </row>
    <row r="41" spans="1:1" x14ac:dyDescent="0.25">
      <c r="A41" s="71" t="s">
        <v>32</v>
      </c>
    </row>
    <row r="42" spans="1:1" x14ac:dyDescent="0.25">
      <c r="A42" s="71" t="s">
        <v>31</v>
      </c>
    </row>
    <row r="43" spans="1:1" x14ac:dyDescent="0.25">
      <c r="A43" s="71" t="s">
        <v>34</v>
      </c>
    </row>
    <row r="44" spans="1:1" x14ac:dyDescent="0.25">
      <c r="A44" s="71" t="s">
        <v>74</v>
      </c>
    </row>
    <row r="45" spans="1:1" x14ac:dyDescent="0.25">
      <c r="A45" s="71" t="s">
        <v>67</v>
      </c>
    </row>
    <row r="46" spans="1:1" x14ac:dyDescent="0.25">
      <c r="A46" s="71" t="s">
        <v>68</v>
      </c>
    </row>
    <row r="47" spans="1:1" x14ac:dyDescent="0.25">
      <c r="A47" s="71" t="s">
        <v>76</v>
      </c>
    </row>
    <row r="48" spans="1:1" x14ac:dyDescent="0.25">
      <c r="A48" s="71" t="s">
        <v>75</v>
      </c>
    </row>
    <row r="49" spans="1:1" x14ac:dyDescent="0.25">
      <c r="A49" s="71" t="s">
        <v>77</v>
      </c>
    </row>
    <row r="50" spans="1:1" x14ac:dyDescent="0.25">
      <c r="A50" s="71" t="s">
        <v>63</v>
      </c>
    </row>
    <row r="51" spans="1:1" x14ac:dyDescent="0.25">
      <c r="A51" s="71" t="s">
        <v>64</v>
      </c>
    </row>
    <row r="52" spans="1:1" x14ac:dyDescent="0.25">
      <c r="A52" s="71" t="s">
        <v>57</v>
      </c>
    </row>
    <row r="53" spans="1:1" x14ac:dyDescent="0.25">
      <c r="A53" s="71" t="s">
        <v>52</v>
      </c>
    </row>
    <row r="54" spans="1:1" x14ac:dyDescent="0.25">
      <c r="A54" s="71" t="s">
        <v>69</v>
      </c>
    </row>
    <row r="55" spans="1:1" x14ac:dyDescent="0.25">
      <c r="A55" s="71" t="s">
        <v>50</v>
      </c>
    </row>
    <row r="56" spans="1:1" x14ac:dyDescent="0.25">
      <c r="A56" s="71" t="s">
        <v>66</v>
      </c>
    </row>
    <row r="57" spans="1:1" x14ac:dyDescent="0.25">
      <c r="A57" s="71" t="s">
        <v>65</v>
      </c>
    </row>
    <row r="58" spans="1:1" x14ac:dyDescent="0.25">
      <c r="A58" s="71" t="s">
        <v>85</v>
      </c>
    </row>
    <row r="59" spans="1:1" x14ac:dyDescent="0.25">
      <c r="A59" s="71" t="s">
        <v>90</v>
      </c>
    </row>
    <row r="60" spans="1:1" x14ac:dyDescent="0.25">
      <c r="A60" s="7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LMS</vt:lpstr>
      <vt:lpstr>PS</vt:lpstr>
      <vt:lpstr>SWS</vt:lpstr>
      <vt:lpstr>MJS</vt:lpstr>
      <vt:lpstr>PBS</vt:lpstr>
      <vt:lpstr>SEJATI</vt:lpstr>
      <vt:lpstr>HARGA</vt:lpstr>
      <vt:lpstr>PRODUK</vt:lpstr>
      <vt:lpstr>h</vt:lpstr>
      <vt:lpstr>lms</vt:lpstr>
      <vt:lpstr>mjs</vt:lpstr>
      <vt:lpstr>mls</vt:lpstr>
      <vt:lpstr>P</vt:lpstr>
      <vt:lpstr>pbs</vt:lpstr>
      <vt:lpstr>ps</vt:lpstr>
      <vt:lpstr>sejati</vt:lpstr>
      <vt:lpstr>sws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Gabby</cp:lastModifiedBy>
  <cp:lastPrinted>2019-10-21T02:19:26Z</cp:lastPrinted>
  <dcterms:created xsi:type="dcterms:W3CDTF">2018-02-19T04:35:01Z</dcterms:created>
  <dcterms:modified xsi:type="dcterms:W3CDTF">2021-12-03T01:39:10Z</dcterms:modified>
</cp:coreProperties>
</file>