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3"/>
  </bookViews>
  <sheets>
    <sheet name="BANK SJT 55" sheetId="7" r:id="rId1"/>
    <sheet name=" CIMB VA STATEMENT " sheetId="6" r:id="rId2"/>
    <sheet name="BANK STATEMENT" sheetId="5" r:id="rId3"/>
    <sheet name="GL" sheetId="1" r:id="rId4"/>
    <sheet name="maney kroscek" sheetId="3" r:id="rId5"/>
    <sheet name="evalusai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_______________________________NC19" localSheetId="4">[1]LKH!#REF!</definedName>
    <definedName name="__________________________________NC19">[2]LKH!#REF!</definedName>
    <definedName name="__________________________________NC21" localSheetId="4">[1]LKH!#REF!</definedName>
    <definedName name="__________________________________NC21">[2]LKH!#REF!</definedName>
    <definedName name="_________________________________NC19" localSheetId="4">[1]LKH!#REF!</definedName>
    <definedName name="_________________________________NC19">[2]LKH!#REF!</definedName>
    <definedName name="_________________________________NC21" localSheetId="4">[1]LKH!#REF!</definedName>
    <definedName name="_________________________________NC21">[2]LKH!#REF!</definedName>
    <definedName name="________________________________NC19" localSheetId="4">[1]LKH!#REF!</definedName>
    <definedName name="________________________________NC19">[2]LKH!#REF!</definedName>
    <definedName name="________________________________NC21" localSheetId="4">[1]LKH!#REF!</definedName>
    <definedName name="________________________________NC21">[2]LKH!#REF!</definedName>
    <definedName name="_______________________________NC19" localSheetId="4">[1]LKH!#REF!</definedName>
    <definedName name="_______________________________NC19">[2]LKH!#REF!</definedName>
    <definedName name="_______________________________NC21" localSheetId="4">[1]LKH!#REF!</definedName>
    <definedName name="_______________________________NC21">[2]LKH!#REF!</definedName>
    <definedName name="______________________________NC19" localSheetId="4">[1]LKH!#REF!</definedName>
    <definedName name="______________________________NC19">[2]LKH!#REF!</definedName>
    <definedName name="______________________________NC21" localSheetId="4">[1]LKH!#REF!</definedName>
    <definedName name="______________________________NC21">[2]LKH!#REF!</definedName>
    <definedName name="_____________________________NC19" localSheetId="4">[1]LKH!#REF!</definedName>
    <definedName name="_____________________________NC19">[2]LKH!#REF!</definedName>
    <definedName name="_____________________________NC21" localSheetId="4">[1]LKH!#REF!</definedName>
    <definedName name="_____________________________NC21">[2]LKH!#REF!</definedName>
    <definedName name="____________________________NC19" localSheetId="4">[1]LKH!#REF!</definedName>
    <definedName name="____________________________NC19">[2]LKH!#REF!</definedName>
    <definedName name="____________________________NC21" localSheetId="4">[1]LKH!#REF!</definedName>
    <definedName name="____________________________NC21">[3]LKH!#REF!</definedName>
    <definedName name="___________________________NC19" localSheetId="4">[1]LKH!#REF!</definedName>
    <definedName name="___________________________NC19">[3]LKH!#REF!</definedName>
    <definedName name="___________________________NC21" localSheetId="4">[4]LKH!#REF!</definedName>
    <definedName name="___________________________NC21">[4]LKH!#REF!</definedName>
    <definedName name="__________________________NC19" localSheetId="4">[4]LKH!#REF!</definedName>
    <definedName name="__________________________NC19">[4]LKH!#REF!</definedName>
    <definedName name="_________________________NC21" localSheetId="4">[5]LKH!#REF!</definedName>
    <definedName name="_________________________NC21">[5]LKH!#REF!</definedName>
    <definedName name="________________________NC19" localSheetId="4">[5]LKH!#REF!</definedName>
    <definedName name="________________________NC19">[5]LKH!#REF!</definedName>
    <definedName name="________________________NC21" localSheetId="4">'[6]LKH SPS'!#REF!</definedName>
    <definedName name="________________________NC21">'[6]LKH SPS'!#REF!</definedName>
    <definedName name="_______________________NC19" localSheetId="4">'[6]LKH SPS'!#REF!</definedName>
    <definedName name="_______________________NC19">'[6]LKH SPS'!#REF!</definedName>
    <definedName name="_______________________NC21" localSheetId="4">'[6]LKH SPS'!#REF!</definedName>
    <definedName name="_______________________NC21">'[6]LKH SPS'!#REF!</definedName>
    <definedName name="______________________NC19" localSheetId="4">'[6]LKH SPS'!#REF!</definedName>
    <definedName name="______________________NC19">'[6]LKH SPS'!#REF!</definedName>
    <definedName name="______________________NC21" localSheetId="4">'[6]LKH SPS'!#REF!</definedName>
    <definedName name="______________________NC21">'[6]LKH SPS'!#REF!</definedName>
    <definedName name="_____________________NC19" localSheetId="4">'[6]LKH SPS'!#REF!</definedName>
    <definedName name="_____________________NC19">'[6]LKH SPS'!#REF!</definedName>
    <definedName name="_____________________NC21" localSheetId="4">'[6]LKH SPS'!#REF!</definedName>
    <definedName name="_____________________NC21">'[6]LKH SPS'!#REF!</definedName>
    <definedName name="____________________NC19" localSheetId="4">'[6]LKH SPS'!#REF!</definedName>
    <definedName name="____________________NC19">'[6]LKH SPS'!#REF!</definedName>
    <definedName name="____________________NC21" localSheetId="4">'[6]LKH SPS'!#REF!</definedName>
    <definedName name="____________________NC21">'[6]LKH SPS'!#REF!</definedName>
    <definedName name="___________________NC19" localSheetId="4">'[6]LKH SPS'!#REF!</definedName>
    <definedName name="___________________NC19">'[6]LKH SPS'!#REF!</definedName>
    <definedName name="___________________NC21" localSheetId="4">'[6]LKH SPS'!#REF!</definedName>
    <definedName name="___________________NC21">'[6]LKH SPS'!#REF!</definedName>
    <definedName name="__________________NC19" localSheetId="4">'[6]LKH SPS'!#REF!</definedName>
    <definedName name="__________________NC19">'[6]LKH SPS'!#REF!</definedName>
    <definedName name="__________________NC21" localSheetId="4">'[6]LKH SPS'!#REF!</definedName>
    <definedName name="__________________NC21">'[6]LKH SPS'!#REF!</definedName>
    <definedName name="_________________NC19" localSheetId="4">'[6]LKH SPS'!#REF!</definedName>
    <definedName name="_________________NC19">'[6]LKH SPS'!#REF!</definedName>
    <definedName name="_________________NC21" localSheetId="4">'[6]LKH SPS'!#REF!</definedName>
    <definedName name="_________________NC21">'[6]LKH SPS'!#REF!</definedName>
    <definedName name="________________NC19" localSheetId="4">'[6]LKH SPS'!#REF!</definedName>
    <definedName name="________________NC19">'[6]LKH SPS'!#REF!</definedName>
    <definedName name="________________NC21" localSheetId="4">'[6]LKH SPS'!#REF!</definedName>
    <definedName name="________________NC21">'[6]LKH SPS'!#REF!</definedName>
    <definedName name="_______________NC19" localSheetId="4">'[6]LKH SPS'!#REF!</definedName>
    <definedName name="_______________NC19">'[6]LKH SPS'!#REF!</definedName>
    <definedName name="_______________NC21" localSheetId="4">'[6]LKH SPS'!#REF!</definedName>
    <definedName name="_______________NC21">'[6]LKH SPS'!#REF!</definedName>
    <definedName name="______________NC19" localSheetId="4">'[6]LKH SPS'!#REF!</definedName>
    <definedName name="______________NC19">'[6]LKH SPS'!#REF!</definedName>
    <definedName name="______________NC21" localSheetId="4">[1]LKH!#REF!</definedName>
    <definedName name="______________NC21">'[6]LKH SPS'!#REF!</definedName>
    <definedName name="_____________NC19" localSheetId="4">[1]LKH!#REF!</definedName>
    <definedName name="_____________NC19">'[6]LKH SPS'!#REF!</definedName>
    <definedName name="_____________NC21" localSheetId="4">'[6]LKH SPS'!#REF!</definedName>
    <definedName name="_____________NC21">'[6]LKH SPS'!#REF!</definedName>
    <definedName name="____________NC19" localSheetId="4">'[6]LKH SPS'!#REF!</definedName>
    <definedName name="____________NC19">'[6]LKH SPS'!#REF!</definedName>
    <definedName name="____________NC21" localSheetId="4">[1]LKH!#REF!</definedName>
    <definedName name="____________NC21">'[6]LKH SPS'!#REF!</definedName>
    <definedName name="___________NC19" localSheetId="4">[1]LKH!#REF!</definedName>
    <definedName name="___________NC19">'[6]LKH SPS'!#REF!</definedName>
    <definedName name="___________NC21" localSheetId="4">[1]LKH!#REF!</definedName>
    <definedName name="___________NC21">'[6]LKH SPS'!#REF!</definedName>
    <definedName name="__________NC19" localSheetId="4">[1]LKH!#REF!</definedName>
    <definedName name="__________NC19">'[6]LKH SPS'!#REF!</definedName>
    <definedName name="__________NC21" localSheetId="4">[1]LKH!#REF!</definedName>
    <definedName name="__________NC21">'[6]LKH SPS'!#REF!</definedName>
    <definedName name="_________NC19" localSheetId="4">'[7]LKH SPS'!#REF!</definedName>
    <definedName name="_________NC19">'[7]LKH SPS'!#REF!</definedName>
    <definedName name="_________NC21" localSheetId="4">'[7]LKH SPS'!#REF!</definedName>
    <definedName name="_________NC21">'[7]LKH SPS'!#REF!</definedName>
    <definedName name="________NC19" localSheetId="4">[1]LKH!#REF!</definedName>
    <definedName name="________NC19">'[6]LKH SPS'!#REF!</definedName>
    <definedName name="________NC21" localSheetId="4">'[6]LKH SPS'!#REF!</definedName>
    <definedName name="________NC21">'[6]LKH SPS'!#REF!</definedName>
    <definedName name="_______NC19" localSheetId="4">'[7]LKH SPS'!#REF!</definedName>
    <definedName name="_______NC19">'[7]LKH SPS'!#REF!</definedName>
    <definedName name="_______NC21" localSheetId="4">'[7]LKH SPS'!#REF!</definedName>
    <definedName name="_______NC21">'[7]LKH SPS'!#REF!</definedName>
    <definedName name="______NC19" localSheetId="4">'[6]LKH SPS'!#REF!</definedName>
    <definedName name="______NC19">'[6]LKH SPS'!#REF!</definedName>
    <definedName name="______NC21" localSheetId="4">'[6]LKH SPS'!#REF!</definedName>
    <definedName name="______NC21">'[6]LKH SPS'!#REF!</definedName>
    <definedName name="_____NC19" localSheetId="4">'[6]LKH SPS'!#REF!</definedName>
    <definedName name="_____NC19">'[6]LKH SPS'!#REF!</definedName>
    <definedName name="_____NC21" localSheetId="4">'[6]LKH SPS'!#REF!</definedName>
    <definedName name="_____NC21">'[6]LKH SPS'!#REF!</definedName>
    <definedName name="____NC19" localSheetId="4">'[6]LKH SPS'!#REF!</definedName>
    <definedName name="____NC19">'[6]LKH SPS'!#REF!</definedName>
    <definedName name="____NC21" localSheetId="4">'[6]LKH SPS'!#REF!</definedName>
    <definedName name="____NC21">'[6]LKH SPS'!#REF!</definedName>
    <definedName name="___NC19" localSheetId="4">'[6]LKH SPS'!#REF!</definedName>
    <definedName name="___NC19">'[6]LKH SPS'!#REF!</definedName>
    <definedName name="___NC21" localSheetId="4">'[6]LKH SPS'!#REF!</definedName>
    <definedName name="___NC21">'[6]LKH SPS'!#REF!</definedName>
    <definedName name="__NC19" localSheetId="4">'[6]LKH SPS'!#REF!</definedName>
    <definedName name="__NC19">'[6]LKH SPS'!#REF!</definedName>
    <definedName name="__NC21" localSheetId="4">'[6]LKH SPS'!#REF!</definedName>
    <definedName name="__NC21">'[6]LKH SPS'!#REF!</definedName>
    <definedName name="_1" localSheetId="4">[8]Jurnal!#REF!</definedName>
    <definedName name="_1">[8]Jurnal!#REF!</definedName>
    <definedName name="_BEN4">[9]TIS!$B$6:$K$484</definedName>
    <definedName name="_xlnm._FilterDatabase" localSheetId="1" hidden="1">' CIMB VA STATEMENT '!$A$5:$I$142</definedName>
    <definedName name="_xlnm._FilterDatabase" localSheetId="0" hidden="1">'BANK SJT 55'!$A$7:$K$169</definedName>
    <definedName name="_xlnm._FilterDatabase" localSheetId="2" hidden="1">'BANK STATEMENT'!$A$5:$J$148</definedName>
    <definedName name="_xlnm._FilterDatabase" localSheetId="3" hidden="1">GL!$A$2:$Q$427</definedName>
    <definedName name="_KR04" localSheetId="4">#REF!</definedName>
    <definedName name="_KR04">#REF!</definedName>
    <definedName name="_NC19" localSheetId="4">'[6]LKH SPS'!#REF!</definedName>
    <definedName name="_NC19">'[6]LKH SPS'!#REF!</definedName>
    <definedName name="_NC21" localSheetId="4">'[6]LKH SPS'!#REF!</definedName>
    <definedName name="_NC21">'[6]LKH SPS'!#REF!</definedName>
    <definedName name="_PHK3" localSheetId="4">#REF!</definedName>
    <definedName name="_PHK3">#REF!</definedName>
    <definedName name="_PJ04" localSheetId="4">#REF!</definedName>
    <definedName name="_PJ04">#REF!</definedName>
    <definedName name="_PJ05" localSheetId="4">#REF!</definedName>
    <definedName name="_PJ05">#REF!</definedName>
    <definedName name="_TIS04">[9]TIS!$B$6:$G$484</definedName>
    <definedName name="A" localSheetId="4">#REF!</definedName>
    <definedName name="A">#REF!</definedName>
    <definedName name="A_" localSheetId="4">'[6]LKH SPS'!#REF!</definedName>
    <definedName name="A_">'[6]LKH SPS'!#REF!</definedName>
    <definedName name="adiiv">[2]LKH!#REF!</definedName>
    <definedName name="AP" localSheetId="4">#REF!</definedName>
    <definedName name="AP">#REF!</definedName>
    <definedName name="APR" localSheetId="4">#REF!</definedName>
    <definedName name="APR">#REF!</definedName>
    <definedName name="APRIL" localSheetId="4">#REF!</definedName>
    <definedName name="APRIL">#REF!</definedName>
    <definedName name="atk" localSheetId="4">#REF!</definedName>
    <definedName name="atk">#REF!</definedName>
    <definedName name="B" localSheetId="4">#REF!</definedName>
    <definedName name="B">#REF!</definedName>
    <definedName name="BADM" localSheetId="4">#REF!</definedName>
    <definedName name="BADM">#REF!</definedName>
    <definedName name="BBJRMU" localSheetId="4">#REF!</definedName>
    <definedName name="BBJRMU">#REF!</definedName>
    <definedName name="BBKRMT" localSheetId="4">#REF!</definedName>
    <definedName name="BBKRMT">#REF!</definedName>
    <definedName name="BDNS" localSheetId="4">#REF!</definedName>
    <definedName name="BDNS">#REF!</definedName>
    <definedName name="bensin" localSheetId="4">#REF!</definedName>
    <definedName name="bensin">#REF!</definedName>
    <definedName name="bp">[9]COGS!$A$8:$T$24</definedName>
    <definedName name="BPBGN" localSheetId="4">#REF!</definedName>
    <definedName name="BPBGN">#REF!</definedName>
    <definedName name="BPGRDO" localSheetId="4">#REF!</definedName>
    <definedName name="BPGRDO">#REF!</definedName>
    <definedName name="BPMLHRN" localSheetId="4">#REF!</definedName>
    <definedName name="BPMLHRN">#REF!</definedName>
    <definedName name="BPOS" localSheetId="4">#REF!</definedName>
    <definedName name="BPOS">#REF!</definedName>
    <definedName name="brg">[9]COGS!$B$8:$R$24</definedName>
    <definedName name="BRPKG" localSheetId="4">#REF!</definedName>
    <definedName name="BRPKG">#REF!</definedName>
    <definedName name="brt" localSheetId="4">#REF!</definedName>
    <definedName name="brt">#REF!</definedName>
    <definedName name="BTLP" localSheetId="4">#REF!</definedName>
    <definedName name="BTLP">#REF!</definedName>
    <definedName name="BULANAN" localSheetId="4">#REF!</definedName>
    <definedName name="BULANAN">#REF!</definedName>
    <definedName name="by">[9]TIS!$B$485:$K$550</definedName>
    <definedName name="CASH">'[10]LAP PENJUALAN'!$B$1:$I$65536</definedName>
    <definedName name="COGS">[10]COGS!$B$1:$AE$65536</definedName>
    <definedName name="CREDIT">'[10]LAP PENJUALAN'!$L$1:$S$65536</definedName>
    <definedName name="Excel_BuiltIn_Print_Area_6" localSheetId="4">[8]Jurnal!#REF!</definedName>
    <definedName name="Excel_BuiltIn_Print_Area_6">[8]Jurnal!#REF!</definedName>
    <definedName name="GAJI" localSheetId="4">#REF!</definedName>
    <definedName name="GAJI">#REF!</definedName>
    <definedName name="GRESIK" localSheetId="4">#REF!</definedName>
    <definedName name="GRESIK">#REF!</definedName>
    <definedName name="HPP">[9]COGS!$A$4:$T$24</definedName>
    <definedName name="ID" localSheetId="4">#REF!</definedName>
    <definedName name="ID">#REF!</definedName>
    <definedName name="INSTL" localSheetId="4">#REF!</definedName>
    <definedName name="INSTL">#REF!</definedName>
    <definedName name="kamis">'[11]WTB kamis'!$AW$1:$BD$65536</definedName>
    <definedName name="KECIL" localSheetId="4">#REF!</definedName>
    <definedName name="KECIL">#REF!</definedName>
    <definedName name="kend" localSheetId="4">#REF!</definedName>
    <definedName name="kend">#REF!</definedName>
    <definedName name="Kode" localSheetId="4">#REF!</definedName>
    <definedName name="Kode">#REF!</definedName>
    <definedName name="KOMISI" localSheetId="4">#REF!</definedName>
    <definedName name="KOMISI">#REF!</definedName>
    <definedName name="kosmos">#REF!</definedName>
    <definedName name="kredit">[9]COGS!$U$8:$AA$23</definedName>
    <definedName name="L" localSheetId="4">#REF!</definedName>
    <definedName name="L">#REF!</definedName>
    <definedName name="LEMBUR" localSheetId="4">#REF!</definedName>
    <definedName name="LEMBUR">#REF!</definedName>
    <definedName name="M" localSheetId="4">'[6]LKH SPS'!#REF!</definedName>
    <definedName name="M">'[6]LKH SPS'!#REF!</definedName>
    <definedName name="MEI" localSheetId="4">[12]JAN!$E$1:$I$853</definedName>
    <definedName name="MEI">[13]JAN!$E$1:$I$853</definedName>
    <definedName name="mrt" localSheetId="4">[12]JAN!$E$2:$I$863</definedName>
    <definedName name="mrt">[13]JAN!$E$2:$I$863</definedName>
    <definedName name="N_" localSheetId="4">#REF!</definedName>
    <definedName name="N_">#REF!</definedName>
    <definedName name="NRC">'[10]NERACA LAJUR'!$A$1:$S$65536</definedName>
    <definedName name="PBB" localSheetId="4">#REF!</definedName>
    <definedName name="PBB">#REF!</definedName>
    <definedName name="PDAM" localSheetId="4">#REF!</definedName>
    <definedName name="PDAM">#REF!</definedName>
    <definedName name="PENJ4" localSheetId="4">#REF!</definedName>
    <definedName name="PENJ4">#REF!</definedName>
    <definedName name="pihak3" localSheetId="4">#REF!</definedName>
    <definedName name="pihak3">#REF!</definedName>
    <definedName name="PRODUK" localSheetId="4">'[10]LAP MUTASI PRODUK'!$A:$M</definedName>
    <definedName name="PRODUK">'[10]LAP MUTASI PRODUK'!$A$1:$M$65536</definedName>
    <definedName name="qyut">'[6]LKH SPS'!#REF!</definedName>
    <definedName name="REKAP" localSheetId="4">#REF!</definedName>
    <definedName name="REKAP">#REF!</definedName>
    <definedName name="rekapgl">'[10]REKAP GL'!$B$1:$H$65536</definedName>
    <definedName name="RKP" localSheetId="4">#REF!</definedName>
    <definedName name="RKP">#REF!</definedName>
    <definedName name="sel">CELL("filename")&amp;"   ~~   "&amp;TEXT(NOW(),"[$-409]dddd, dd-mmm-yyyy   &lt;hh:mm&gt; ")</definedName>
    <definedName name="SWPRLT" localSheetId="4">#REF!</definedName>
    <definedName name="SWPRLT">#REF!</definedName>
    <definedName name="TIPEL" localSheetId="4">#REF!</definedName>
    <definedName name="TIPEL">#REF!</definedName>
    <definedName name="TISJUNI">[9]TIS!$B$6:$K$550</definedName>
    <definedName name="tlp" localSheetId="4">#REF!</definedName>
    <definedName name="tlp">#REF!</definedName>
    <definedName name="tol" localSheetId="4">#REF!</definedName>
    <definedName name="tol">#REF!</definedName>
    <definedName name="tunai">[9]COGS!$V$8:$AC$23</definedName>
    <definedName name="wtb" localSheetId="4">#REF!</definedName>
    <definedName name="wtb">#REF!</definedName>
    <definedName name="z" localSheetId="4">[8]Jurnal!#REF!</definedName>
    <definedName name="z">[8]Jurnal!#REF!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I39" i="3"/>
  <c r="F8" i="3"/>
  <c r="I11" i="3"/>
  <c r="F11" i="3"/>
  <c r="H5" i="1"/>
  <c r="G5" i="1"/>
  <c r="L6" i="1" s="1"/>
  <c r="J383" i="1"/>
  <c r="J384" i="1" s="1"/>
  <c r="K92" i="1"/>
  <c r="D39" i="3"/>
  <c r="J38" i="3"/>
  <c r="G38" i="3"/>
  <c r="F38" i="3"/>
  <c r="E38" i="3"/>
  <c r="C38" i="3"/>
  <c r="B3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E34" i="3"/>
  <c r="J32" i="3"/>
  <c r="I32" i="3"/>
  <c r="J31" i="3"/>
  <c r="I31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I23" i="3"/>
  <c r="J22" i="3"/>
  <c r="I22" i="3"/>
  <c r="I21" i="3"/>
  <c r="J20" i="3"/>
  <c r="I20" i="3"/>
  <c r="J19" i="3"/>
  <c r="I19" i="3"/>
  <c r="J18" i="3"/>
  <c r="I18" i="3"/>
  <c r="I17" i="3"/>
  <c r="I16" i="3"/>
  <c r="J15" i="3"/>
  <c r="I15" i="3"/>
  <c r="J14" i="3"/>
  <c r="I14" i="3"/>
  <c r="I13" i="3"/>
  <c r="J12" i="3"/>
  <c r="I12" i="3"/>
  <c r="J11" i="3"/>
  <c r="I10" i="3"/>
  <c r="I9" i="3"/>
  <c r="J8" i="3"/>
  <c r="J7" i="3"/>
  <c r="I7" i="3"/>
  <c r="J6" i="3"/>
  <c r="I6" i="3"/>
  <c r="J5" i="3"/>
  <c r="I5" i="3"/>
  <c r="I4" i="3"/>
  <c r="J3" i="3"/>
  <c r="I3" i="3"/>
  <c r="L59" i="1" l="1"/>
  <c r="J57" i="7" l="1"/>
  <c r="J27" i="7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D142" i="6"/>
  <c r="C142" i="6"/>
  <c r="I4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6" i="6"/>
  <c r="D148" i="5"/>
  <c r="C148" i="5"/>
  <c r="I27" i="5"/>
  <c r="I20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G34" i="3" l="1"/>
  <c r="J34" i="3"/>
  <c r="I34" i="3"/>
  <c r="F34" i="3"/>
  <c r="D34" i="3"/>
  <c r="C34" i="3"/>
  <c r="K33" i="3"/>
  <c r="H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B34" i="3"/>
  <c r="K10" i="3"/>
  <c r="K9" i="3"/>
  <c r="K8" i="3"/>
  <c r="K7" i="3"/>
  <c r="K6" i="3"/>
  <c r="K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K4" i="3"/>
  <c r="K3" i="3"/>
  <c r="K2" i="3"/>
  <c r="L3" i="3" l="1"/>
  <c r="L9" i="3"/>
  <c r="K34" i="3"/>
  <c r="L7" i="3"/>
  <c r="L5" i="3"/>
  <c r="L4" i="3"/>
  <c r="L2" i="3"/>
  <c r="L8" i="3"/>
  <c r="L6" i="3"/>
  <c r="L10" i="3"/>
  <c r="L11" i="3"/>
  <c r="L13" i="3"/>
  <c r="L15" i="3"/>
  <c r="L17" i="3"/>
  <c r="L19" i="3"/>
  <c r="L21" i="3"/>
  <c r="L23" i="3"/>
  <c r="L25" i="3"/>
  <c r="L27" i="3"/>
  <c r="L29" i="3"/>
  <c r="L31" i="3"/>
  <c r="L33" i="3"/>
  <c r="H34" i="3"/>
  <c r="L12" i="3"/>
  <c r="L14" i="3"/>
  <c r="L16" i="3"/>
  <c r="L18" i="3"/>
  <c r="L20" i="3"/>
  <c r="L22" i="3"/>
  <c r="L24" i="3"/>
  <c r="L26" i="3"/>
  <c r="L28" i="3"/>
  <c r="L30" i="3"/>
  <c r="L32" i="3"/>
  <c r="L34" i="3" l="1"/>
  <c r="I777" i="1" l="1"/>
  <c r="I776" i="1"/>
  <c r="I775" i="1"/>
  <c r="I774" i="1"/>
  <c r="I773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H430" i="1"/>
  <c r="H432" i="1" s="1"/>
  <c r="G430" i="1"/>
  <c r="G432" i="1" s="1"/>
  <c r="I427" i="1"/>
  <c r="I426" i="1"/>
  <c r="I425" i="1"/>
  <c r="I424" i="1"/>
  <c r="I423" i="1"/>
  <c r="I422" i="1"/>
  <c r="K421" i="1"/>
  <c r="I421" i="1"/>
  <c r="I420" i="1"/>
  <c r="K420" i="1" s="1"/>
  <c r="I419" i="1"/>
  <c r="I418" i="1"/>
  <c r="K418" i="1" s="1"/>
  <c r="I417" i="1"/>
  <c r="I416" i="1"/>
  <c r="K416" i="1" s="1"/>
  <c r="I415" i="1"/>
  <c r="K415" i="1" s="1"/>
  <c r="I414" i="1"/>
  <c r="I413" i="1"/>
  <c r="I412" i="1"/>
  <c r="J412" i="1" s="1"/>
  <c r="I411" i="1"/>
  <c r="K411" i="1" s="1"/>
  <c r="I410" i="1"/>
  <c r="I409" i="1"/>
  <c r="K409" i="1" s="1"/>
  <c r="I408" i="1"/>
  <c r="I407" i="1"/>
  <c r="I406" i="1"/>
  <c r="I405" i="1"/>
  <c r="I404" i="1"/>
  <c r="I403" i="1"/>
  <c r="K402" i="1"/>
  <c r="I402" i="1"/>
  <c r="I401" i="1"/>
  <c r="I400" i="1"/>
  <c r="I399" i="1"/>
  <c r="I398" i="1"/>
  <c r="I397" i="1"/>
  <c r="J397" i="1" s="1"/>
  <c r="I396" i="1"/>
  <c r="K396" i="1" s="1"/>
  <c r="I395" i="1"/>
  <c r="I394" i="1"/>
  <c r="K394" i="1" s="1"/>
  <c r="I393" i="1"/>
  <c r="I392" i="1"/>
  <c r="I391" i="1"/>
  <c r="I390" i="1"/>
  <c r="I389" i="1"/>
  <c r="J389" i="1" s="1"/>
  <c r="I388" i="1"/>
  <c r="I387" i="1"/>
  <c r="I386" i="1"/>
  <c r="I385" i="1"/>
  <c r="I384" i="1"/>
  <c r="I383" i="1"/>
  <c r="I382" i="1"/>
  <c r="I381" i="1"/>
  <c r="I380" i="1"/>
  <c r="K380" i="1" s="1"/>
  <c r="J379" i="1"/>
  <c r="J371" i="1" s="1"/>
  <c r="K371" i="1" s="1"/>
  <c r="I379" i="1"/>
  <c r="I378" i="1"/>
  <c r="I377" i="1"/>
  <c r="I376" i="1"/>
  <c r="I375" i="1"/>
  <c r="I374" i="1"/>
  <c r="J374" i="1" s="1"/>
  <c r="I373" i="1"/>
  <c r="K373" i="1" s="1"/>
  <c r="I372" i="1"/>
  <c r="K372" i="1" s="1"/>
  <c r="I371" i="1"/>
  <c r="I370" i="1"/>
  <c r="I369" i="1"/>
  <c r="K368" i="1"/>
  <c r="I368" i="1"/>
  <c r="I367" i="1"/>
  <c r="I366" i="1"/>
  <c r="I365" i="1"/>
  <c r="I364" i="1"/>
  <c r="I363" i="1"/>
  <c r="I362" i="1"/>
  <c r="K362" i="1" s="1"/>
  <c r="I361" i="1"/>
  <c r="I360" i="1"/>
  <c r="I359" i="1"/>
  <c r="I358" i="1"/>
  <c r="J358" i="1" s="1"/>
  <c r="I357" i="1"/>
  <c r="K357" i="1" s="1"/>
  <c r="I356" i="1"/>
  <c r="I355" i="1"/>
  <c r="K355" i="1" s="1"/>
  <c r="J354" i="1"/>
  <c r="I354" i="1"/>
  <c r="I353" i="1"/>
  <c r="I352" i="1"/>
  <c r="I351" i="1"/>
  <c r="I350" i="1"/>
  <c r="I349" i="1"/>
  <c r="I348" i="1"/>
  <c r="I347" i="1"/>
  <c r="I346" i="1"/>
  <c r="K346" i="1" s="1"/>
  <c r="I345" i="1"/>
  <c r="I344" i="1"/>
  <c r="K344" i="1" s="1"/>
  <c r="I343" i="1"/>
  <c r="I342" i="1"/>
  <c r="I341" i="1"/>
  <c r="J341" i="1" s="1"/>
  <c r="I340" i="1"/>
  <c r="K340" i="1" s="1"/>
  <c r="I339" i="1"/>
  <c r="I338" i="1"/>
  <c r="K338" i="1" s="1"/>
  <c r="I337" i="1"/>
  <c r="I336" i="1"/>
  <c r="I335" i="1"/>
  <c r="I334" i="1"/>
  <c r="I333" i="1"/>
  <c r="I332" i="1"/>
  <c r="I331" i="1"/>
  <c r="I330" i="1"/>
  <c r="K330" i="1" s="1"/>
  <c r="I329" i="1"/>
  <c r="I328" i="1"/>
  <c r="I327" i="1"/>
  <c r="J327" i="1" s="1"/>
  <c r="I326" i="1"/>
  <c r="K326" i="1" s="1"/>
  <c r="I325" i="1"/>
  <c r="I324" i="1"/>
  <c r="K324" i="1" s="1"/>
  <c r="I323" i="1"/>
  <c r="I322" i="1"/>
  <c r="I321" i="1"/>
  <c r="I320" i="1"/>
  <c r="I319" i="1"/>
  <c r="I318" i="1"/>
  <c r="I317" i="1"/>
  <c r="I316" i="1"/>
  <c r="I315" i="1"/>
  <c r="I314" i="1"/>
  <c r="I313" i="1"/>
  <c r="J313" i="1" s="1"/>
  <c r="I312" i="1"/>
  <c r="K312" i="1" s="1"/>
  <c r="I311" i="1"/>
  <c r="I310" i="1"/>
  <c r="K310" i="1" s="1"/>
  <c r="I309" i="1"/>
  <c r="I308" i="1"/>
  <c r="I307" i="1"/>
  <c r="I306" i="1"/>
  <c r="I305" i="1"/>
  <c r="I304" i="1"/>
  <c r="I303" i="1"/>
  <c r="K302" i="1"/>
  <c r="I302" i="1"/>
  <c r="I301" i="1"/>
  <c r="K301" i="1" s="1"/>
  <c r="I300" i="1"/>
  <c r="I299" i="1"/>
  <c r="I298" i="1"/>
  <c r="J298" i="1" s="1"/>
  <c r="I297" i="1"/>
  <c r="K297" i="1" s="1"/>
  <c r="I296" i="1"/>
  <c r="I295" i="1"/>
  <c r="K295" i="1" s="1"/>
  <c r="I294" i="1"/>
  <c r="I293" i="1"/>
  <c r="I292" i="1"/>
  <c r="I291" i="1"/>
  <c r="I290" i="1"/>
  <c r="I289" i="1"/>
  <c r="I288" i="1"/>
  <c r="I287" i="1"/>
  <c r="I286" i="1"/>
  <c r="I285" i="1"/>
  <c r="K285" i="1" s="1"/>
  <c r="I284" i="1"/>
  <c r="I283" i="1"/>
  <c r="I282" i="1"/>
  <c r="I281" i="1"/>
  <c r="I280" i="1"/>
  <c r="J280" i="1" s="1"/>
  <c r="I279" i="1"/>
  <c r="K279" i="1" s="1"/>
  <c r="I278" i="1"/>
  <c r="K278" i="1" s="1"/>
  <c r="I277" i="1"/>
  <c r="I276" i="1"/>
  <c r="K275" i="1"/>
  <c r="I275" i="1"/>
  <c r="I274" i="1"/>
  <c r="I273" i="1"/>
  <c r="I272" i="1"/>
  <c r="I271" i="1"/>
  <c r="I270" i="1"/>
  <c r="I269" i="1"/>
  <c r="I268" i="1"/>
  <c r="K268" i="1" s="1"/>
  <c r="I267" i="1"/>
  <c r="I266" i="1"/>
  <c r="K266" i="1" s="1"/>
  <c r="I265" i="1"/>
  <c r="I264" i="1"/>
  <c r="I263" i="1"/>
  <c r="J263" i="1" s="1"/>
  <c r="I262" i="1"/>
  <c r="K262" i="1" s="1"/>
  <c r="I261" i="1"/>
  <c r="I260" i="1"/>
  <c r="K260" i="1" s="1"/>
  <c r="I259" i="1"/>
  <c r="I258" i="1"/>
  <c r="I257" i="1"/>
  <c r="I256" i="1"/>
  <c r="I255" i="1"/>
  <c r="I254" i="1"/>
  <c r="I253" i="1"/>
  <c r="I252" i="1"/>
  <c r="I251" i="1"/>
  <c r="I250" i="1"/>
  <c r="K250" i="1" s="1"/>
  <c r="I249" i="1"/>
  <c r="I248" i="1"/>
  <c r="I247" i="1"/>
  <c r="J247" i="1" s="1"/>
  <c r="I246" i="1"/>
  <c r="K246" i="1" s="1"/>
  <c r="I245" i="1"/>
  <c r="I244" i="1"/>
  <c r="K244" i="1" s="1"/>
  <c r="I243" i="1"/>
  <c r="I242" i="1"/>
  <c r="I241" i="1"/>
  <c r="I240" i="1"/>
  <c r="I239" i="1"/>
  <c r="I238" i="1"/>
  <c r="I237" i="1"/>
  <c r="I236" i="1"/>
  <c r="I235" i="1"/>
  <c r="I234" i="1"/>
  <c r="I233" i="1"/>
  <c r="J233" i="1" s="1"/>
  <c r="I232" i="1"/>
  <c r="K232" i="1" s="1"/>
  <c r="I231" i="1"/>
  <c r="I230" i="1"/>
  <c r="K230" i="1" s="1"/>
  <c r="I229" i="1"/>
  <c r="I228" i="1"/>
  <c r="I227" i="1"/>
  <c r="I226" i="1"/>
  <c r="I225" i="1"/>
  <c r="I224" i="1"/>
  <c r="I223" i="1"/>
  <c r="I222" i="1"/>
  <c r="K222" i="1" s="1"/>
  <c r="I221" i="1"/>
  <c r="I220" i="1"/>
  <c r="I219" i="1"/>
  <c r="I218" i="1"/>
  <c r="I217" i="1"/>
  <c r="J217" i="1" s="1"/>
  <c r="I216" i="1"/>
  <c r="K216" i="1" s="1"/>
  <c r="I215" i="1"/>
  <c r="I214" i="1"/>
  <c r="K214" i="1" s="1"/>
  <c r="I213" i="1"/>
  <c r="I212" i="1"/>
  <c r="I211" i="1"/>
  <c r="I210" i="1"/>
  <c r="I209" i="1"/>
  <c r="I208" i="1"/>
  <c r="I207" i="1"/>
  <c r="I206" i="1"/>
  <c r="I205" i="1"/>
  <c r="K205" i="1" s="1"/>
  <c r="I204" i="1"/>
  <c r="I203" i="1"/>
  <c r="K203" i="1" s="1"/>
  <c r="I202" i="1"/>
  <c r="K202" i="1" s="1"/>
  <c r="I201" i="1"/>
  <c r="I200" i="1"/>
  <c r="I199" i="1"/>
  <c r="J199" i="1" s="1"/>
  <c r="I198" i="1"/>
  <c r="K198" i="1" s="1"/>
  <c r="I197" i="1"/>
  <c r="I196" i="1"/>
  <c r="K196" i="1" s="1"/>
  <c r="I195" i="1"/>
  <c r="I194" i="1"/>
  <c r="I193" i="1"/>
  <c r="I192" i="1"/>
  <c r="I191" i="1"/>
  <c r="J191" i="1" s="1"/>
  <c r="I190" i="1"/>
  <c r="I189" i="1"/>
  <c r="I188" i="1"/>
  <c r="K188" i="1" s="1"/>
  <c r="I187" i="1"/>
  <c r="I186" i="1"/>
  <c r="I185" i="1"/>
  <c r="I184" i="1"/>
  <c r="I183" i="1"/>
  <c r="I182" i="1"/>
  <c r="K182" i="1" s="1"/>
  <c r="I181" i="1"/>
  <c r="I180" i="1"/>
  <c r="I179" i="1"/>
  <c r="I178" i="1"/>
  <c r="J178" i="1" s="1"/>
  <c r="I177" i="1"/>
  <c r="K177" i="1" s="1"/>
  <c r="I176" i="1"/>
  <c r="K176" i="1" s="1"/>
  <c r="I175" i="1"/>
  <c r="I174" i="1"/>
  <c r="I173" i="1"/>
  <c r="I172" i="1"/>
  <c r="K172" i="1" s="1"/>
  <c r="K171" i="1"/>
  <c r="I171" i="1"/>
  <c r="I170" i="1"/>
  <c r="I169" i="1"/>
  <c r="I168" i="1"/>
  <c r="I167" i="1"/>
  <c r="I166" i="1"/>
  <c r="I165" i="1"/>
  <c r="I164" i="1"/>
  <c r="I163" i="1"/>
  <c r="K162" i="1"/>
  <c r="I162" i="1"/>
  <c r="I161" i="1"/>
  <c r="I160" i="1"/>
  <c r="J160" i="1" s="1"/>
  <c r="I159" i="1"/>
  <c r="K159" i="1" s="1"/>
  <c r="I158" i="1"/>
  <c r="I157" i="1"/>
  <c r="K157" i="1" s="1"/>
  <c r="I156" i="1"/>
  <c r="I155" i="1"/>
  <c r="I154" i="1"/>
  <c r="I153" i="1"/>
  <c r="I152" i="1"/>
  <c r="I151" i="1"/>
  <c r="K151" i="1" s="1"/>
  <c r="I150" i="1"/>
  <c r="K150" i="1" s="1"/>
  <c r="I149" i="1"/>
  <c r="I148" i="1"/>
  <c r="I147" i="1"/>
  <c r="J147" i="1" s="1"/>
  <c r="I146" i="1"/>
  <c r="K146" i="1" s="1"/>
  <c r="I145" i="1"/>
  <c r="I144" i="1"/>
  <c r="K144" i="1" s="1"/>
  <c r="I143" i="1"/>
  <c r="I142" i="1"/>
  <c r="I140" i="1"/>
  <c r="I139" i="1"/>
  <c r="I138" i="1"/>
  <c r="I137" i="1"/>
  <c r="I136" i="1"/>
  <c r="I135" i="1"/>
  <c r="I134" i="1"/>
  <c r="I133" i="1"/>
  <c r="I132" i="1"/>
  <c r="I131" i="1"/>
  <c r="J131" i="1" s="1"/>
  <c r="I130" i="1"/>
  <c r="K130" i="1" s="1"/>
  <c r="I129" i="1"/>
  <c r="I128" i="1"/>
  <c r="K128" i="1" s="1"/>
  <c r="I127" i="1"/>
  <c r="I126" i="1"/>
  <c r="I125" i="1"/>
  <c r="F141" i="1" s="1"/>
  <c r="I141" i="1" s="1"/>
  <c r="I124" i="1"/>
  <c r="I123" i="1"/>
  <c r="I122" i="1"/>
  <c r="I121" i="1"/>
  <c r="I120" i="1"/>
  <c r="I119" i="1"/>
  <c r="I118" i="1"/>
  <c r="I117" i="1"/>
  <c r="K117" i="1" s="1"/>
  <c r="I116" i="1"/>
  <c r="I115" i="1"/>
  <c r="I114" i="1"/>
  <c r="J114" i="1" s="1"/>
  <c r="I113" i="1"/>
  <c r="K113" i="1" s="1"/>
  <c r="I112" i="1"/>
  <c r="I111" i="1"/>
  <c r="K111" i="1" s="1"/>
  <c r="I110" i="1"/>
  <c r="I109" i="1"/>
  <c r="I108" i="1"/>
  <c r="I107" i="1"/>
  <c r="I106" i="1"/>
  <c r="I105" i="1"/>
  <c r="I104" i="1"/>
  <c r="I103" i="1"/>
  <c r="I102" i="1"/>
  <c r="I101" i="1"/>
  <c r="I100" i="1"/>
  <c r="J100" i="1" s="1"/>
  <c r="I99" i="1"/>
  <c r="K99" i="1" s="1"/>
  <c r="I98" i="1"/>
  <c r="I97" i="1"/>
  <c r="K97" i="1" s="1"/>
  <c r="I96" i="1"/>
  <c r="I95" i="1"/>
  <c r="I94" i="1"/>
  <c r="I93" i="1"/>
  <c r="I92" i="1"/>
  <c r="I91" i="1"/>
  <c r="I90" i="1"/>
  <c r="I89" i="1"/>
  <c r="I88" i="1"/>
  <c r="I87" i="1"/>
  <c r="I86" i="1"/>
  <c r="K86" i="1" s="1"/>
  <c r="I85" i="1"/>
  <c r="I84" i="1"/>
  <c r="I83" i="1"/>
  <c r="J83" i="1" s="1"/>
  <c r="I82" i="1"/>
  <c r="K82" i="1" s="1"/>
  <c r="I81" i="1"/>
  <c r="K81" i="1" s="1"/>
  <c r="I80" i="1"/>
  <c r="I79" i="1"/>
  <c r="I78" i="1"/>
  <c r="K78" i="1" s="1"/>
  <c r="K77" i="1"/>
  <c r="I77" i="1"/>
  <c r="I76" i="1"/>
  <c r="I75" i="1"/>
  <c r="I74" i="1"/>
  <c r="I73" i="1"/>
  <c r="I72" i="1"/>
  <c r="I71" i="1"/>
  <c r="K71" i="1" s="1"/>
  <c r="I70" i="1"/>
  <c r="I69" i="1"/>
  <c r="I68" i="1"/>
  <c r="J68" i="1" s="1"/>
  <c r="I67" i="1"/>
  <c r="K67" i="1" s="1"/>
  <c r="I66" i="1"/>
  <c r="I65" i="1"/>
  <c r="K65" i="1" s="1"/>
  <c r="I64" i="1"/>
  <c r="I63" i="1"/>
  <c r="I62" i="1"/>
  <c r="I61" i="1"/>
  <c r="I60" i="1"/>
  <c r="I59" i="1"/>
  <c r="K59" i="1" s="1"/>
  <c r="I58" i="1"/>
  <c r="I57" i="1"/>
  <c r="I56" i="1"/>
  <c r="I55" i="1"/>
  <c r="J55" i="1" s="1"/>
  <c r="I54" i="1"/>
  <c r="K54" i="1" s="1"/>
  <c r="I53" i="1"/>
  <c r="I52" i="1"/>
  <c r="K52" i="1" s="1"/>
  <c r="I51" i="1"/>
  <c r="I50" i="1"/>
  <c r="I49" i="1"/>
  <c r="I48" i="1"/>
  <c r="I47" i="1"/>
  <c r="I46" i="1"/>
  <c r="I45" i="1"/>
  <c r="K45" i="1" s="1"/>
  <c r="I44" i="1"/>
  <c r="I43" i="1"/>
  <c r="I42" i="1"/>
  <c r="I41" i="1"/>
  <c r="J41" i="1" s="1"/>
  <c r="I40" i="1"/>
  <c r="K40" i="1" s="1"/>
  <c r="I39" i="1"/>
  <c r="I38" i="1"/>
  <c r="K38" i="1" s="1"/>
  <c r="I37" i="1"/>
  <c r="I36" i="1"/>
  <c r="I35" i="1"/>
  <c r="I34" i="1"/>
  <c r="I33" i="1"/>
  <c r="I32" i="1"/>
  <c r="I31" i="1"/>
  <c r="I30" i="1"/>
  <c r="I29" i="1"/>
  <c r="I28" i="1"/>
  <c r="I27" i="1"/>
  <c r="K27" i="1" s="1"/>
  <c r="I26" i="1"/>
  <c r="I25" i="1"/>
  <c r="I24" i="1"/>
  <c r="J24" i="1" s="1"/>
  <c r="I23" i="1"/>
  <c r="K23" i="1" s="1"/>
  <c r="I22" i="1"/>
  <c r="I21" i="1"/>
  <c r="K21" i="1" s="1"/>
  <c r="I20" i="1"/>
  <c r="I19" i="1"/>
  <c r="K18" i="1"/>
  <c r="I18" i="1"/>
  <c r="I17" i="1"/>
  <c r="I16" i="1"/>
  <c r="I15" i="1"/>
  <c r="I14" i="1"/>
  <c r="I13" i="1"/>
  <c r="I12" i="1"/>
  <c r="K12" i="1" s="1"/>
  <c r="I11" i="1"/>
  <c r="K11" i="1" s="1"/>
  <c r="K10" i="1"/>
  <c r="I10" i="1"/>
  <c r="I9" i="1"/>
  <c r="I8" i="1"/>
  <c r="J8" i="1" s="1"/>
  <c r="I7" i="1"/>
  <c r="K7" i="1" s="1"/>
  <c r="I6" i="1"/>
  <c r="K6" i="1" s="1"/>
  <c r="I5" i="1"/>
  <c r="K5" i="1" s="1"/>
  <c r="I4" i="1"/>
  <c r="I3" i="1"/>
  <c r="I430" i="1" l="1"/>
</calcChain>
</file>

<file path=xl/comments1.xml><?xml version="1.0" encoding="utf-8"?>
<comments xmlns="http://schemas.openxmlformats.org/spreadsheetml/2006/main">
  <authors>
    <author>Irish</author>
  </authors>
  <commentList>
    <comment ref="I27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devi 4-11-2021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SENKUKO 5-11-2021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devi 10-11-2021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SENKUKO 11-11-2021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senkuko 18 nov</t>
        </r>
      </text>
    </comment>
    <comment ref="J110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devi toko 18 nov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senkuko 19 nov</t>
        </r>
      </text>
    </comment>
  </commentList>
</comments>
</file>

<file path=xl/comments2.xml><?xml version="1.0" encoding="utf-8"?>
<comments xmlns="http://schemas.openxmlformats.org/spreadsheetml/2006/main">
  <authors>
    <author>Irish</author>
  </authors>
  <commentList>
    <comment ref="J103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SOPIR BORONGAN </t>
        </r>
      </text>
    </comment>
  </commentList>
</comments>
</file>

<file path=xl/comments3.xml><?xml version="1.0" encoding="utf-8"?>
<comments xmlns="http://schemas.openxmlformats.org/spreadsheetml/2006/main">
  <authors>
    <author>Irish</author>
  </authors>
  <commentList>
    <comment ref="K371" authorId="0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kasir salah input bku a.n kantor, harusnya kolektor</t>
        </r>
      </text>
    </comment>
  </commentList>
</comments>
</file>

<file path=xl/comments4.xml><?xml version="1.0" encoding="utf-8"?>
<comments xmlns="http://schemas.openxmlformats.org/spreadsheetml/2006/main">
  <authors>
    <author>user</author>
    <author>Irish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capunk : kredit + debet , harusnya kredit - debit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dicapunk yg terhitung hanya akun bbm, parkir &amp; tol &amp; by rmh tangga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tidak muncul di capunk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selisih 1.046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ada koreksi tolakan by bongkar 1.050 dibulan sebelumnya</t>
        </r>
      </text>
    </comment>
    <comment ref="E37" authorId="1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pel piut karyawan</t>
        </r>
      </text>
    </comment>
    <comment ref="I37" authorId="1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bca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emb tunai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Irish:</t>
        </r>
        <r>
          <rPr>
            <sz val="9"/>
            <color indexed="81"/>
            <rFont val="Tahoma"/>
            <family val="2"/>
          </rPr>
          <t xml:space="preserve">
selisih 1,050 biyaa bongkar dc
1046 selisih trf bbm pps</t>
        </r>
      </text>
    </comment>
  </commentList>
</comments>
</file>

<file path=xl/sharedStrings.xml><?xml version="1.0" encoding="utf-8"?>
<sst xmlns="http://schemas.openxmlformats.org/spreadsheetml/2006/main" count="2264" uniqueCount="536">
  <si>
    <t xml:space="preserve">masuk </t>
  </si>
  <si>
    <t>keluar</t>
  </si>
  <si>
    <t>TANGGAL</t>
  </si>
  <si>
    <t>ID AKUN</t>
  </si>
  <si>
    <t>NO. SUB PERKIRAAN</t>
  </si>
  <si>
    <t>NAMA AKUN</t>
  </si>
  <si>
    <t>SALDO AWAL</t>
  </si>
  <si>
    <t>DEBIT</t>
  </si>
  <si>
    <t>KREDIT</t>
  </si>
  <si>
    <t>SALDO AKHIR</t>
  </si>
  <si>
    <t>110101</t>
  </si>
  <si>
    <t>99999999</t>
  </si>
  <si>
    <t>KAS BESAR</t>
  </si>
  <si>
    <t>110102</t>
  </si>
  <si>
    <t>KAS OPERASI</t>
  </si>
  <si>
    <t>110201</t>
  </si>
  <si>
    <t>BANK BCA DIREKSI</t>
  </si>
  <si>
    <t>110201A</t>
  </si>
  <si>
    <t>BANK CIMB DIREKSI</t>
  </si>
  <si>
    <t>110210</t>
  </si>
  <si>
    <t>BANK SEJATI 55</t>
  </si>
  <si>
    <t>110902</t>
  </si>
  <si>
    <t>KAS KE KAS</t>
  </si>
  <si>
    <t>130120</t>
  </si>
  <si>
    <t>PIUTANG DAGANG RETAIL KREDIT</t>
  </si>
  <si>
    <t>130121</t>
  </si>
  <si>
    <t>PIUTANG DAGANG RETAIL TUNAI</t>
  </si>
  <si>
    <t>130130</t>
  </si>
  <si>
    <t>PIUTANG TIV</t>
  </si>
  <si>
    <t>211102</t>
  </si>
  <si>
    <t>HUTANG BBM</t>
  </si>
  <si>
    <t>311100</t>
  </si>
  <si>
    <t>JAMINAN PELANGGAN</t>
  </si>
  <si>
    <t>811003</t>
  </si>
  <si>
    <t>BBM</t>
  </si>
  <si>
    <t>811005</t>
  </si>
  <si>
    <t>PARKIR &amp; TOL</t>
  </si>
  <si>
    <t>824007</t>
  </si>
  <si>
    <t>BIAYA RUMAH TANGGA</t>
  </si>
  <si>
    <t>824042</t>
  </si>
  <si>
    <t>REPACKING BONGKAR MUAT</t>
  </si>
  <si>
    <t>825012</t>
  </si>
  <si>
    <t>ADMINISTRASI BANK</t>
  </si>
  <si>
    <t>130501</t>
  </si>
  <si>
    <t>PIUTANG MSSUPPORT</t>
  </si>
  <si>
    <t>811004</t>
  </si>
  <si>
    <t>PEMELIHARAAN KENDARAAN</t>
  </si>
  <si>
    <t>821004</t>
  </si>
  <si>
    <t>KONSUMSI</t>
  </si>
  <si>
    <t>824005</t>
  </si>
  <si>
    <t>PERJALANAN DINAS</t>
  </si>
  <si>
    <t>824019</t>
  </si>
  <si>
    <t>PERIJINAN DAN PBB</t>
  </si>
  <si>
    <t>824037</t>
  </si>
  <si>
    <t>BENDA POS/MATERAI</t>
  </si>
  <si>
    <t>311110</t>
  </si>
  <si>
    <t>TITIPAN PELANGGAN</t>
  </si>
  <si>
    <t>919900</t>
  </si>
  <si>
    <t>PENDAPATAN LAIN-LAIN</t>
  </si>
  <si>
    <t>130131</t>
  </si>
  <si>
    <t>PIUTANG PUSAT</t>
  </si>
  <si>
    <t>824021</t>
  </si>
  <si>
    <t>BIAYA STNK/KEUR/DISPENSASI</t>
  </si>
  <si>
    <t>829207</t>
  </si>
  <si>
    <t>BIAYA PROMOSI DAGANG</t>
  </si>
  <si>
    <t>824002</t>
  </si>
  <si>
    <t>ALAT TULIS &amp; CETAKAN</t>
  </si>
  <si>
    <t>130504</t>
  </si>
  <si>
    <t>PIUTANG KARYAWAN</t>
  </si>
  <si>
    <t>211001</t>
  </si>
  <si>
    <t>HUTANG DAGANG TIV</t>
  </si>
  <si>
    <t>824003</t>
  </si>
  <si>
    <t>TELEPHONE/FAX/SPEEDY</t>
  </si>
  <si>
    <t>TGL</t>
  </si>
  <si>
    <t>PENJUALAN</t>
  </si>
  <si>
    <t>PELUNASAN PIUTANG</t>
  </si>
  <si>
    <t>EMBALASI</t>
  </si>
  <si>
    <t>TITIPAN TUNAI</t>
  </si>
  <si>
    <t>PENDAPATAN LAIN2</t>
  </si>
  <si>
    <t>BIAYA OPRSL</t>
  </si>
  <si>
    <t>JML YG HARUS DISETOR</t>
  </si>
  <si>
    <t xml:space="preserve">  BANK DIREKSI</t>
  </si>
  <si>
    <t>SETORAN  LIVIA/SEJATI55</t>
  </si>
  <si>
    <t>TOTAL SET BANK</t>
  </si>
  <si>
    <t>SELISIH</t>
  </si>
  <si>
    <t>KETERANGAN</t>
  </si>
  <si>
    <t>31/10</t>
  </si>
  <si>
    <t>BANK STATEMENT</t>
  </si>
  <si>
    <t>DEPO PASURUAN NOVEMBER 2021</t>
  </si>
  <si>
    <t>Tanggal</t>
  </si>
  <si>
    <t>Crit</t>
  </si>
  <si>
    <t>Saldo</t>
  </si>
  <si>
    <t>Saldo Akhir</t>
  </si>
  <si>
    <t>Keterangan</t>
  </si>
  <si>
    <t>Debet</t>
  </si>
  <si>
    <t>Kredit</t>
  </si>
  <si>
    <t>D/K</t>
  </si>
  <si>
    <t>Itr</t>
  </si>
  <si>
    <t>LLG-CITIBANK PT SYNGENTA SEED IHARYANTI PIUT TRF SYNGENTA</t>
  </si>
  <si>
    <t>Klg</t>
  </si>
  <si>
    <t>TRANSFER DR 008 SUPRA PRIMATAMA NUPLAZA MANDI PIUT TRF PT SUPRA</t>
  </si>
  <si>
    <t>TARIKAN KANTOR PUSAT</t>
  </si>
  <si>
    <t>Pembyrn Galon PIUT TRF HALMAHERA</t>
  </si>
  <si>
    <t>Setoran B Tami</t>
  </si>
  <si>
    <t xml:space="preserve">NJO LIONG TJWAN </t>
  </si>
  <si>
    <t>NUNIL ANITA PIUT TRF SEMERU</t>
  </si>
  <si>
    <t>ANDY HARTONO SET TAUFIQ</t>
  </si>
  <si>
    <t>REF: 0527966/001 WRK: GD -449606 1051234870 KLIRNG BG CEMARA</t>
  </si>
  <si>
    <t>NJO LIONG TJWAN SET LISA</t>
  </si>
  <si>
    <t>SETORAN TUNAI</t>
  </si>
  <si>
    <t>NJO LIONG TJWAN SET ABDILAH</t>
  </si>
  <si>
    <t>BOXTIME INDONESIA</t>
  </si>
  <si>
    <t>setoran b.silvi</t>
  </si>
  <si>
    <t>MENTARI AGAPE WIRA PIUT TRF NATURE BROMO</t>
  </si>
  <si>
    <t>KLAIM POT GAJI KLAIM KENDARAAN SUBEHAN</t>
  </si>
  <si>
    <t xml:space="preserve">TOLAKAN DISKON </t>
  </si>
  <si>
    <t>Adm</t>
  </si>
  <si>
    <t>ND-PROVISI</t>
  </si>
  <si>
    <t xml:space="preserve">Null Haryanti 21110500635880  TOLAKAN DISKON </t>
  </si>
  <si>
    <t>BS Gaji Tukang</t>
  </si>
  <si>
    <t>TANGGAL :07/11 TRANSFER DR 002 YOGIK YUDHA WIJAYANEW BRI MOB SET KARIM</t>
  </si>
  <si>
    <t>MOCHAMMAD AS'AD SET ASAD</t>
  </si>
  <si>
    <t>TTL.WRK:1 BRHSL:1 REG051121 CBG:0089 BCA KLIRING BG SUBUR</t>
  </si>
  <si>
    <t>ZULHILMI RISKI FIL SET JOKO</t>
  </si>
  <si>
    <t>BANGUN JAYA PERDAN PIUT TRF BJ PERDANA</t>
  </si>
  <si>
    <t>BANGUN JAYA PERDAN SET JOKO</t>
  </si>
  <si>
    <t>REFINA DAMAYANTI SET BUDJA</t>
  </si>
  <si>
    <t>SUHARTINI</t>
  </si>
  <si>
    <t>BOXTIME INDONESIA PIUT TRF BOXTIME</t>
  </si>
  <si>
    <t>PESTA PORA ABADI P PIUT TRF MIE GACOAN</t>
  </si>
  <si>
    <t>REF: 0528521/001 WRK: GD -449607 1051234870 V</t>
  </si>
  <si>
    <t>MUHAMMAD ALIM ILHA SET SLAMET</t>
  </si>
  <si>
    <t>ROYNALDO DWI SEPTI PIUT TRF EDO</t>
  </si>
  <si>
    <t>SETORAN B SILVI</t>
  </si>
  <si>
    <t xml:space="preserve">LLG-BNI BPJSTK Pasuruan PrBIAYA LANGGANAN AIR MINERAL KANTO| PIUT TRF BPJS </t>
  </si>
  <si>
    <t>Cdm</t>
  </si>
  <si>
    <t>EVA MARIANI SET PENJ 11 NOVEMBER 2021</t>
  </si>
  <si>
    <t>12/11 WSID:Z9761 RIO TRI FIRNANDA SET PENJ 11 NOVEMBER 2021</t>
  </si>
  <si>
    <t>YOSEFIN LUKMAN PIUT TRF THE NATURE BROMO</t>
  </si>
  <si>
    <t>CHINTAMI SUGIARTO PIUT TRF SEJATI</t>
  </si>
  <si>
    <t>LELY PANGESTUTI</t>
  </si>
  <si>
    <t>KLAIM INC</t>
  </si>
  <si>
    <t>BANGUN JAYA PERDAN SET BJ PERDANA</t>
  </si>
  <si>
    <t>ABU RIZAL HAMKA SET HAMKA</t>
  </si>
  <si>
    <t>REF: 0529043/001 WRK: GD -449608 1051234870 V</t>
  </si>
  <si>
    <t>BOXTIME INDONESIA PIU TRF BOXTIME</t>
  </si>
  <si>
    <t>TRANSFER DR 008 YOGIK YUDHA WIJAYAPLAZA MANDI YOGIK</t>
  </si>
  <si>
    <t>FITRI ASTUTI RAHAY SET B FITRI</t>
  </si>
  <si>
    <t>MAULIDIYAH</t>
  </si>
  <si>
    <t>BIAYA ADM</t>
  </si>
  <si>
    <t>BS Gaji Harian</t>
  </si>
  <si>
    <t>LLG-BNI BOX TIME INDONESIA| PIUT TRF BOXTIME</t>
  </si>
  <si>
    <t>ZULHILMI RISKI FIL ETI</t>
  </si>
  <si>
    <t>ANDY HARTONO ANDI H</t>
  </si>
  <si>
    <t>NJO LIONG TJWAN LISA</t>
  </si>
  <si>
    <t>SETORAN PEMINDAHAN KLIRING BG SUBUR</t>
  </si>
  <si>
    <t>REF: 0529607/001 WRK: GD -449609 1051234870 KLIRING BG CEMARA</t>
  </si>
  <si>
    <t>LULUK MAULUDIYAH PIUT TRF B LULUK</t>
  </si>
  <si>
    <t>SETORAN PEMINDAHAN KLIRING BG CEMARA</t>
  </si>
  <si>
    <t>BS Tukang Harian</t>
  </si>
  <si>
    <t>TRANSFER DR 002 YOGIK YUDHA WIJAYANEW BRI MOB YOGIK</t>
  </si>
  <si>
    <t>ANDY HARTONO BDN U ANDI HARTONO</t>
  </si>
  <si>
    <t>BANGUN JAYA PERDAN BJ PERDANA</t>
  </si>
  <si>
    <t>TRANSFER DR 008 SUPRA PRIMATAMA NUPLAZA MANDI PIUT TRF SUPRA</t>
  </si>
  <si>
    <t>KR OTOMATIS KLIRING BG CEMARA</t>
  </si>
  <si>
    <t>BANK STATEMENT CIMB VA</t>
  </si>
  <si>
    <t>Kas</t>
  </si>
  <si>
    <t>4609901010123456 REKENING CIMB BP023 DEP SET PEN 29-31 OKTOBER 2021</t>
  </si>
  <si>
    <t xml:space="preserve">4609901010123472 AL YASIN GROUP SKN     CENAIDJA/AP. NUSANTARA RITEL MDR PT     AM GRATI40860                           </t>
  </si>
  <si>
    <t xml:space="preserve">TARIKAN KANTOR PUSAT </t>
  </si>
  <si>
    <t>4609901010123456 REKENING CIMB BP023 DEP SET PEN 01 NOVEMBER  2021</t>
  </si>
  <si>
    <t>4609901010123456 REKENING CIMB BP023 DEP SET PEN 02 NOVEMBER  2021</t>
  </si>
  <si>
    <t>4609901010123456 REKENING CIMB BP023 DEP SET PEN 03 NOVEMBER  2021</t>
  </si>
  <si>
    <t>4609901010123456 REKENING CIMB BP023 DEP SET PEN 04 NOVEMBER  2021</t>
  </si>
  <si>
    <t xml:space="preserve">4609901010123464 JLO PT                 Air vit tol bang                        9999999999972340              ATP       </t>
  </si>
  <si>
    <t xml:space="preserve">4609901010123472 AL YASIN GROUP SKN     CENAIDJA/AP. NUSANTARA RITEL MDR PT     AM BANGIL555-3138945                    </t>
  </si>
  <si>
    <t>4609901010123456 REKENING CIMB BP023 DEP SET PEN 05-07 NOVEMBER  2021</t>
  </si>
  <si>
    <t xml:space="preserve">4609901010123463 KFC TAMAN DAYU SKN     BMRIIDJA/AP. FASTFOOD INDONESIA         SBY-21-4401/TT51241                     </t>
  </si>
  <si>
    <t xml:space="preserve">4609901010123472 AL YASIN GROUP SKN     CENAIDJA/AP. NUSANTARA RITEL MDR PT     AM GRATI40318                           </t>
  </si>
  <si>
    <t xml:space="preserve">4609901010123472 AL YASIN GROUP SKN     CENAIDJA/AP. NUSANTARA RITEL MDR PT     AM GRATI145700                          </t>
  </si>
  <si>
    <t xml:space="preserve">4609901010123472 AL YASIN GROUP SKN     CENAIDJA/AP. NUSANTARA RITEL MDR PT     AM ROMBO5553138946                      </t>
  </si>
  <si>
    <t xml:space="preserve">4609901010123472 AL YASIN GROUP SKN     CENAIDJA/AP. NUSANTARA RITEL MDR PT     AM ROMBO5553145564                      </t>
  </si>
  <si>
    <t xml:space="preserve">4609901010123472 AL YASIN GROUP SKN     CENAIDJA/AP. NUSANTARA RITEL MDR PT     AM ROMBO5553140619                      </t>
  </si>
  <si>
    <t xml:space="preserve">4609901010123472 AL YASIN GROUP SKN     CENAIDJA/AP. NUSANTARA RITEL MDR PT     AM BANGIL555-3141620                    </t>
  </si>
  <si>
    <t xml:space="preserve">4609901010123462 KFC GEMPOL SKN         BMRIIDJA/AP. FASTFOOD INDONESIA         SBY-21-4397/TT51242                     </t>
  </si>
  <si>
    <t>4609901010123456 REKENING CIMB BP023 DEP SET PEN 08 NOVEMBER  2021</t>
  </si>
  <si>
    <t xml:space="preserve">4609901010123472 AL YASIN GROUP SKN     CENAIDJA/AP. NUSANTARA RITEL MDR PT     AM BANGIL555-3138947                    </t>
  </si>
  <si>
    <t xml:space="preserve">4609901010123458 SURYA HOTEL SKN        CENAIDJA/AP. PT SURYARAYA INDAH         SURYA HOTEL PRIGEN                      </t>
  </si>
  <si>
    <t xml:space="preserve">4609901010123471 SATORIA AGRO INDUSTRI P                                        9999999999999999              ATB       </t>
  </si>
  <si>
    <t>4609901010123456 REKENING CIMB BP023 DEP SET PEN 09 NOVEMBER  2021</t>
  </si>
  <si>
    <t>4609901010123456 REKENING CIMB BP023 DEP SET PEN 10 NOVEMBER  2021</t>
  </si>
  <si>
    <t>4609901010123456 REKENING CIMB BP023 DEP SET PEN 11 NOVEMBER  2021</t>
  </si>
  <si>
    <t xml:space="preserve">4609901010123472 AL YASIN GROUP SKN     CENAIDJA/AP. NUSANTARA RITEL MDR PT     AM KANIGORO555-3141450 DIPOTONG 94.250  </t>
  </si>
  <si>
    <t xml:space="preserve">4609901010123472 AL YASIN GROUP SKN     CENAIDJA/AP. NUSANTARA RITEL MDR PT     AM KANIGORO555-3146437                  </t>
  </si>
  <si>
    <t>4609901010123456 REKENING CIMB BP023 DEP SET PEN 12-14 NOVEMBER  2021</t>
  </si>
  <si>
    <t xml:space="preserve">4609901010123472 AL YASIN GROUP SKN     CENAIDJA/AP. NUSANTARA RITEL MDR PT     AM BANGIL555-3138948                    </t>
  </si>
  <si>
    <t xml:space="preserve">4609901010123472 AL YASIN GROUP SKN     CENAIDJA/AP. NUSANTARA RITEL MDR PT     AM BANGIL5553146644                     </t>
  </si>
  <si>
    <t>kas</t>
  </si>
  <si>
    <t>4609901010123456 REKENING CIMB BP023 DEP SET PEN 15 NOVEMBER  2021</t>
  </si>
  <si>
    <t>4609901010123470 VEOLIA SERVICES INDONESBNPAIDJA/AP. VEOLIA SERVICES INDONESIA, 11.21.49GALON AQUAPT. LIVIA MANDIRI SEJA</t>
  </si>
  <si>
    <t xml:space="preserve">4609901010123472 AL YASIN GROUP SKN     CENAIDJA/AP. NUSANTARA RITEL MDR PT     AM ROMBO5553149642                      </t>
  </si>
  <si>
    <t xml:space="preserve">4609901010123465 CAVRON GLOBAL PT SKN   BNINIDJA/AP. PT.CAVRON GLOBAL           LIVIA MANDIRI                           </t>
  </si>
  <si>
    <t>4609901010123456 REKENING CIMB BP023 DEP SET PEN 16 NOVEMBER  2021</t>
  </si>
  <si>
    <t>4609901010123456 REKENING CIMB BP023 DEP SET PEN 17 NOVEMBER  2021</t>
  </si>
  <si>
    <t xml:space="preserve">4609901010123472 AL YASIN GROUP SKN     CENAIDJA/AP. NUSANTARA RITEL MDR PT     AM ROMBO55531508851                     </t>
  </si>
  <si>
    <t>4609901010123456 REKENING CIMB BP023 DEP SET PEN 18 NOVEMBER  2021</t>
  </si>
  <si>
    <t xml:space="preserve">4609901010123457 NPMI PT SKN            BOTKIDJX/AP. NPR MANUFACTURING INDONESIA0                                       </t>
  </si>
  <si>
    <t xml:space="preserve">4609901010123472 AL YASIN GROUP SKN     CENAIDJA/AP. NUSANTARA RITEL MDR PT     AM KANIGORO555-3151421                  </t>
  </si>
  <si>
    <t xml:space="preserve">4609901010123472 AL YASIN GROUP SKN     CENAIDJA/AP. NUSANTARA RITEL MDR PT     AM BANGIL555-3151612 + 94.250           </t>
  </si>
  <si>
    <t>4609901010123456 REKENING CIMB BP023 DEP SET PEN 19-21 NOVEMBER  2021</t>
  </si>
  <si>
    <t xml:space="preserve">4609901010123463 KFC TAMAN DAYU SKN     BMRIIDJA/AP. FASTFOOD INDONESIA         SBY-21-4637/TT51426                     </t>
  </si>
  <si>
    <t xml:space="preserve">4609901010123462 KFC GEMPOL SKN         BMRIIDJA/AP. FASTFOOD INDONESIA         SBY-21-4636/TT51425                     </t>
  </si>
  <si>
    <t xml:space="preserve">4609901010123459 MEIJI PT               2021112213397720                        9999999999999999              ATB       </t>
  </si>
  <si>
    <t>4609901010123456 REKENING CIMB BP023 DEP SET PEN 22 NOVEMBER  2021</t>
  </si>
  <si>
    <t xml:space="preserve">4609901010123472 AL YASIN GROUP SKN     CENAIDJA/AP. NUSANTARA RITEL MDR PT     AM ROMBO5553155507                      </t>
  </si>
  <si>
    <t xml:space="preserve">4609901010123472 AL YASIN GROUP SKN     CENAIDJA/AP. NUSANTARA RITEL MDR PT     AM BANGIL555-3156395                    </t>
  </si>
  <si>
    <t xml:space="preserve">4609901010123472 AL YASIN GROUP SKN     CENAIDJA/AP. NUSANTARA RITEL MDR PT     AM BANGIL555-3154125                    </t>
  </si>
  <si>
    <t>4609901010123456 REKENING CIMB BP023 DEP SET PEN 23 NOVEMBER  2021</t>
  </si>
  <si>
    <t xml:space="preserve">4609901010123460 CITRA CAKRA LOGAM PT SKNISPIDJA/AP. PT. CITRA CAKRALOGAM                                               </t>
  </si>
  <si>
    <t>4609901010123456 REKENING CIMB BP023 DEP SET PEN 24 NOVEMBER  2021</t>
  </si>
  <si>
    <t>4609901010123470 VEOLIA SERVICES INDONESBNPAIDJA/AP. VEOLIA SERVICES INDONESIA, 11.21.83AQUA GALONPT. LIVIA MANDIRI SEJA</t>
  </si>
  <si>
    <t>4609901010123456 REKENING CIMB BP023 DEP SET PEN 25 NOVEMBER  2021</t>
  </si>
  <si>
    <t xml:space="preserve">4609901010123472 AL YASIN GROUP SKN     CENAIDJA/AP. NUSANTARA RITEL MDR PT     AM KANIGORO555-3156197                  </t>
  </si>
  <si>
    <t>4609901010123456 REKENING CIMB BP023 DEP SET PEN 26-28 NOVEMBER  2021</t>
  </si>
  <si>
    <t xml:space="preserve">4609901010123456 REKENING CIMB BP023 DEP                                        BDS                                     </t>
  </si>
  <si>
    <t xml:space="preserve">4609901010123462 KFC GEMPOL SKN         BMRIIDJA/AP. FASTFOOD INDONESIA         SBY-21-4802/TT51637                     </t>
  </si>
  <si>
    <t xml:space="preserve">4609901010123468 TAIKI SHA PT SKN       BOTKIDJX/AP. TAIKISHA INDONESIA ENGINEER                                        </t>
  </si>
  <si>
    <t xml:space="preserve">4609901010123472 AL YASIN GROUP SKN     CENAIDJA/AP. NUSANTARA RITEL MDR PT     AM BANGIL555-3139576                    </t>
  </si>
  <si>
    <t xml:space="preserve">4609901010123472 AL YASIN GROUP SKN     CENAIDJA/AP. NUSANTARA RITEL MDR PT     AM ROMBO5553140407                      </t>
  </si>
  <si>
    <t>4609901010123456 REKENING CIMB BP023 DEP SET PEN 29 NOVEMBER  2021</t>
  </si>
  <si>
    <t xml:space="preserve">4609901010123472 AL YASIN GROUP SKN     CENAIDJA/AP. NUSANTARA RITEL MDR PT     AM BANGIL555-3161002                    </t>
  </si>
  <si>
    <t xml:space="preserve">4609901010123472 AL YASIN GROUP SKN     CENAIDJA/AP. NUSANTARA RITEL MDR PT     AM ROMBO5550028929                      </t>
  </si>
  <si>
    <t>MUTASI REKENING</t>
  </si>
  <si>
    <t>Nama</t>
  </si>
  <si>
    <t>:</t>
  </si>
  <si>
    <t>DEPO PASURUAN</t>
  </si>
  <si>
    <t>Rekening</t>
  </si>
  <si>
    <t>01.10.000023.001</t>
  </si>
  <si>
    <t>Periode Transaksi</t>
  </si>
  <si>
    <t>01-11-2021 s/d 30-11-2021</t>
  </si>
  <si>
    <t>Saldo Awal</t>
  </si>
  <si>
    <t>Nomor Bukti</t>
  </si>
  <si>
    <t>Tgl</t>
  </si>
  <si>
    <t>TGL DMS</t>
  </si>
  <si>
    <t>DMS</t>
  </si>
  <si>
    <t>TBH2021110 000000059</t>
  </si>
  <si>
    <t>Pelunasan Tunai Senkuko Depo Pasuruan NO : 1114/DP PAS/XI/2021 Dari REK LMS [01.10.000046.001] Ke DEPO PASURUAN [01.10.000023.001]</t>
  </si>
  <si>
    <t>TBH2021110 000000070</t>
  </si>
  <si>
    <t>Pelunasan Finna Golf dan PLN Depo Pasuruan NO : 1115/DP PASURUAN/X/2021 Dari REK LMS [01.10.000046.001] Ke DEPO PASURUAN [01.10.000023.001]</t>
  </si>
  <si>
    <t>TBH2021110 000000017</t>
  </si>
  <si>
    <t>Tarikan Pusat 0111 Dari HOLDING [01.10.000001.001] Ke DEPO PASURUAN [01.10.000023.001]</t>
  </si>
  <si>
    <t>TBH2021110 000000026</t>
  </si>
  <si>
    <t>TBH2021110 000000063</t>
  </si>
  <si>
    <t>CIMB 0111 Dari HOLDING [01.10.000001.001] Ke DEPO PASURUAN [01.10.000023.001]</t>
  </si>
  <si>
    <t>TBH2021110 000000064</t>
  </si>
  <si>
    <t>TBH2021110 000000065</t>
  </si>
  <si>
    <t>TBH2021110 000000110</t>
  </si>
  <si>
    <t>Sisa saldo rek CIMB Depo Pasuruan 0211 Dari HOLDING [01.10.000001.001] Ke DEPO PASURUAN [01.10.000023.001]</t>
  </si>
  <si>
    <t>TBH2021110 000000002</t>
  </si>
  <si>
    <t>Pelunasan Jatiluhur Depo Pasuruan NO : 1116/DP PASURUAN/XI/2021 Dari REK LMS [01.10.000046.001] Ke DEPO PASURUAN [01.10.000023.001]</t>
  </si>
  <si>
    <t>TBH2021110 000000060</t>
  </si>
  <si>
    <t>CIMB 0211 Dari HOLDING [01.10.000001.001] Ke DEPO PASURUAN [01.10.000023.001]</t>
  </si>
  <si>
    <t>TBH2021110 000000071</t>
  </si>
  <si>
    <t>Pelunasan Japfa, Tri Sakti, Central Toko, Cargill, RS Asih dan DSM Depo Pasuruan NO : 1118/DP PASURUAN/XI/2021 Dari REK LMS [01.10.000046.001] Ke DEPO PASURUAN [01.10.000023.001]</t>
  </si>
  <si>
    <t>TBH2021110 000000039</t>
  </si>
  <si>
    <t>Tarikan Pusat 0311 Dari HOLDING [01.10.000001.001] Ke DEPO PASURUAN [01.10.000023.001]</t>
  </si>
  <si>
    <t>TBH2021110 000000047</t>
  </si>
  <si>
    <t>Pelunasan Mondelez, Phillips dan DSM Depo Pasuruan NO : 1118/DP PASURUAN/XI/2021 Dari REK LMS [01.10.000046.001] Ke DEPO PASURUAN [01.10.000023.001]</t>
  </si>
  <si>
    <t>CIMB 0311 Dari HOLDING [01.10.000001.001] Ke DEPO PASURUAN [01.10.000023.001]</t>
  </si>
  <si>
    <t>TBH2021110 000000066</t>
  </si>
  <si>
    <t>Pelunasan Primafood Depo Pasuruan NO : 045/LMS/XI/2021 Dari REK LMS [01.10.000046.001] Ke DEPO PASURUAN [01.10.000023.001]</t>
  </si>
  <si>
    <t>TBH2021110 000000032</t>
  </si>
  <si>
    <t>Tarikan Pusat 0411 Dari HOLDING [01.10.000001.001] Ke DEPO PASURUAN [01.10.000023.001]</t>
  </si>
  <si>
    <t>TBH2021110 000000051</t>
  </si>
  <si>
    <t>TBH2021110 000000056</t>
  </si>
  <si>
    <t>CIMB 0411 Dari HOLDING [01.10.000001.001] Ke DEPO PASURUAN [01.10.000023.001]</t>
  </si>
  <si>
    <t>TBH2021110 000000092</t>
  </si>
  <si>
    <t>Pelunasan Tunai Devi Toko dan Senkuko Depo Pasuruan NO : 1122/DP PAS/XI/2021 Dari REK LMS [01.10.000046.001] Ke DEPO PASURUAN [01.10.000023.001]</t>
  </si>
  <si>
    <t>04 DAN 05</t>
  </si>
  <si>
    <t>TBH2021110 000000093</t>
  </si>
  <si>
    <t>Pelunasan Sandang Ayu, Jatiluhur dan MAN IC Depo Pasuruan NO : 1121/DP PASURUAN/XI/2021 Dari REK LMS [01.10.000046.001] Ke DEPO PASURUAN [01.10.000023.001]</t>
  </si>
  <si>
    <t>TBH2021110 000000005</t>
  </si>
  <si>
    <t>bbm pps periode tgl 4 - 10 Oktober 2021 Dari DEPO PUSAT [01.10.000014.001] Ke DEPO PASURUAN [01.10.000023.001]</t>
  </si>
  <si>
    <t>CIMB 0511 Dari HOLDING [01.10.000001.001] Ke DEPO PASURUAN [01.10.000023.001]</t>
  </si>
  <si>
    <t>TBH2021110 000000076</t>
  </si>
  <si>
    <t>TBH2021110 000000086</t>
  </si>
  <si>
    <t>Pelunasan JAI, Tri Sakti, Massyndo, Indo Tirta dan Phillips Depo Pasuruan NO : 1121/DP PASURUAN/XI/2021 Dari REK LMS [01.10.000046.001] Ke DEPO PASURUAN [01.10.000023.001]</t>
  </si>
  <si>
    <t>TBH2021110 000000099</t>
  </si>
  <si>
    <t>Pelunasan MIDI, SAT dan IDM Depo Pasuruan NO : 046/LMS/XI/2021 Dari REK LMS [01.10.000046.001] Ke DEPO PASURUAN [01.10.000023.001]</t>
  </si>
  <si>
    <t>TBH2021110 000000068</t>
  </si>
  <si>
    <t>Pelunasan Tunai Senkuko Depo Pasuruan NO : 1126/DP PAS/XI/2021 Dari REK LMS [01.10.000046.001] Ke DEPO PASURUAN [01.10.000023.001]</t>
  </si>
  <si>
    <t>TBH2021110 000000018</t>
  </si>
  <si>
    <t>Pelunasan Sinar Fajar dan PLN Depo Pasuruan NO : 1127/DP PASURUAN/XI/2021 Dari REK LMS [01.10.000046.001] Ke DEPO PASURUAN [01.10.000023.001]</t>
  </si>
  <si>
    <t>TBH2021110 000000050</t>
  </si>
  <si>
    <t>Tarikan Pusat 0811 Dari HOLDING [01.10.000001.001] Ke DEPO PASURUAN [01.10.000023.001]</t>
  </si>
  <si>
    <t>TBH2021110 000000087</t>
  </si>
  <si>
    <t>CIMB 0811 Dari HOLDING [01.10.000001.001] Ke DEPO PASURUAN [01.10.000023.001]</t>
  </si>
  <si>
    <t>TBH2021110 000000088</t>
  </si>
  <si>
    <t>TBH2021110 000000089</t>
  </si>
  <si>
    <t>TBH2021110 000000090</t>
  </si>
  <si>
    <t>TBH2021110 000000094</t>
  </si>
  <si>
    <t>TBH2021110 000000095</t>
  </si>
  <si>
    <t>TBH2021110 000000096</t>
  </si>
  <si>
    <t>TBH2021110 000000100</t>
  </si>
  <si>
    <t>TBH2021110 000000117</t>
  </si>
  <si>
    <t>Pelunasan Central Toko, Phillips dan MAN IC Depo Pasuruan NO : 1128/DP PASURUAN/XI/2021 Dari REK LMS [01.10.000046.001] Ke DEPO PASURUAN [01.10.000023.001]</t>
  </si>
  <si>
    <t>TBH2021111 000000070</t>
  </si>
  <si>
    <t>Tarikan Pusat 0911 Dari HOLDING [01.10.000001.001] Ke DEPO PASURUAN [01.10.000023.001]</t>
  </si>
  <si>
    <t>TBH2021111 000000130</t>
  </si>
  <si>
    <t>Pelunasan Tunai Senkuko dan Devi Toko Depo Pasuruan NO : 1131/DP PAS/XI/2021 Dari REK LMS [01.10.000046.001] Ke DEPO PASURUAN [01.10.000023.001]</t>
  </si>
  <si>
    <t>TBH2021111 000000134</t>
  </si>
  <si>
    <t>CIMB 0911 Dari HOLDING [01.10.000001.001] Ke DEPO PASURUAN [01.10.000023.001]</t>
  </si>
  <si>
    <t>TBH2021111 000000138</t>
  </si>
  <si>
    <t>TBH2021111 000000139</t>
  </si>
  <si>
    <t>TBH2021111 000000141</t>
  </si>
  <si>
    <t>TBH2021111 000000144</t>
  </si>
  <si>
    <t>Pelunasan DSM, Haida dan CMWI Depo Pasuruan NO : 1130/DP PASURUAN/XI/2021 Dari REK LMS [01.10.000046.001] Ke DEPO PASURUAN [01.10.000023.001]</t>
  </si>
  <si>
    <t>TBH2021111 000000011</t>
  </si>
  <si>
    <t>Tarikan 1011 Pasuruan Dari DEPO PASURUAN [01.10.000023.001] Ke PT LMS [01.10.000091.001]</t>
  </si>
  <si>
    <t>TBH2021111 000000045</t>
  </si>
  <si>
    <t>Pelunasan Tunai Senkuko dan Devi Toko Depo Pasuruan NO : 1133/DP PAS/XI/2021 Dari REK LMS [01.10.000046.001] Ke DEPO PASURUAN [01.10.000023.001]</t>
  </si>
  <si>
    <t>10 DAN 11</t>
  </si>
  <si>
    <t>TBH2021111 000000107</t>
  </si>
  <si>
    <t>Tarikan Pusat 1011 Dari HOLDING [01.10.000001.001] Ke DEPO PASURUAN [01.10.000023.001]</t>
  </si>
  <si>
    <t>TBH2021111 000000121</t>
  </si>
  <si>
    <t>CIMB 1011 Dari HOLDING [01.10.000001.001] Ke DEPO PASURUAN [01.10.000023.001]</t>
  </si>
  <si>
    <t>TBH2021111 000000041</t>
  </si>
  <si>
    <t>Tarikan pusat 1111 Dari HOLDING [01.10.000001.001] Ke DEPO PASURUAN [01.10.000023.001]</t>
  </si>
  <si>
    <t>Tarikan Pusat 1111 Dari HOLDING [01.10.000001.001] Ke DEPO PASURUAN [01.10.000023.001]</t>
  </si>
  <si>
    <t>TBH2021111 000000046</t>
  </si>
  <si>
    <t>Pelunasan Sandang Ayu, JAI, United Can, Phillips, Iga Abadi, Nippon dan Jatiluhur Depo Pasuruan NO : 1134/DP PASURUAN/XI/2021 Dari REK LMS [01.10.000046.001] Ke DEPO PASURUAN [01.10.000023.001]</t>
  </si>
  <si>
    <t>TBH2021111 000000013</t>
  </si>
  <si>
    <t>Pembayaran Air Minum 26 Okt - 11 Nov PT LMS Dari PT LMS [01.10.000091.001] Ke DEPO PASURUAN [01.10.000023.001]</t>
  </si>
  <si>
    <t>TBH2021111 000000014</t>
  </si>
  <si>
    <t>Pembayaran Air Minum 26 Okt - 11 Nov PT SWS Dari PT SWS [01.10.000092.001] Ke DEPO PASURUAN [01.10.000023.001]</t>
  </si>
  <si>
    <t>TBH2021111 000000015</t>
  </si>
  <si>
    <t>Pembayaran Air Minum 26 Okt - 11 Nov PT PS Dari PT PS [01.10.000045.001] Ke DEPO PASURUAN [01.10.000023.001]</t>
  </si>
  <si>
    <t>TBH2021111 000000018</t>
  </si>
  <si>
    <t>Pembayaran Air Minum 26 Okt - 11 Nov PT MJS Dari PT MJS [01.10.000090.001] Ke DEPO PASURUAN [01.10.000023.001]</t>
  </si>
  <si>
    <t>TBH2021111 000000020</t>
  </si>
  <si>
    <t>Pembayaran Air Minum 26 Okt - 11 Nov PT PBS Dari PT PBS [01.10.000093.001] Ke DEPO PASURUAN [01.10.000023.001]</t>
  </si>
  <si>
    <t>TBH2021111 000000023</t>
  </si>
  <si>
    <t>Pembayaran Air Minum 26 Okt - 11 Nov PT PDS Dari PT PDS [01.10.000094.001] Ke DEPO PASURUAN [01.10.000023.001]</t>
  </si>
  <si>
    <t>TBH2021111 000000056</t>
  </si>
  <si>
    <t>Tarikan Pusat 1211 Dari HOLDING [01.10.000001.001] Ke DEPO PASURUAN [01.10.000023.001]</t>
  </si>
  <si>
    <t>TBH2021111 000000072</t>
  </si>
  <si>
    <t>TBH2021111 000000078</t>
  </si>
  <si>
    <t>CIMB 1211 Dari HOLDING [01.10.000001.001] Ke DEPO PASURUAN [01.10.000023.001]</t>
  </si>
  <si>
    <t>TBH2021111 000000079</t>
  </si>
  <si>
    <t>TBH2021111 000000080</t>
  </si>
  <si>
    <t>TBH2021111 000000113</t>
  </si>
  <si>
    <t>Pelunasan Mega Marine, FMC, Tri Sakti, PLN, BAF, Finna Golf, Bipang Jangkar dan MAN IC Depo Pasuruan NO : 1137/DP PASURUAN/XI/2021 Dari REK LMS [01.10.000046.001] Ke DEPO PASURUAN [01.10.000023.001]</t>
  </si>
  <si>
    <t>TBH2021111 000000010</t>
  </si>
  <si>
    <t>TArikan Pusat 1311 Dari HOLDING [01.10.000001.001] Ke DEPO PASURUAN [01.10.000023.001]</t>
  </si>
  <si>
    <t>TBH2021111 000000057</t>
  </si>
  <si>
    <t>Pelunasan Kemira Depo Pasuruan NO : 1138/DP PASURUAN/XI/2021 Dari REK LMS [01.10.000046.001] Ke DEPO PASURUAN [01.10.000023.001]</t>
  </si>
  <si>
    <t>TBH2021111 000000064</t>
  </si>
  <si>
    <t>bbm pps periode tgl 11 - 17 Oktober 2021 Dari DEPO PUSAT [01.10.000014.001] Ke DEPO PASURUAN [01.10.000023.001]</t>
  </si>
  <si>
    <t>TBH2021111 000000066</t>
  </si>
  <si>
    <t>Pelunasan Tunai Senkuko Depo Pasuruan NO : 1139/DP PAS/XI/2021 Dari REK LMS [01.10.000046.001] Ke DEPO PASURUAN [01.10.000023.001]</t>
  </si>
  <si>
    <t>Tarikan 1511 Pasuruan Dari DEPO PASURUAN [01.10.000023.001] Ke PT LMS [01.10.000091.001]</t>
  </si>
  <si>
    <t>Tarikan Pusat 1511 Dari HOLDING [01.10.000001.001] Ke DEPO PASURUAN [01.10.000023.001]</t>
  </si>
  <si>
    <t>TBH2021111 000000058</t>
  </si>
  <si>
    <t>TBH2021111 000000073</t>
  </si>
  <si>
    <t>CIMB 1511 Dari HOLDING [01.10.000001.001] Ke DEPO PASURUAN [01.10.000023.001]</t>
  </si>
  <si>
    <t>TBH2021111 000000074</t>
  </si>
  <si>
    <t>TBH2021111 000000075</t>
  </si>
  <si>
    <t>TBH2021111 000000076</t>
  </si>
  <si>
    <t>TBH2021111 000000077</t>
  </si>
  <si>
    <t>TBH2021111 000000120</t>
  </si>
  <si>
    <t>Pelunasan Primafood Depo Pasuruan NO : 047/LMS/XI/2021 Dari REK LMS [01.10.000046.001] Ke DEPO PASURUAN [01.10.000023.001]</t>
  </si>
  <si>
    <t>TBH2021111 000000122</t>
  </si>
  <si>
    <t>Pelunasan Jatiluhur, Cargill, Phillips dan Saueressig Depo Pasuruan NO : 1140/DP PASURUAN/XI/2021 Dari REK LMS [01.10.000046.001] Ke DEPO PASURUAN [01.10.000023.001]</t>
  </si>
  <si>
    <t>Pelunasan Tunai Bipang Jangkar Depo Pasuruan NO : 1141/DP PAS/XI/2021 Dari REK LMS [01.10.000046.001] Ke DEPO PASURUAN [01.10.000023.001]</t>
  </si>
  <si>
    <t>Pelunasan Jatiluhur Depo Pasuruan NO : 1142/DP PASURUAN/XI/2021 Dari REK LMS [01.10.000046.001] Ke DEPO PASURUAN [01.10.000023.001]</t>
  </si>
  <si>
    <t>TBH2021111 000000111</t>
  </si>
  <si>
    <t>CIMB 1611 Dari HOLDING [01.10.000001.001] Ke DEPO PASURUAN [01.10.000023.001]</t>
  </si>
  <si>
    <t>TBH2021111 000000116</t>
  </si>
  <si>
    <t>TBH2021111 000000118</t>
  </si>
  <si>
    <t>TBH2021111 000000031</t>
  </si>
  <si>
    <t>Tarikan Pusat 1711 Dari HOLDING [01.10.000001.001] Ke DEPO PASURUAN [01.10.000023.001]</t>
  </si>
  <si>
    <t>TBH2021111 000000044</t>
  </si>
  <si>
    <t>TArikan Pusat 1711 Dari HOLDING [01.10.000001.001] Ke DEPO PASURUAN [01.10.000023.001]</t>
  </si>
  <si>
    <t>TBH2021111 000000061</t>
  </si>
  <si>
    <t>TBH2021111 000000082</t>
  </si>
  <si>
    <t>Pelunasan SAT Depo Pasuruan NO : 118/LMS/XI/2021 Dari REK LMS [01.10.000046.001] Ke DEPO PASURUAN [01.10.000023.001]</t>
  </si>
  <si>
    <t>TBH2021111 000000115</t>
  </si>
  <si>
    <t>Refund Tarikan 1711 Dari DEPO PASURUAN [01.10.000023.001] Ke HOLDING [01.10.000001.001]</t>
  </si>
  <si>
    <t>TBH2021111 000000005</t>
  </si>
  <si>
    <t>bbm pps periode tgl 18 - 23 Oktober 2021 Dari DEPO PUSAT [01.10.000014.001] Ke DEPO PASURUAN [01.10.000023.001]</t>
  </si>
  <si>
    <t>TBH2021111 000000038</t>
  </si>
  <si>
    <t>Tarikan pusat 1811 Dari HOLDING [01.10.000001.001] Ke DEPO PASURUAN [01.10.000023.001]</t>
  </si>
  <si>
    <t>TBH2021111 000000054</t>
  </si>
  <si>
    <t>CIMB 1811 Dari HOLDING [01.10.000001.001] Ke DEPO PASURUAN [01.10.000023.001]</t>
  </si>
  <si>
    <t>TBH2021111 000000055</t>
  </si>
  <si>
    <t>TBH2021112 000000010</t>
  </si>
  <si>
    <t>Tarikan 1911 Pasuruan Dari DEPO PASURUAN [01.10.000023.001] Ke PT LMS [01.10.000091.001]</t>
  </si>
  <si>
    <t>TBH2021112 000000068</t>
  </si>
  <si>
    <t>CIMB 1911 Dari HOLDING [01.10.000001.001] Ke DEPO PASURUAN [01.10.000023.001]</t>
  </si>
  <si>
    <t>TBH2021112 000000072</t>
  </si>
  <si>
    <t>TBH2021112 000000073</t>
  </si>
  <si>
    <t>TBH2021112 000000075</t>
  </si>
  <si>
    <t>TBH2021112 000000093</t>
  </si>
  <si>
    <t>Pelunasan Sandang Ayu, Coats Rejo, Etika, Jatiluhur, Central Toko, Kop Gobel, Kantor Pajak dan Tri Sakti Depo Pasuruan NO : 1146/DP PASURUAN/XI/2021 Dari REK LMS [01.10.000046.001] Ke DEPO PASURUAN [01.10.000023.001]</t>
  </si>
  <si>
    <t>TBH2021112 000000095</t>
  </si>
  <si>
    <t>Pelunasan Tunai Senkuko dan Devi Toko Depo Pasuruan NO : 1145/DP PAS/XI/2021 Dari REK LMS [01.10.000046.001] Ke DEPO PASURUAN [01.10.000023.001]</t>
  </si>
  <si>
    <t>18 dan 19</t>
  </si>
  <si>
    <t>TBH2021112 000000104</t>
  </si>
  <si>
    <t>Pelunasan Trans Retail dan Cebtral Toko Depo Pasuruan NO : 1147/DP PASURUAN/XI/2021 Dari REK LMS [01.10.000046.001] Ke DEPO PASURUAN [01.10.000023.001]</t>
  </si>
  <si>
    <t>TBH2021112 000000024</t>
  </si>
  <si>
    <t>TArikan Pusat 2011 Dari HOLDING [01.10.000001.001] Ke DEPO PASURUAN [01.10.000023.001]</t>
  </si>
  <si>
    <t>TBH2021112 000000043</t>
  </si>
  <si>
    <t>Pelunasan MAN IC, Finna Golf dan Sinar Fajar Depo Pasuruan NO : 1151/DP PASURUAN/XI/2021 Dari REK LMS [01.10.000046.001] Ke DEPO PASURUAN [01.10.000023.001]</t>
  </si>
  <si>
    <t>TBH2021112 000000055</t>
  </si>
  <si>
    <t>HTG KLAIM LMS PSR PHT 5891 Dari PT YPS [01.10.000013.001] Ke DEPO PASURUAN [01.10.000023.001]</t>
  </si>
  <si>
    <t>TBH2021112 000000059</t>
  </si>
  <si>
    <t>Pelunasan Tunai Senkuko Depo Pasuruan NO : 1149/DP PAS/XI/2021 Dari REK LMS [01.10.000046.001] Ke DEPO PASURUAN [01.10.000023.001]</t>
  </si>
  <si>
    <t>TBH2021112 000000060</t>
  </si>
  <si>
    <t>Tarikan Pusat 2211 Dari HOLDING [01.10.000001.001] Ke DEPO PASURUAN [01.10.000023.001]</t>
  </si>
  <si>
    <t>TBH2021112 000000131</t>
  </si>
  <si>
    <t>Pelunasan Jatiluhur dan Phillips Depo Pasuruan NO : 1152/DP PASURUAN/XI/2021 Dari REK LMS [01.10.000046.001] Ke DEPO PASURUAN [01.10.000023.001]</t>
  </si>
  <si>
    <t>TBH2021112 000000160</t>
  </si>
  <si>
    <t>CIMB 2211 Dari HOLDING [01.10.000001.001] Ke DEPO PASURUAN [01.10.000023.001]</t>
  </si>
  <si>
    <t>TBH2021112 000000161</t>
  </si>
  <si>
    <t>TBH2021112 000000166</t>
  </si>
  <si>
    <t>TBH2021112 000000167</t>
  </si>
  <si>
    <t>TBH2021112 000000168</t>
  </si>
  <si>
    <t>Tarikan Pusat 2311 Dari HOLDING [01.10.000001.001] Ke DEPO PASURUAN [01.10.000023.001]</t>
  </si>
  <si>
    <t>CIMB 2311 Dari HOLDING [01.10.000001.001] Ke DEPO PASURUAN [01.10.000023.001]</t>
  </si>
  <si>
    <t>TBH2021112 000000077</t>
  </si>
  <si>
    <t>TBH2021112 000000078</t>
  </si>
  <si>
    <t>TBH2021112 000000079</t>
  </si>
  <si>
    <t>TBH2021112 000000086</t>
  </si>
  <si>
    <t>Pelunasan IDM, SAT dan MIDI Depo Pasuruan NO : 048/LMS/XI/2021 Dari REK LMS [01.10.000046.001] Ke DEPO PASURUAN [01.10.000023.001]</t>
  </si>
  <si>
    <t>TBH2021112 000000096</t>
  </si>
  <si>
    <t>Pelunasan SAT Depo Pasuruan NO : 124/LMS/XI/2021 Dari REK LMS [01.10.000046.001] Ke DEPO PASURUAN [01.10.000023.001]</t>
  </si>
  <si>
    <t>TBH2021112 000000098</t>
  </si>
  <si>
    <t>bbm pps periode tgl 25 - 31 Oktober 2021 Dari DEPO PUSAT [01.10.000014.001] Ke DEPO PASURUAN [01.10.000023.001]</t>
  </si>
  <si>
    <t>TBH2021112 000000121</t>
  </si>
  <si>
    <t>Pelunasan Japfa, Haida dan Karya Prima Depo Pasuruan NO : 1154/DP PASURUAN/XI/2021 Dari REK LMS [01.10.000046.001] Ke DEPO PASURUAN [01.10.000023.001]</t>
  </si>
  <si>
    <t>TBH2021112 000000020</t>
  </si>
  <si>
    <t>Pelunasan Primafood Depo Pasuruan NO : 049/LMS/XI/2021 Dari REK LMS [01.10.000046.001] Ke DEPO PASURUAN [01.10.000023.001]</t>
  </si>
  <si>
    <t>TBH2021112 000000044</t>
  </si>
  <si>
    <t>Tarikan Pusat 2411 Dari HOLDING [01.10.000001.001] Ke DEPO PASURUAN [01.10.000023.001]</t>
  </si>
  <si>
    <t>TBH2021112 000000067</t>
  </si>
  <si>
    <t>Pelunasan Mega Marine, JAI, Sandang Ayu, United Can, Phillips dan DSM Depo Pasuruan NO : 1158/DP PASURUAN/XI/2021 Dari REK LMS [01.10.000046.001] Ke DEPO PASURUAN [01.10.000023.001]</t>
  </si>
  <si>
    <t>Pembayaran PPN Kantor Pajak NO : 1159/DP PASURUAN/XI/2021 Dari PT LMS [01.10.000091.001] Ke DEPO PASURUAN [01.10.000023.001]</t>
  </si>
  <si>
    <t>TBH2021112 000000081</t>
  </si>
  <si>
    <t>Pelunasan Tunai Senkuko Depo Pasuruan NO : 1157/DP PAS/XI/2021 Dari REK LMS [01.10.000046.001] Ke DEPO PASURUAN [01.10.000023.001]</t>
  </si>
  <si>
    <t>TBH2021112 000000054</t>
  </si>
  <si>
    <t>Tarikan Pusat 2511 Dari HOLDING [01.10.000001.001] Ke DEPO PASURUAN [01.10.000023.001]</t>
  </si>
  <si>
    <t>CIMB 2411 Dari HOLDING [01.10.000001.001] Ke DEPO PASURUAN [01.10.000023.001]</t>
  </si>
  <si>
    <t>TBH2021112 000000074</t>
  </si>
  <si>
    <t>CIMB 2511 Dari HOLDING [01.10.000001.001] Ke DEPO PASURUAN [01.10.000023.001]</t>
  </si>
  <si>
    <t>TBH2021112 000000080</t>
  </si>
  <si>
    <t>TBH2021112 000000099</t>
  </si>
  <si>
    <t>Pelunasan Panasonic, Sinar Fajar, Massyndo, CMWI, Nippon dan Jatiluhur Depo Pasuruan NO : 1161/DP PASURUAN/XI/2021 Dari REK LMS [01.10.000046.001] Ke DEPO PASURUAN [01.10.000023.001]</t>
  </si>
  <si>
    <t>TBH2021112 000000103</t>
  </si>
  <si>
    <t>DNM 2311 Dari HOLDING [01.10.000001.001] Ke DEPO PASURUAN [01.10.000023.001]</t>
  </si>
  <si>
    <t>TBH2021112 000000109</t>
  </si>
  <si>
    <t>Refund DNM 2311 Dari DEPO PASURUAN [01.10.000023.001] Ke HOLDING [01.10.000001.001]</t>
  </si>
  <si>
    <t>TBH2021112 000000157</t>
  </si>
  <si>
    <t>Tarikan 2611 Pasuruan Dari DEPO PASURUAN [01.10.000023.001] Ke PT LMS [01.10.000091.001]</t>
  </si>
  <si>
    <t>TBH2021112 000000070</t>
  </si>
  <si>
    <t>CIMB 2611 Dari HOLDING [01.10.000001.001] Ke DEPO PASURUAN [01.10.000023.001]</t>
  </si>
  <si>
    <t>TBH2021112 000000071</t>
  </si>
  <si>
    <t>TBH2021112 000000083</t>
  </si>
  <si>
    <t>Reimbust Pasuruan 12/11/2021 Dari BENGKEL [01.10.000012.001] Ke DEPO PASURUAN [01.10.000023.001]</t>
  </si>
  <si>
    <t>TBH2021112 000000107</t>
  </si>
  <si>
    <t>Pelunasan Central Toko, Tri Sakti dan Shinwa Depo Pasuruan NO : 1162/DP PASURUAN/XI/2021 Dari REK LMS [01.10.000046.001] Ke DEPO PASURUAN [01.10.000023.001]</t>
  </si>
  <si>
    <t>TBH2021112 000000015</t>
  </si>
  <si>
    <t>Tarikan Pusat 2711 Dari HOLDING [01.10.000001.001] Ke DEPO PASURUAN [01.10.000023.001]</t>
  </si>
  <si>
    <t>TBH2021112 000000056</t>
  </si>
  <si>
    <t>Pelunasan Finna Golf dan YEMI Depo Pasuruan NO : 1164/DP PASURUAN/XI/2021 Dari REK LMS [01.10.000046.001] Ke DEPO PASURUAN [01.10.000023.001]</t>
  </si>
  <si>
    <t>TBH2021112 000000057</t>
  </si>
  <si>
    <t>Pelunasan Tunai Senkuko dan Devi Toko Depo Pasuruan NO : 1165/DP PAS/XI/2021 Dari REK LMS [01.10.000046.001] Ke DEPO PASURUAN [01.10.000023.001]</t>
  </si>
  <si>
    <t>TBH2021113 000000060</t>
  </si>
  <si>
    <t>Tarikan Pusat 2911 Dari HOLDING [01.10.000001.001] Ke DEPO PASURUAN [01.10.000023.001]</t>
  </si>
  <si>
    <t>TBH2021113 000000097</t>
  </si>
  <si>
    <t>HTG KLAIM SOPIR GLL - DEPO PASURUAN Dari GLL [01.10.000007.001] Ke DEPO PASURUAN [01.10.000023.001]</t>
  </si>
  <si>
    <t>TBH2021113 000000105</t>
  </si>
  <si>
    <t>Pelunasan SAT Depo Pasuruan NO : 128/DP PSR/XI/2021 Dari REK LMS [01.10.000046.001] Ke DEPO PASURUAN [01.10.000023.001]</t>
  </si>
  <si>
    <t>TBH2021113 000000108</t>
  </si>
  <si>
    <t>BBM PPS PERIODE TGL 1 - 6 NOVEMBER 2021 Dari DEPO PUSAT [01.10.000014.001] Ke DEPO PASURUAN [01.10.000023.001]</t>
  </si>
  <si>
    <t>TBH2021113 000000148</t>
  </si>
  <si>
    <t>Pelunasan MAN IC dan Jatiluhur Depo Pasuruan NO : 1166/DP PASURUAN/XI/2021 Dari REK LMS [01.10.000046.001] Ke DEPO PASURUAN [01.10.000023.001]</t>
  </si>
  <si>
    <t>TBH2021113 000000186</t>
  </si>
  <si>
    <t>CIMB 3011 Dari HOLDING [01.10.000001.001] Ke DEPO PASURUAN [01.10.000023.001]</t>
  </si>
  <si>
    <t>TBH2021113 000000187</t>
  </si>
  <si>
    <t>TBH2021113 000000188</t>
  </si>
  <si>
    <t>TBH2021113 000000208</t>
  </si>
  <si>
    <t>Tarikan Pusat 3011 Dari HOLDING [01.10.000001.001] Ke DEPO PASURUAN [01.10.000023.001]</t>
  </si>
  <si>
    <t>TBH2021113 000000213</t>
  </si>
  <si>
    <t>TBH2021120 000000002</t>
  </si>
  <si>
    <t>CIMB 2911 Dari HOLDING [01.10.000001.001] Ke DEPO PASURUAN [01.10.000023.001]</t>
  </si>
  <si>
    <t>TBH2021120 000000003</t>
  </si>
  <si>
    <t>TBH2021120 000000008</t>
  </si>
  <si>
    <t>TBH2021120 000000010</t>
  </si>
  <si>
    <t>TBH2021120 000000011</t>
  </si>
  <si>
    <t>TBH2021120 000000012</t>
  </si>
  <si>
    <t>TBH2021120 000000015</t>
  </si>
  <si>
    <t>Tarikan 3011 Pasuruan Dari DEPO PASURUAN [01.10.000023.001] Ke PT LMS [01.10.000091.001]</t>
  </si>
  <si>
    <t>No</t>
  </si>
  <si>
    <t>Masalah</t>
  </si>
  <si>
    <t>Hasil Croscek</t>
  </si>
  <si>
    <t>Piutang Dagang Tunai</t>
  </si>
  <si>
    <t>tidak sama antara GL dan Program Capung</t>
  </si>
  <si>
    <t>Rumusannya kredit dikurangi debet</t>
  </si>
  <si>
    <t>Piutang Dagang Kredit</t>
  </si>
  <si>
    <t>Sama</t>
  </si>
  <si>
    <t>Biaya</t>
  </si>
  <si>
    <t xml:space="preserve"> jaminan pelanggan,Repacking,Admin Bank , Piutang Pusat</t>
  </si>
  <si>
    <t>STNK/KIR/Dispensasi,Promosi Dagang,ATK</t>
  </si>
  <si>
    <t>Titipan Pelanggan</t>
  </si>
  <si>
    <t>Tidak ada di program Capung</t>
  </si>
  <si>
    <t>Piutang Ms Support</t>
  </si>
  <si>
    <t xml:space="preserve">jika di GL piutang Ms Support di kolom Kredit maka di program </t>
  </si>
  <si>
    <t xml:space="preserve">Capung tidak usa diinput karena depo tidak mengeluarkan uang </t>
  </si>
  <si>
    <t xml:space="preserve">(penggantian reimbustment )jika di GL di kolom Debet maka di </t>
  </si>
  <si>
    <t>program capung harus diinput krn depo mengeluarkan uang</t>
  </si>
  <si>
    <t>Kas besar</t>
  </si>
  <si>
    <t xml:space="preserve">saldo awal tidak ada sehingga muncul selisih </t>
  </si>
  <si>
    <t xml:space="preserve">di program capung dimunculkan saldo akhir bulan sebelumnya untuk </t>
  </si>
  <si>
    <t>saat setoran bank ditanggal 1</t>
  </si>
  <si>
    <t>penginputan setoran bank H+1</t>
  </si>
  <si>
    <t>Bank Direksi</t>
  </si>
  <si>
    <t xml:space="preserve">yang dimasukkan hanya dikolom Debet saja </t>
  </si>
  <si>
    <t>Note:</t>
  </si>
  <si>
    <t xml:space="preserve"> khusus untuk bbm rekanan secara GL diakui biaya tetapi depo mengeluarkan uang </t>
  </si>
  <si>
    <t>tgl 30 nov di program capung ada pendapatan lain2 tetapi secara GL tdk ada</t>
  </si>
  <si>
    <t>tgl 30 nov di program capung total biaya 70.554.467  tetapi secara GL total 2.301.424</t>
  </si>
  <si>
    <t>bank yg mengisi secara manual oleh accounting ( money croscek )</t>
  </si>
  <si>
    <t>disediakan 3 kolom bank dan 1 kolom total</t>
  </si>
  <si>
    <t xml:space="preserve">usulan penginputan bank akan diinput oleh accounting sampai nnt sudah tertib </t>
  </si>
  <si>
    <t>Hasil evaluasi program capung maney kroscek</t>
  </si>
  <si>
    <t>akun biaya tidak masuk rumus :  konsumsi,perijinan&amp;PBB ,Benda Pos,piutang TIV,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</si>
</sst>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_(* #,##0.00_);_(* \(#,##0.00\);_(* &quot;-&quot;_);_(@_)"/>
    <numFmt numFmtId="166" formatCode="_(* #,##0_);_(* \(#,##0\);_(* &quot;-&quot;??_);_(@_)"/>
    <numFmt numFmtId="167" formatCode="[$-409]d\-mmm\-yy;@"/>
    <numFmt numFmtId="168" formatCode="[$-409]dd\-mmm\-yy;@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6"/>
      <name val="Georgia"/>
      <family val="1"/>
    </font>
    <font>
      <sz val="11"/>
      <name val="Calibri"/>
      <family val="2"/>
      <charset val="1"/>
      <scheme val="minor"/>
    </font>
    <font>
      <sz val="12"/>
      <name val="Book Antiqua"/>
      <family val="1"/>
    </font>
    <font>
      <sz val="12"/>
      <name val="Georgia"/>
      <family val="1"/>
    </font>
    <font>
      <sz val="11"/>
      <color rgb="FFFF0000"/>
      <name val="Calibri"/>
      <family val="2"/>
      <charset val="1"/>
      <scheme val="minor"/>
    </font>
    <font>
      <b/>
      <sz val="12"/>
      <name val="Arial"/>
      <family val="2"/>
    </font>
    <font>
      <b/>
      <sz val="11"/>
      <name val="Calibri"/>
      <family val="2"/>
      <charset val="1"/>
      <scheme val="minor"/>
    </font>
    <font>
      <b/>
      <sz val="9"/>
      <name val="Verdana"/>
      <family val="2"/>
    </font>
    <font>
      <b/>
      <sz val="11"/>
      <name val="Verdana"/>
      <family val="2"/>
    </font>
    <font>
      <sz val="10"/>
      <color rgb="FFFF0000"/>
      <name val="Calibri"/>
      <family val="2"/>
      <scheme val="minor"/>
    </font>
    <font>
      <sz val="9"/>
      <name val="Verdana"/>
      <family val="2"/>
    </font>
    <font>
      <sz val="9"/>
      <color rgb="FFFF0000"/>
      <name val="Verdana"/>
      <family val="2"/>
    </font>
    <font>
      <sz val="11"/>
      <color rgb="FF0070C0"/>
      <name val="Calibri Light"/>
      <family val="2"/>
      <scheme val="major"/>
    </font>
    <font>
      <sz val="11"/>
      <color rgb="FF0070C0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1" fontId="3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41" fontId="5" fillId="0" borderId="0" applyFont="0" applyFill="0" applyBorder="0" applyAlignment="0" applyProtection="0"/>
    <xf numFmtId="0" fontId="3" fillId="0" borderId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4">
    <xf numFmtId="0" fontId="0" fillId="0" borderId="0" xfId="0"/>
    <xf numFmtId="164" fontId="4" fillId="0" borderId="0" xfId="0" applyNumberFormat="1" applyFont="1" applyFill="1" applyAlignment="1">
      <alignment horizontal="center" vertical="center" readingOrder="1"/>
    </xf>
    <xf numFmtId="0" fontId="4" fillId="0" borderId="0" xfId="0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4" fontId="4" fillId="0" borderId="0" xfId="2" applyNumberFormat="1" applyFont="1" applyFill="1" applyBorder="1" applyAlignment="1" applyProtection="1">
      <alignment horizontal="center" vertical="center" wrapText="1" readingOrder="1"/>
      <protection locked="0"/>
    </xf>
    <xf numFmtId="0" fontId="4" fillId="0" borderId="0" xfId="2" applyFont="1" applyFill="1" applyBorder="1" applyAlignment="1" applyProtection="1">
      <alignment horizontal="center" vertical="center" wrapText="1" readingOrder="1"/>
      <protection locked="0"/>
    </xf>
    <xf numFmtId="165" fontId="4" fillId="0" borderId="0" xfId="1" applyNumberFormat="1" applyFont="1" applyFill="1" applyBorder="1" applyAlignment="1" applyProtection="1">
      <alignment horizontal="center" vertical="center" wrapText="1" readingOrder="1"/>
      <protection locked="0"/>
    </xf>
    <xf numFmtId="165" fontId="4" fillId="0" borderId="0" xfId="1" applyNumberFormat="1" applyFont="1" applyFill="1" applyAlignment="1">
      <alignment horizontal="center" vertical="center" readingOrder="1"/>
    </xf>
    <xf numFmtId="0" fontId="4" fillId="0" borderId="0" xfId="2" applyFont="1" applyFill="1" applyAlignment="1">
      <alignment horizontal="center" vertical="center" readingOrder="1"/>
    </xf>
    <xf numFmtId="165" fontId="6" fillId="0" borderId="0" xfId="1" applyNumberFormat="1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165" fontId="7" fillId="0" borderId="0" xfId="1" applyNumberFormat="1" applyFont="1" applyFill="1" applyAlignment="1">
      <alignment vertical="center"/>
    </xf>
    <xf numFmtId="165" fontId="7" fillId="2" borderId="0" xfId="1" applyNumberFormat="1" applyFont="1" applyFill="1" applyAlignment="1">
      <alignment vertical="center"/>
    </xf>
    <xf numFmtId="165" fontId="8" fillId="2" borderId="0" xfId="1" applyNumberFormat="1" applyFont="1" applyFill="1" applyAlignment="1">
      <alignment vertical="center"/>
    </xf>
    <xf numFmtId="164" fontId="4" fillId="3" borderId="0" xfId="0" applyNumberFormat="1" applyFont="1" applyFill="1" applyAlignment="1">
      <alignment horizontal="center" vertical="center" readingOrder="1"/>
    </xf>
    <xf numFmtId="0" fontId="4" fillId="3" borderId="0" xfId="0" applyFont="1" applyFill="1" applyAlignment="1">
      <alignment vertical="center"/>
    </xf>
    <xf numFmtId="165" fontId="4" fillId="3" borderId="0" xfId="1" applyNumberFormat="1" applyFont="1" applyFill="1" applyAlignment="1">
      <alignment vertical="center"/>
    </xf>
    <xf numFmtId="165" fontId="7" fillId="3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vertical="center"/>
    </xf>
    <xf numFmtId="41" fontId="4" fillId="0" borderId="0" xfId="1" applyFont="1" applyFill="1" applyAlignment="1">
      <alignment vertical="center"/>
    </xf>
    <xf numFmtId="41" fontId="7" fillId="2" borderId="0" xfId="1" applyFont="1" applyFill="1" applyAlignment="1">
      <alignment vertical="center"/>
    </xf>
    <xf numFmtId="41" fontId="4" fillId="3" borderId="0" xfId="1" applyFont="1" applyFill="1" applyAlignment="1">
      <alignment vertical="center"/>
    </xf>
    <xf numFmtId="41" fontId="6" fillId="0" borderId="0" xfId="1" applyFont="1" applyFill="1" applyAlignment="1">
      <alignment vertical="center"/>
    </xf>
    <xf numFmtId="41" fontId="7" fillId="3" borderId="0" xfId="1" applyFont="1" applyFill="1" applyAlignment="1">
      <alignment horizontal="center" vertical="center"/>
    </xf>
    <xf numFmtId="41" fontId="4" fillId="2" borderId="0" xfId="1" applyFont="1" applyFill="1" applyAlignment="1">
      <alignment vertical="center"/>
    </xf>
    <xf numFmtId="41" fontId="7" fillId="0" borderId="0" xfId="1" applyFont="1" applyFill="1" applyAlignment="1">
      <alignment vertical="center"/>
    </xf>
    <xf numFmtId="41" fontId="8" fillId="2" borderId="0" xfId="1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41" fontId="7" fillId="3" borderId="0" xfId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165" fontId="9" fillId="0" borderId="0" xfId="1" applyNumberFormat="1" applyFont="1" applyFill="1"/>
    <xf numFmtId="0" fontId="12" fillId="4" borderId="1" xfId="3" applyFont="1" applyFill="1" applyBorder="1" applyAlignment="1">
      <alignment vertical="center"/>
    </xf>
    <xf numFmtId="166" fontId="12" fillId="4" borderId="1" xfId="4" applyNumberFormat="1" applyFont="1" applyFill="1" applyBorder="1" applyAlignment="1">
      <alignment horizontal="center" vertical="center"/>
    </xf>
    <xf numFmtId="166" fontId="12" fillId="4" borderId="1" xfId="4" applyNumberFormat="1" applyFont="1" applyFill="1" applyBorder="1" applyAlignment="1">
      <alignment horizontal="center" vertical="center" wrapText="1"/>
    </xf>
    <xf numFmtId="166" fontId="12" fillId="4" borderId="1" xfId="4" applyNumberFormat="1" applyFont="1" applyFill="1" applyBorder="1" applyAlignment="1">
      <alignment horizontal="center" wrapText="1"/>
    </xf>
    <xf numFmtId="0" fontId="13" fillId="0" borderId="0" xfId="3" applyFont="1"/>
    <xf numFmtId="0" fontId="13" fillId="0" borderId="1" xfId="3" applyFont="1" applyBorder="1"/>
    <xf numFmtId="166" fontId="13" fillId="0" borderId="1" xfId="4" applyNumberFormat="1" applyFont="1" applyBorder="1"/>
    <xf numFmtId="0" fontId="12" fillId="0" borderId="1" xfId="3" applyFont="1" applyBorder="1"/>
    <xf numFmtId="166" fontId="14" fillId="0" borderId="1" xfId="4" applyNumberFormat="1" applyFont="1" applyBorder="1"/>
    <xf numFmtId="166" fontId="13" fillId="4" borderId="1" xfId="4" applyNumberFormat="1" applyFont="1" applyFill="1" applyBorder="1"/>
    <xf numFmtId="166" fontId="13" fillId="0" borderId="0" xfId="4" applyNumberFormat="1" applyFont="1"/>
    <xf numFmtId="167" fontId="16" fillId="0" borderId="0" xfId="0" applyNumberFormat="1" applyFont="1" applyFill="1"/>
    <xf numFmtId="41" fontId="16" fillId="0" borderId="0" xfId="1" applyFont="1" applyFill="1" applyAlignment="1">
      <alignment vertical="center"/>
    </xf>
    <xf numFmtId="165" fontId="18" fillId="0" borderId="1" xfId="6" applyNumberFormat="1" applyFont="1" applyFill="1" applyBorder="1" applyAlignment="1">
      <alignment horizontal="center"/>
    </xf>
    <xf numFmtId="168" fontId="3" fillId="0" borderId="1" xfId="7" applyNumberFormat="1" applyFill="1" applyBorder="1" applyAlignment="1">
      <alignment horizontal="center"/>
    </xf>
    <xf numFmtId="0" fontId="3" fillId="0" borderId="1" xfId="7" applyFill="1" applyBorder="1" applyAlignment="1">
      <alignment horizontal="center"/>
    </xf>
    <xf numFmtId="165" fontId="19" fillId="0" borderId="1" xfId="6" applyNumberFormat="1" applyFont="1" applyFill="1" applyBorder="1"/>
    <xf numFmtId="165" fontId="0" fillId="0" borderId="1" xfId="6" applyNumberFormat="1" applyFont="1" applyFill="1" applyBorder="1"/>
    <xf numFmtId="43" fontId="3" fillId="0" borderId="1" xfId="7" applyNumberFormat="1" applyFill="1" applyBorder="1"/>
    <xf numFmtId="0" fontId="3" fillId="0" borderId="1" xfId="7" applyFill="1" applyBorder="1"/>
    <xf numFmtId="168" fontId="9" fillId="0" borderId="1" xfId="7" applyNumberFormat="1" applyFont="1" applyFill="1" applyBorder="1" applyAlignment="1">
      <alignment horizontal="center"/>
    </xf>
    <xf numFmtId="0" fontId="9" fillId="0" borderId="1" xfId="7" applyFont="1" applyFill="1" applyBorder="1" applyAlignment="1">
      <alignment horizontal="center"/>
    </xf>
    <xf numFmtId="165" fontId="9" fillId="0" borderId="1" xfId="6" applyNumberFormat="1" applyFont="1" applyFill="1" applyBorder="1"/>
    <xf numFmtId="43" fontId="9" fillId="0" borderId="1" xfId="7" applyNumberFormat="1" applyFont="1" applyFill="1" applyBorder="1"/>
    <xf numFmtId="0" fontId="9" fillId="0" borderId="1" xfId="7" applyFont="1" applyFill="1" applyBorder="1"/>
    <xf numFmtId="0" fontId="0" fillId="0" borderId="1" xfId="7" applyFont="1" applyFill="1" applyBorder="1"/>
    <xf numFmtId="168" fontId="9" fillId="3" borderId="1" xfId="7" applyNumberFormat="1" applyFont="1" applyFill="1" applyBorder="1" applyAlignment="1">
      <alignment horizontal="center"/>
    </xf>
    <xf numFmtId="0" fontId="9" fillId="3" borderId="1" xfId="7" applyFont="1" applyFill="1" applyBorder="1" applyAlignment="1">
      <alignment horizontal="center"/>
    </xf>
    <xf numFmtId="165" fontId="19" fillId="3" borderId="1" xfId="6" applyNumberFormat="1" applyFont="1" applyFill="1" applyBorder="1"/>
    <xf numFmtId="165" fontId="9" fillId="3" borderId="1" xfId="6" applyNumberFormat="1" applyFont="1" applyFill="1" applyBorder="1"/>
    <xf numFmtId="43" fontId="9" fillId="3" borderId="1" xfId="7" applyNumberFormat="1" applyFont="1" applyFill="1" applyBorder="1"/>
    <xf numFmtId="0" fontId="3" fillId="3" borderId="1" xfId="7" applyFill="1" applyBorder="1"/>
    <xf numFmtId="41" fontId="16" fillId="0" borderId="0" xfId="1" applyFont="1" applyFill="1"/>
    <xf numFmtId="0" fontId="16" fillId="0" borderId="0" xfId="0" applyFont="1" applyFill="1"/>
    <xf numFmtId="41" fontId="16" fillId="0" borderId="0" xfId="0" applyNumberFormat="1" applyFont="1" applyFill="1"/>
    <xf numFmtId="165" fontId="2" fillId="0" borderId="1" xfId="6" applyNumberFormat="1" applyFont="1" applyFill="1" applyBorder="1"/>
    <xf numFmtId="41" fontId="9" fillId="0" borderId="0" xfId="1" applyFont="1" applyFill="1" applyAlignment="1">
      <alignment vertical="center"/>
    </xf>
    <xf numFmtId="41" fontId="9" fillId="0" borderId="0" xfId="1" applyFont="1" applyFill="1"/>
    <xf numFmtId="0" fontId="9" fillId="0" borderId="0" xfId="0" applyFont="1" applyFill="1"/>
    <xf numFmtId="165" fontId="9" fillId="3" borderId="5" xfId="6" applyNumberFormat="1" applyFont="1" applyFill="1" applyBorder="1"/>
    <xf numFmtId="168" fontId="9" fillId="0" borderId="7" xfId="7" applyNumberFormat="1" applyFont="1" applyFill="1" applyBorder="1" applyAlignment="1">
      <alignment horizontal="center"/>
    </xf>
    <xf numFmtId="0" fontId="9" fillId="0" borderId="7" xfId="7" applyFont="1" applyFill="1" applyBorder="1" applyAlignment="1">
      <alignment horizontal="center"/>
    </xf>
    <xf numFmtId="165" fontId="9" fillId="0" borderId="7" xfId="6" applyNumberFormat="1" applyFont="1" applyFill="1" applyBorder="1"/>
    <xf numFmtId="43" fontId="9" fillId="0" borderId="4" xfId="7" applyNumberFormat="1" applyFont="1" applyFill="1" applyBorder="1"/>
    <xf numFmtId="14" fontId="16" fillId="0" borderId="0" xfId="0" applyNumberFormat="1" applyFont="1" applyFill="1"/>
    <xf numFmtId="0" fontId="4" fillId="0" borderId="0" xfId="8" applyFont="1" applyFill="1"/>
    <xf numFmtId="41" fontId="0" fillId="0" borderId="0" xfId="1" applyFont="1"/>
    <xf numFmtId="165" fontId="18" fillId="0" borderId="1" xfId="9" applyNumberFormat="1" applyFont="1" applyFill="1" applyBorder="1" applyAlignment="1">
      <alignment horizontal="center" vertical="center"/>
    </xf>
    <xf numFmtId="165" fontId="18" fillId="0" borderId="1" xfId="6" applyNumberFormat="1" applyFont="1" applyFill="1" applyBorder="1" applyAlignment="1">
      <alignment horizontal="center" vertical="center"/>
    </xf>
    <xf numFmtId="167" fontId="1" fillId="0" borderId="1" xfId="10" applyNumberFormat="1" applyFont="1" applyFill="1" applyBorder="1" applyAlignment="1">
      <alignment horizontal="center" vertical="center"/>
    </xf>
    <xf numFmtId="0" fontId="1" fillId="0" borderId="1" xfId="10" applyFont="1" applyFill="1" applyBorder="1" applyAlignment="1">
      <alignment horizontal="center" vertical="center"/>
    </xf>
    <xf numFmtId="165" fontId="4" fillId="0" borderId="1" xfId="6" applyNumberFormat="1" applyFont="1" applyFill="1" applyBorder="1" applyAlignment="1">
      <alignment vertical="center"/>
    </xf>
    <xf numFmtId="165" fontId="9" fillId="0" borderId="1" xfId="9" applyNumberFormat="1" applyFont="1" applyFill="1" applyBorder="1" applyAlignment="1">
      <alignment vertical="center"/>
    </xf>
    <xf numFmtId="0" fontId="1" fillId="0" borderId="1" xfId="10" applyFont="1" applyFill="1" applyBorder="1" applyAlignment="1">
      <alignment vertical="center"/>
    </xf>
    <xf numFmtId="167" fontId="9" fillId="0" borderId="1" xfId="10" applyNumberFormat="1" applyFont="1" applyFill="1" applyBorder="1" applyAlignment="1">
      <alignment horizontal="center" vertical="center"/>
    </xf>
    <xf numFmtId="0" fontId="9" fillId="0" borderId="1" xfId="10" applyFont="1" applyFill="1" applyBorder="1" applyAlignment="1">
      <alignment horizontal="center" vertical="center"/>
    </xf>
    <xf numFmtId="165" fontId="2" fillId="0" borderId="1" xfId="6" applyNumberFormat="1" applyFont="1" applyFill="1" applyBorder="1" applyAlignment="1">
      <alignment vertical="center"/>
    </xf>
    <xf numFmtId="165" fontId="9" fillId="0" borderId="1" xfId="6" applyNumberFormat="1" applyFont="1" applyFill="1" applyBorder="1" applyAlignment="1">
      <alignment vertical="center"/>
    </xf>
    <xf numFmtId="0" fontId="9" fillId="0" borderId="1" xfId="10" applyFont="1" applyFill="1" applyBorder="1" applyAlignment="1">
      <alignment vertical="center"/>
    </xf>
    <xf numFmtId="16" fontId="4" fillId="0" borderId="0" xfId="8" applyNumberFormat="1" applyFont="1" applyFill="1"/>
    <xf numFmtId="167" fontId="9" fillId="3" borderId="1" xfId="10" applyNumberFormat="1" applyFont="1" applyFill="1" applyBorder="1" applyAlignment="1">
      <alignment horizontal="center" vertical="center"/>
    </xf>
    <xf numFmtId="0" fontId="9" fillId="3" borderId="1" xfId="10" applyFont="1" applyFill="1" applyBorder="1" applyAlignment="1">
      <alignment horizontal="center" vertical="center"/>
    </xf>
    <xf numFmtId="165" fontId="9" fillId="3" borderId="1" xfId="6" applyNumberFormat="1" applyFont="1" applyFill="1" applyBorder="1" applyAlignment="1">
      <alignment vertical="center"/>
    </xf>
    <xf numFmtId="165" fontId="9" fillId="3" borderId="1" xfId="9" applyNumberFormat="1" applyFont="1" applyFill="1" applyBorder="1" applyAlignment="1">
      <alignment vertical="center"/>
    </xf>
    <xf numFmtId="0" fontId="9" fillId="3" borderId="1" xfId="10" applyFont="1" applyFill="1" applyBorder="1" applyAlignment="1">
      <alignment vertical="center"/>
    </xf>
    <xf numFmtId="167" fontId="9" fillId="3" borderId="5" xfId="10" applyNumberFormat="1" applyFont="1" applyFill="1" applyBorder="1" applyAlignment="1">
      <alignment horizontal="center" vertical="center"/>
    </xf>
    <xf numFmtId="165" fontId="9" fillId="3" borderId="5" xfId="6" applyNumberFormat="1" applyFont="1" applyFill="1" applyBorder="1" applyAlignment="1">
      <alignment vertical="center"/>
    </xf>
    <xf numFmtId="167" fontId="9" fillId="0" borderId="7" xfId="10" applyNumberFormat="1" applyFont="1" applyFill="1" applyBorder="1" applyAlignment="1">
      <alignment horizontal="center" vertical="center"/>
    </xf>
    <xf numFmtId="0" fontId="9" fillId="0" borderId="7" xfId="10" applyFont="1" applyFill="1" applyBorder="1" applyAlignment="1">
      <alignment horizontal="center" vertical="center"/>
    </xf>
    <xf numFmtId="165" fontId="9" fillId="0" borderId="7" xfId="6" applyNumberFormat="1" applyFont="1" applyFill="1" applyBorder="1" applyAlignment="1">
      <alignment vertical="center"/>
    </xf>
    <xf numFmtId="0" fontId="9" fillId="0" borderId="7" xfId="10" applyFont="1" applyFill="1" applyBorder="1" applyAlignment="1">
      <alignment vertical="center"/>
    </xf>
    <xf numFmtId="0" fontId="5" fillId="0" borderId="0" xfId="8" applyFill="1" applyAlignment="1">
      <alignment horizontal="center"/>
    </xf>
    <xf numFmtId="0" fontId="5" fillId="0" borderId="0" xfId="8" applyFill="1"/>
    <xf numFmtId="41" fontId="5" fillId="0" borderId="0" xfId="11" applyFont="1" applyFill="1"/>
    <xf numFmtId="0" fontId="20" fillId="0" borderId="0" xfId="0" applyFont="1" applyFill="1" applyAlignment="1">
      <alignment horizontal="left" vertical="center" wrapText="1"/>
    </xf>
    <xf numFmtId="0" fontId="21" fillId="0" borderId="0" xfId="0" applyFont="1" applyFill="1"/>
    <xf numFmtId="165" fontId="21" fillId="0" borderId="0" xfId="1" applyNumberFormat="1" applyFont="1" applyFill="1"/>
    <xf numFmtId="41" fontId="9" fillId="0" borderId="0" xfId="1" applyFont="1" applyFill="1" applyAlignment="1">
      <alignment horizontal="center" vertical="center"/>
    </xf>
    <xf numFmtId="165" fontId="9" fillId="0" borderId="0" xfId="1" applyNumberFormat="1" applyFont="1" applyFill="1" applyAlignment="1">
      <alignment vertical="center"/>
    </xf>
    <xf numFmtId="41" fontId="4" fillId="0" borderId="0" xfId="1" applyFont="1" applyFill="1"/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165" fontId="23" fillId="0" borderId="1" xfId="1" applyNumberFormat="1" applyFont="1" applyFill="1" applyBorder="1" applyAlignment="1">
      <alignment horizontal="center" vertical="center" wrapText="1"/>
    </xf>
    <xf numFmtId="41" fontId="9" fillId="0" borderId="1" xfId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vertical="center"/>
    </xf>
    <xf numFmtId="165" fontId="24" fillId="0" borderId="0" xfId="1" applyNumberFormat="1" applyFont="1" applyFill="1" applyAlignment="1">
      <alignment vertical="center"/>
    </xf>
    <xf numFmtId="0" fontId="25" fillId="0" borderId="1" xfId="0" applyFont="1" applyFill="1" applyBorder="1" applyAlignment="1">
      <alignment vertical="center" wrapText="1"/>
    </xf>
    <xf numFmtId="14" fontId="25" fillId="0" borderId="1" xfId="0" applyNumberFormat="1" applyFont="1" applyFill="1" applyBorder="1" applyAlignment="1">
      <alignment vertical="center" wrapText="1"/>
    </xf>
    <xf numFmtId="165" fontId="25" fillId="0" borderId="1" xfId="1" applyNumberFormat="1" applyFont="1" applyFill="1" applyBorder="1" applyAlignment="1">
      <alignment vertical="center" wrapText="1"/>
    </xf>
    <xf numFmtId="165" fontId="26" fillId="0" borderId="1" xfId="1" applyNumberFormat="1" applyFont="1" applyFill="1" applyBorder="1" applyAlignment="1">
      <alignment vertical="center" wrapText="1"/>
    </xf>
    <xf numFmtId="16" fontId="9" fillId="0" borderId="1" xfId="1" applyNumberFormat="1" applyFont="1" applyFill="1" applyBorder="1" applyAlignment="1">
      <alignment horizontal="center" vertical="center"/>
    </xf>
    <xf numFmtId="41" fontId="24" fillId="0" borderId="0" xfId="1" applyFont="1" applyFill="1" applyAlignment="1">
      <alignment vertical="center"/>
    </xf>
    <xf numFmtId="41" fontId="24" fillId="0" borderId="0" xfId="1" applyFont="1" applyFill="1"/>
    <xf numFmtId="0" fontId="25" fillId="5" borderId="1" xfId="0" applyFont="1" applyFill="1" applyBorder="1" applyAlignment="1">
      <alignment vertical="center" wrapText="1"/>
    </xf>
    <xf numFmtId="14" fontId="25" fillId="5" borderId="1" xfId="0" applyNumberFormat="1" applyFont="1" applyFill="1" applyBorder="1" applyAlignment="1">
      <alignment vertical="center" wrapText="1"/>
    </xf>
    <xf numFmtId="165" fontId="25" fillId="5" borderId="1" xfId="1" applyNumberFormat="1" applyFont="1" applyFill="1" applyBorder="1" applyAlignment="1">
      <alignment vertical="center" wrapText="1"/>
    </xf>
    <xf numFmtId="16" fontId="9" fillId="5" borderId="1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vertical="center"/>
    </xf>
    <xf numFmtId="165" fontId="4" fillId="0" borderId="0" xfId="1" applyNumberFormat="1" applyFont="1" applyFill="1"/>
    <xf numFmtId="16" fontId="9" fillId="0" borderId="1" xfId="1" applyNumberFormat="1" applyFont="1" applyFill="1" applyBorder="1" applyAlignment="1">
      <alignment horizontal="center" vertical="center" wrapText="1"/>
    </xf>
    <xf numFmtId="41" fontId="25" fillId="0" borderId="1" xfId="1" applyFont="1" applyFill="1" applyBorder="1" applyAlignment="1">
      <alignment vertical="center" wrapText="1"/>
    </xf>
    <xf numFmtId="0" fontId="25" fillId="6" borderId="1" xfId="0" applyFont="1" applyFill="1" applyBorder="1" applyAlignment="1">
      <alignment vertical="center" wrapText="1"/>
    </xf>
    <xf numFmtId="14" fontId="25" fillId="6" borderId="1" xfId="0" applyNumberFormat="1" applyFont="1" applyFill="1" applyBorder="1" applyAlignment="1">
      <alignment vertical="center" wrapText="1"/>
    </xf>
    <xf numFmtId="165" fontId="25" fillId="6" borderId="1" xfId="1" applyNumberFormat="1" applyFont="1" applyFill="1" applyBorder="1" applyAlignment="1">
      <alignment vertical="center" wrapText="1"/>
    </xf>
    <xf numFmtId="16" fontId="9" fillId="6" borderId="1" xfId="1" applyNumberFormat="1" applyFont="1" applyFill="1" applyBorder="1" applyAlignment="1">
      <alignment horizontal="center" vertical="center"/>
    </xf>
    <xf numFmtId="165" fontId="9" fillId="6" borderId="1" xfId="1" applyNumberFormat="1" applyFont="1" applyFill="1" applyBorder="1" applyAlignment="1">
      <alignment vertical="center"/>
    </xf>
    <xf numFmtId="0" fontId="25" fillId="7" borderId="1" xfId="0" applyFont="1" applyFill="1" applyBorder="1" applyAlignment="1">
      <alignment vertical="center" wrapText="1"/>
    </xf>
    <xf numFmtId="14" fontId="25" fillId="7" borderId="1" xfId="0" applyNumberFormat="1" applyFont="1" applyFill="1" applyBorder="1" applyAlignment="1">
      <alignment vertical="center" wrapText="1"/>
    </xf>
    <xf numFmtId="165" fontId="25" fillId="7" borderId="1" xfId="1" applyNumberFormat="1" applyFont="1" applyFill="1" applyBorder="1" applyAlignment="1">
      <alignment vertical="center" wrapText="1"/>
    </xf>
    <xf numFmtId="16" fontId="9" fillId="7" borderId="1" xfId="1" applyNumberFormat="1" applyFont="1" applyFill="1" applyBorder="1" applyAlignment="1">
      <alignment horizontal="center" vertical="center"/>
    </xf>
    <xf numFmtId="165" fontId="9" fillId="7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7" fontId="9" fillId="0" borderId="1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167" fontId="9" fillId="7" borderId="1" xfId="0" applyNumberFormat="1" applyFont="1" applyFill="1" applyBorder="1" applyAlignment="1">
      <alignment vertical="center"/>
    </xf>
    <xf numFmtId="41" fontId="9" fillId="7" borderId="1" xfId="1" applyFont="1" applyFill="1" applyBorder="1" applyAlignment="1">
      <alignment horizontal="center" vertical="center"/>
    </xf>
    <xf numFmtId="167" fontId="9" fillId="0" borderId="0" xfId="0" applyNumberFormat="1" applyFont="1" applyFill="1"/>
    <xf numFmtId="15" fontId="15" fillId="0" borderId="2" xfId="5" applyNumberFormat="1" applyFont="1" applyFill="1" applyBorder="1" applyAlignment="1">
      <alignment horizontal="center" vertical="center"/>
    </xf>
    <xf numFmtId="15" fontId="15" fillId="0" borderId="3" xfId="5" applyNumberFormat="1" applyFont="1" applyFill="1" applyBorder="1" applyAlignment="1">
      <alignment horizontal="center" vertical="center"/>
    </xf>
    <xf numFmtId="15" fontId="15" fillId="0" borderId="4" xfId="5" applyNumberFormat="1" applyFont="1" applyFill="1" applyBorder="1" applyAlignment="1">
      <alignment horizontal="center" vertical="center"/>
    </xf>
    <xf numFmtId="167" fontId="17" fillId="0" borderId="5" xfId="5" applyNumberFormat="1" applyFont="1" applyFill="1" applyBorder="1" applyAlignment="1">
      <alignment horizontal="center" vertical="center" wrapText="1"/>
    </xf>
    <xf numFmtId="167" fontId="17" fillId="0" borderId="6" xfId="5" applyNumberFormat="1" applyFont="1" applyFill="1" applyBorder="1" applyAlignment="1">
      <alignment horizontal="center" vertical="center" wrapText="1"/>
    </xf>
    <xf numFmtId="0" fontId="18" fillId="0" borderId="5" xfId="5" applyFont="1" applyFill="1" applyBorder="1" applyAlignment="1">
      <alignment horizontal="center" vertical="center" wrapText="1"/>
    </xf>
    <xf numFmtId="0" fontId="18" fillId="0" borderId="6" xfId="5" applyFont="1" applyFill="1" applyBorder="1" applyAlignment="1">
      <alignment horizontal="center" vertical="center" wrapText="1"/>
    </xf>
    <xf numFmtId="165" fontId="18" fillId="0" borderId="2" xfId="6" applyNumberFormat="1" applyFont="1" applyFill="1" applyBorder="1" applyAlignment="1">
      <alignment horizontal="center" vertical="center"/>
    </xf>
    <xf numFmtId="165" fontId="18" fillId="0" borderId="4" xfId="6" applyNumberFormat="1" applyFont="1" applyFill="1" applyBorder="1" applyAlignment="1">
      <alignment horizontal="center" vertical="center"/>
    </xf>
    <xf numFmtId="0" fontId="18" fillId="0" borderId="5" xfId="5" applyFont="1" applyFill="1" applyBorder="1" applyAlignment="1">
      <alignment horizontal="center" vertical="center"/>
    </xf>
    <xf numFmtId="0" fontId="18" fillId="0" borderId="6" xfId="5" applyFont="1" applyFill="1" applyBorder="1" applyAlignment="1">
      <alignment horizontal="center" vertical="center"/>
    </xf>
    <xf numFmtId="168" fontId="9" fillId="0" borderId="5" xfId="7" applyNumberFormat="1" applyFont="1" applyFill="1" applyBorder="1" applyAlignment="1">
      <alignment horizontal="center" vertical="center"/>
    </xf>
    <xf numFmtId="168" fontId="9" fillId="0" borderId="6" xfId="7" applyNumberFormat="1" applyFont="1" applyFill="1" applyBorder="1" applyAlignment="1">
      <alignment horizontal="center" vertical="center"/>
    </xf>
    <xf numFmtId="0" fontId="9" fillId="0" borderId="5" xfId="7" applyFont="1" applyFill="1" applyBorder="1" applyAlignment="1">
      <alignment horizontal="center" vertical="center"/>
    </xf>
    <xf numFmtId="0" fontId="9" fillId="0" borderId="6" xfId="7" applyFont="1" applyFill="1" applyBorder="1" applyAlignment="1">
      <alignment horizontal="center" vertical="center"/>
    </xf>
    <xf numFmtId="165" fontId="19" fillId="0" borderId="5" xfId="6" applyNumberFormat="1" applyFont="1" applyFill="1" applyBorder="1" applyAlignment="1">
      <alignment horizontal="center" vertical="center"/>
    </xf>
    <xf numFmtId="165" fontId="19" fillId="0" borderId="6" xfId="6" applyNumberFormat="1" applyFont="1" applyFill="1" applyBorder="1" applyAlignment="1">
      <alignment horizontal="center" vertical="center"/>
    </xf>
    <xf numFmtId="43" fontId="9" fillId="0" borderId="5" xfId="7" applyNumberFormat="1" applyFont="1" applyFill="1" applyBorder="1" applyAlignment="1">
      <alignment horizontal="center" vertical="center"/>
    </xf>
    <xf numFmtId="43" fontId="9" fillId="0" borderId="6" xfId="7" applyNumberFormat="1" applyFont="1" applyFill="1" applyBorder="1" applyAlignment="1">
      <alignment horizontal="center" vertical="center"/>
    </xf>
    <xf numFmtId="15" fontId="15" fillId="0" borderId="2" xfId="5" applyNumberFormat="1" applyFont="1" applyFill="1" applyBorder="1" applyAlignment="1">
      <alignment horizontal="center"/>
    </xf>
    <xf numFmtId="15" fontId="15" fillId="0" borderId="3" xfId="5" applyNumberFormat="1" applyFont="1" applyFill="1" applyBorder="1" applyAlignment="1">
      <alignment horizontal="center"/>
    </xf>
    <xf numFmtId="15" fontId="15" fillId="0" borderId="4" xfId="5" applyNumberFormat="1" applyFont="1" applyFill="1" applyBorder="1" applyAlignment="1">
      <alignment horizontal="center"/>
    </xf>
    <xf numFmtId="168" fontId="17" fillId="0" borderId="5" xfId="5" applyNumberFormat="1" applyFont="1" applyFill="1" applyBorder="1" applyAlignment="1">
      <alignment horizontal="center" vertical="center" wrapText="1"/>
    </xf>
    <xf numFmtId="168" fontId="17" fillId="0" borderId="6" xfId="5" applyNumberFormat="1" applyFont="1" applyFill="1" applyBorder="1" applyAlignment="1">
      <alignment horizontal="center" vertical="center" wrapText="1"/>
    </xf>
    <xf numFmtId="165" fontId="18" fillId="0" borderId="2" xfId="6" applyNumberFormat="1" applyFont="1" applyFill="1" applyBorder="1" applyAlignment="1">
      <alignment horizontal="center"/>
    </xf>
    <xf numFmtId="165" fontId="18" fillId="0" borderId="4" xfId="6" applyNumberFormat="1" applyFont="1" applyFill="1" applyBorder="1" applyAlignment="1">
      <alignment horizontal="center"/>
    </xf>
    <xf numFmtId="0" fontId="24" fillId="0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166" fontId="13" fillId="8" borderId="1" xfId="4" applyNumberFormat="1" applyFont="1" applyFill="1" applyBorder="1"/>
    <xf numFmtId="41" fontId="13" fillId="0" borderId="1" xfId="1" applyFont="1" applyBorder="1"/>
    <xf numFmtId="41" fontId="13" fillId="0" borderId="1" xfId="1" applyFont="1" applyBorder="1" applyAlignment="1">
      <alignment vertical="center"/>
    </xf>
    <xf numFmtId="41" fontId="13" fillId="0" borderId="1" xfId="1" applyFont="1" applyBorder="1" applyAlignment="1">
      <alignment horizontal="center" vertical="center"/>
    </xf>
    <xf numFmtId="166" fontId="13" fillId="0" borderId="1" xfId="12" applyNumberFormat="1" applyFont="1" applyBorder="1"/>
    <xf numFmtId="165" fontId="0" fillId="0" borderId="0" xfId="1" applyNumberFormat="1" applyFont="1"/>
    <xf numFmtId="41" fontId="9" fillId="0" borderId="0" xfId="1" applyFont="1"/>
    <xf numFmtId="166" fontId="0" fillId="0" borderId="0" xfId="0" applyNumberFormat="1"/>
    <xf numFmtId="41" fontId="0" fillId="0" borderId="0" xfId="0" applyNumberFormat="1"/>
    <xf numFmtId="166" fontId="27" fillId="9" borderId="1" xfId="4" applyNumberFormat="1" applyFont="1" applyFill="1" applyBorder="1"/>
    <xf numFmtId="166" fontId="27" fillId="0" borderId="1" xfId="4" applyNumberFormat="1" applyFont="1" applyBorder="1"/>
    <xf numFmtId="165" fontId="28" fillId="0" borderId="1" xfId="6" applyNumberFormat="1" applyFont="1" applyFill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29" fillId="0" borderId="1" xfId="0" applyFont="1" applyBorder="1" applyAlignment="1">
      <alignment horizontal="center"/>
    </xf>
    <xf numFmtId="0" fontId="29" fillId="0" borderId="1" xfId="0" applyFont="1" applyBorder="1"/>
    <xf numFmtId="0" fontId="29" fillId="0" borderId="5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</cellXfs>
  <cellStyles count="13">
    <cellStyle name="Comma" xfId="12" builtinId="3"/>
    <cellStyle name="Comma [0]" xfId="1" builtinId="6"/>
    <cellStyle name="Comma [0] 2" xfId="6"/>
    <cellStyle name="Comma [0] 3" xfId="9"/>
    <cellStyle name="Comma [0] 7" xfId="11"/>
    <cellStyle name="Comma 2" xfId="4"/>
    <cellStyle name="Normal" xfId="0" builtinId="0"/>
    <cellStyle name="Normal 2" xfId="3"/>
    <cellStyle name="Normal 2 2" xfId="5"/>
    <cellStyle name="Normal 2 2 2" xfId="2"/>
    <cellStyle name="Normal 3" xfId="7"/>
    <cellStyle name="Normal 3 2" xfId="10"/>
    <cellStyle name="Normal 3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0</xdr:rowOff>
    </xdr:from>
    <xdr:to>
      <xdr:col>28</xdr:col>
      <xdr:colOff>314325</xdr:colOff>
      <xdr:row>24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3825" y="0"/>
          <a:ext cx="12372975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YUYUN\PENTING\BANK\JEMBER\03%20MARET'17\JEMBER\LAMPIRAN%20BULAN%20MARET'17%20DEPO%20JEMBE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PORAN%20KEUANGAN\Mei\LAP%20KEU%20DEPO%20SPS%20MEI%20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LATIHAN%20DMS%202\latihan%20baru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i2p%20Benz\financial%20report%202009%20PASURUANNEW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2p%20Benz\financial%20report%202009%20PASURUAN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ka-pc\KASIR\YUYUN\PENTING\BANK\JEMBER\03%20MARET'17\JEMBER\LAMPIRAN%20BULAN%20MARET'17%20DEPO%20JEMBE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YUYUN/2017/06%20JUNY'17/JBR/LAMPIRAN%20BULAN%20JUNY'17%20DEPO%20JEMB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-PC\YUYUN\2017\06%20JUNY'17\JBR\LAMPIRAN%20BULAN%20JUNY'17%20DEPO%20JEMB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ka-pc\KASIR\YUYUN\2017\07%20JULY'17\JEMBER\LAMPIRAN%20BULAN%20JULY'17%20DEPO%20JEMB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9\kasir\YUYUN\2015\MARCH'15\GRESIK\EMAIL%20GRESIK\LAMPIRAN%20MARCH%202015%20DEPO%20GRESI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MEL%20KASIR%202015/AMEL/REKAP%20PIUTANG%20KASIR/YUYUN/2015/MARCH'15/GRESIK/EMAIL%20GRESIK/LAMPIRAN%20MARCH%202015%20DEPO%20GRESI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yu\DATA%20SHARING\data%20sharing\Documents%20and%20Settings\Acc_NewZ\Local%20Settings\Temporary%20Internet%20Files\Content.Outlook\SULN3U8U\program\program\File%20acc\FILE\laporan%20Keuangan\lap%20keu%20November%202007.o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vie\data%20sharing\DATA%20LAPORAN%20KEUANGAN\2010\DES\LAP%20KEU\SWS\LK%20DEPO%2012%20%202010%20%20NGIND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H"/>
      <sheetName val="REKAP BIAYA"/>
      <sheetName val="REKAP BG"/>
      <sheetName val="BG LAMA"/>
      <sheetName val="BANK STATEMENT"/>
      <sheetName val="BANK STATEMENT (2)"/>
      <sheetName val="PENERIMAAN DAN PENGELUARAN"/>
      <sheetName val="TARIKAN KANTOR PUSAT"/>
      <sheetName val="TITIPAN PELANGGAN"/>
      <sheetName val="PIUTANG MS SUPPORT"/>
      <sheetName val="PIUTANG JAMSOSTEK"/>
      <sheetName val="PIUTANG PUSAT"/>
      <sheetName val="PIUTANG TIV"/>
      <sheetName val="PIUT JAMSOSTEK DMS"/>
      <sheetName val="PIUT MS SUPPORT DMS"/>
      <sheetName val="PIUT PUSAT DMS"/>
      <sheetName val="PIUT TIV D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RUGILABA"/>
      <sheetName val="NERACA LAJUR"/>
      <sheetName val="DETAIL BIAYA"/>
      <sheetName val="COGS"/>
      <sheetName val="LAP PENJUALAN"/>
      <sheetName val="MEMO JURNAL"/>
      <sheetName val="REKAP GL"/>
      <sheetName val="LAP MUTASI PRODUK"/>
      <sheetName val="ANALISA PIUTANG"/>
      <sheetName val="LAPORAN LAIN"/>
      <sheetName val="REKAP PERSEDIAAN"/>
      <sheetName val="REKAP PENJUALAN"/>
      <sheetName val="REKAP HPP"/>
      <sheetName val="SEGMEN"/>
      <sheetName val="TYPE"/>
      <sheetName val="Titipan pelanggan"/>
      <sheetName val="BBM"/>
      <sheetName val="Bank"/>
      <sheetName val="GIRO"/>
      <sheetName val="LKH"/>
      <sheetName val="BD"/>
      <sheetName val="KB"/>
      <sheetName val="Kroscek"/>
      <sheetName val="REKAP TITIPAN PUSAT"/>
      <sheetName val="KO"/>
      <sheetName val="Rekap Ms.Support"/>
      <sheetName val="LKH SP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DEPO SPS</v>
          </cell>
        </row>
        <row r="2">
          <cell r="A2" t="str">
            <v>NERACA LAJUR</v>
          </cell>
        </row>
        <row r="3">
          <cell r="A3" t="str">
            <v>PER  31 MEI  2011</v>
          </cell>
        </row>
        <row r="4">
          <cell r="A4" t="str">
            <v>NO.</v>
          </cell>
          <cell r="B4" t="str">
            <v>NAMA AKUN</v>
          </cell>
          <cell r="C4" t="str">
            <v>N/L</v>
          </cell>
          <cell r="D4" t="str">
            <v>D/K</v>
          </cell>
          <cell r="E4" t="str">
            <v>SALDO  AWAL</v>
          </cell>
          <cell r="G4" t="str">
            <v>MUTASI KAS BANK</v>
          </cell>
          <cell r="I4" t="str">
            <v>PENYESUAIAN</v>
          </cell>
          <cell r="K4" t="str">
            <v>SALDO AKHIR</v>
          </cell>
          <cell r="M4" t="str">
            <v>LABA - RUGI</v>
          </cell>
          <cell r="O4" t="str">
            <v>N E R A C A</v>
          </cell>
          <cell r="R4" t="str">
            <v>Neraca awal bulan berikut</v>
          </cell>
        </row>
        <row r="5">
          <cell r="A5" t="str">
            <v>AKUN</v>
          </cell>
          <cell r="E5" t="str">
            <v>DEBET</v>
          </cell>
          <cell r="F5" t="str">
            <v>KREDIT</v>
          </cell>
          <cell r="G5" t="str">
            <v>DEBET</v>
          </cell>
          <cell r="H5" t="str">
            <v>KREDIT</v>
          </cell>
          <cell r="I5" t="str">
            <v>DEBET</v>
          </cell>
          <cell r="J5" t="str">
            <v>KREDIT</v>
          </cell>
          <cell r="K5" t="str">
            <v>DEBET</v>
          </cell>
          <cell r="L5" t="str">
            <v>KREDIT</v>
          </cell>
          <cell r="M5" t="str">
            <v>DEBET</v>
          </cell>
          <cell r="N5" t="str">
            <v>KREDIT</v>
          </cell>
          <cell r="O5" t="str">
            <v>DEBET</v>
          </cell>
          <cell r="P5" t="str">
            <v>KREDIT</v>
          </cell>
          <cell r="R5" t="str">
            <v>DEBET</v>
          </cell>
          <cell r="S5" t="str">
            <v>KREDIT</v>
          </cell>
        </row>
        <row r="6">
          <cell r="A6">
            <v>110101</v>
          </cell>
          <cell r="B6" t="str">
            <v>KAS BESAR</v>
          </cell>
          <cell r="C6" t="str">
            <v>N</v>
          </cell>
          <cell r="D6" t="str">
            <v>D</v>
          </cell>
          <cell r="E6">
            <v>79995764</v>
          </cell>
          <cell r="F6">
            <v>0</v>
          </cell>
          <cell r="G6">
            <v>1789038376</v>
          </cell>
          <cell r="H6">
            <v>1819302333</v>
          </cell>
          <cell r="K6">
            <v>49731807</v>
          </cell>
          <cell r="L6">
            <v>0</v>
          </cell>
          <cell r="M6">
            <v>0</v>
          </cell>
          <cell r="N6">
            <v>0</v>
          </cell>
          <cell r="O6">
            <v>49731807</v>
          </cell>
          <cell r="P6">
            <v>0</v>
          </cell>
          <cell r="R6">
            <v>49731807</v>
          </cell>
          <cell r="S6">
            <v>0</v>
          </cell>
        </row>
        <row r="7">
          <cell r="A7">
            <v>110102</v>
          </cell>
          <cell r="B7" t="str">
            <v>KAS OPERASI</v>
          </cell>
          <cell r="C7" t="str">
            <v>N</v>
          </cell>
          <cell r="D7" t="str">
            <v>D</v>
          </cell>
          <cell r="E7">
            <v>8000000</v>
          </cell>
          <cell r="F7">
            <v>0</v>
          </cell>
          <cell r="G7">
            <v>267934504</v>
          </cell>
          <cell r="H7">
            <v>267934504</v>
          </cell>
          <cell r="K7">
            <v>8000000</v>
          </cell>
          <cell r="L7">
            <v>0</v>
          </cell>
          <cell r="M7">
            <v>0</v>
          </cell>
          <cell r="N7">
            <v>0</v>
          </cell>
          <cell r="O7">
            <v>8000000</v>
          </cell>
          <cell r="P7">
            <v>0</v>
          </cell>
          <cell r="R7">
            <v>8000000</v>
          </cell>
          <cell r="S7">
            <v>0</v>
          </cell>
        </row>
        <row r="8">
          <cell r="A8">
            <v>110201</v>
          </cell>
          <cell r="B8" t="str">
            <v>BANK BCA DIREKSI</v>
          </cell>
          <cell r="C8" t="str">
            <v>N</v>
          </cell>
          <cell r="D8" t="str">
            <v>D</v>
          </cell>
          <cell r="E8">
            <v>242115049.37000084</v>
          </cell>
          <cell r="F8">
            <v>0</v>
          </cell>
          <cell r="G8">
            <v>4494569754</v>
          </cell>
          <cell r="H8">
            <v>4596807023</v>
          </cell>
          <cell r="K8">
            <v>139877780.37000084</v>
          </cell>
          <cell r="L8">
            <v>0</v>
          </cell>
          <cell r="M8">
            <v>0</v>
          </cell>
          <cell r="N8">
            <v>0</v>
          </cell>
          <cell r="O8">
            <v>139877780.37000084</v>
          </cell>
          <cell r="P8">
            <v>0</v>
          </cell>
          <cell r="R8">
            <v>139877780.37000084</v>
          </cell>
          <cell r="S8">
            <v>0</v>
          </cell>
        </row>
        <row r="9">
          <cell r="A9">
            <v>110202</v>
          </cell>
          <cell r="B9" t="str">
            <v>BANK PUSAT</v>
          </cell>
          <cell r="C9" t="str">
            <v>N</v>
          </cell>
          <cell r="D9" t="str">
            <v>D</v>
          </cell>
          <cell r="E9">
            <v>21152811983.630001</v>
          </cell>
          <cell r="F9">
            <v>0</v>
          </cell>
          <cell r="G9">
            <v>4539759500</v>
          </cell>
          <cell r="H9">
            <v>49602500</v>
          </cell>
          <cell r="J9">
            <v>74389265</v>
          </cell>
          <cell r="K9">
            <v>25568579718.630001</v>
          </cell>
          <cell r="L9">
            <v>0</v>
          </cell>
          <cell r="M9">
            <v>0</v>
          </cell>
          <cell r="N9">
            <v>0</v>
          </cell>
          <cell r="O9">
            <v>25568579718.630001</v>
          </cell>
          <cell r="P9">
            <v>0</v>
          </cell>
          <cell r="R9">
            <v>25568579718.630001</v>
          </cell>
          <cell r="S9">
            <v>0</v>
          </cell>
        </row>
        <row r="10">
          <cell r="A10">
            <v>130121</v>
          </cell>
          <cell r="B10" t="str">
            <v>PIUTANG DAGANG TUNAI</v>
          </cell>
          <cell r="C10" t="str">
            <v>N</v>
          </cell>
          <cell r="D10" t="str">
            <v>D</v>
          </cell>
          <cell r="E10">
            <v>0</v>
          </cell>
          <cell r="F10">
            <v>0</v>
          </cell>
          <cell r="G10">
            <v>6803450</v>
          </cell>
          <cell r="H10">
            <v>1378601350</v>
          </cell>
          <cell r="I10">
            <v>1371797900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</row>
        <row r="11">
          <cell r="A11">
            <v>130120</v>
          </cell>
          <cell r="B11" t="str">
            <v>PIUTANG DAGANG KREDIT</v>
          </cell>
          <cell r="C11" t="str">
            <v>N</v>
          </cell>
          <cell r="D11" t="str">
            <v>D</v>
          </cell>
          <cell r="E11">
            <v>3883341008</v>
          </cell>
          <cell r="F11">
            <v>0</v>
          </cell>
          <cell r="G11">
            <v>7335000</v>
          </cell>
          <cell r="H11">
            <v>3045196126</v>
          </cell>
          <cell r="I11">
            <v>3469003752</v>
          </cell>
          <cell r="K11">
            <v>4314483634</v>
          </cell>
          <cell r="L11">
            <v>0</v>
          </cell>
          <cell r="M11">
            <v>0</v>
          </cell>
          <cell r="N11">
            <v>0</v>
          </cell>
          <cell r="O11">
            <v>4314483634</v>
          </cell>
          <cell r="P11">
            <v>0</v>
          </cell>
          <cell r="R11">
            <v>4314483634</v>
          </cell>
          <cell r="S11">
            <v>0</v>
          </cell>
        </row>
        <row r="12">
          <cell r="A12">
            <v>130501</v>
          </cell>
          <cell r="B12" t="str">
            <v>PIUTANG MSSUPPORT</v>
          </cell>
          <cell r="C12" t="str">
            <v>N</v>
          </cell>
          <cell r="D12" t="str">
            <v>D</v>
          </cell>
          <cell r="E12">
            <v>4705693</v>
          </cell>
          <cell r="F12">
            <v>0</v>
          </cell>
          <cell r="G12">
            <v>3518789</v>
          </cell>
          <cell r="H12">
            <v>5708395</v>
          </cell>
          <cell r="I12">
            <v>0</v>
          </cell>
          <cell r="K12">
            <v>2516087</v>
          </cell>
          <cell r="L12">
            <v>0</v>
          </cell>
          <cell r="M12">
            <v>0</v>
          </cell>
          <cell r="N12">
            <v>0</v>
          </cell>
          <cell r="O12">
            <v>2516087</v>
          </cell>
          <cell r="P12">
            <v>0</v>
          </cell>
          <cell r="R12">
            <v>2516087</v>
          </cell>
          <cell r="S12">
            <v>0</v>
          </cell>
        </row>
        <row r="13">
          <cell r="A13">
            <v>311100</v>
          </cell>
          <cell r="B13" t="str">
            <v>JAMINAN PELANGGAN</v>
          </cell>
          <cell r="C13" t="str">
            <v>N</v>
          </cell>
          <cell r="D13" t="str">
            <v>D</v>
          </cell>
          <cell r="E13">
            <v>0</v>
          </cell>
          <cell r="F13">
            <v>0</v>
          </cell>
          <cell r="G13">
            <v>42606950</v>
          </cell>
          <cell r="H13">
            <v>7335000</v>
          </cell>
          <cell r="I13">
            <v>0</v>
          </cell>
          <cell r="J13">
            <v>35271950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A14">
            <v>311110</v>
          </cell>
          <cell r="B14" t="str">
            <v>TITIPAN PELANGGAN</v>
          </cell>
          <cell r="C14" t="str">
            <v>N</v>
          </cell>
          <cell r="D14" t="str">
            <v>D</v>
          </cell>
          <cell r="E14">
            <v>-55239500</v>
          </cell>
          <cell r="F14">
            <v>0</v>
          </cell>
          <cell r="G14">
            <v>34380000</v>
          </cell>
          <cell r="H14">
            <v>204269100</v>
          </cell>
          <cell r="I14">
            <v>0</v>
          </cell>
          <cell r="J14">
            <v>0</v>
          </cell>
          <cell r="K14">
            <v>-225128600</v>
          </cell>
          <cell r="L14">
            <v>0</v>
          </cell>
          <cell r="M14">
            <v>0</v>
          </cell>
          <cell r="N14">
            <v>0</v>
          </cell>
          <cell r="O14">
            <v>-225128600</v>
          </cell>
          <cell r="P14">
            <v>0</v>
          </cell>
          <cell r="R14">
            <v>-225128600</v>
          </cell>
          <cell r="S14">
            <v>0</v>
          </cell>
        </row>
        <row r="15">
          <cell r="A15">
            <v>130130</v>
          </cell>
          <cell r="B15" t="str">
            <v>PIUTANG TIV</v>
          </cell>
          <cell r="C15" t="str">
            <v>N</v>
          </cell>
          <cell r="D15" t="str">
            <v>D</v>
          </cell>
          <cell r="E15">
            <v>591700849</v>
          </cell>
          <cell r="F15">
            <v>0</v>
          </cell>
          <cell r="G15">
            <v>1243375</v>
          </cell>
          <cell r="H15">
            <v>0</v>
          </cell>
          <cell r="I15">
            <v>158511598</v>
          </cell>
          <cell r="K15">
            <v>751455822</v>
          </cell>
          <cell r="L15">
            <v>0</v>
          </cell>
          <cell r="M15">
            <v>0</v>
          </cell>
          <cell r="N15">
            <v>0</v>
          </cell>
          <cell r="O15">
            <v>751455822</v>
          </cell>
          <cell r="P15">
            <v>0</v>
          </cell>
          <cell r="R15">
            <v>751455822</v>
          </cell>
          <cell r="S15">
            <v>0</v>
          </cell>
        </row>
        <row r="16">
          <cell r="A16">
            <v>130131</v>
          </cell>
          <cell r="B16" t="str">
            <v>PIUTANG PUSAT</v>
          </cell>
          <cell r="C16" t="str">
            <v>N</v>
          </cell>
          <cell r="D16" t="str">
            <v>D</v>
          </cell>
          <cell r="E16">
            <v>4223500</v>
          </cell>
          <cell r="F16">
            <v>0</v>
          </cell>
          <cell r="G16">
            <v>796700</v>
          </cell>
          <cell r="H16">
            <v>0</v>
          </cell>
          <cell r="I16">
            <v>0</v>
          </cell>
          <cell r="K16">
            <v>5020200</v>
          </cell>
          <cell r="L16">
            <v>0</v>
          </cell>
          <cell r="M16">
            <v>0</v>
          </cell>
          <cell r="N16">
            <v>0</v>
          </cell>
          <cell r="O16">
            <v>5020200</v>
          </cell>
          <cell r="P16">
            <v>0</v>
          </cell>
          <cell r="R16">
            <v>5020200</v>
          </cell>
          <cell r="S16">
            <v>0</v>
          </cell>
        </row>
        <row r="17">
          <cell r="A17">
            <v>114001</v>
          </cell>
          <cell r="B17" t="str">
            <v>PERSEDIAAN</v>
          </cell>
          <cell r="C17" t="str">
            <v>N</v>
          </cell>
          <cell r="D17" t="str">
            <v>D</v>
          </cell>
          <cell r="E17">
            <v>2768840750</v>
          </cell>
          <cell r="F17">
            <v>0</v>
          </cell>
          <cell r="G17">
            <v>0</v>
          </cell>
          <cell r="H17">
            <v>0</v>
          </cell>
          <cell r="I17">
            <v>2745605950</v>
          </cell>
          <cell r="J17">
            <v>2821283350</v>
          </cell>
          <cell r="K17">
            <v>2693163350</v>
          </cell>
          <cell r="L17">
            <v>0</v>
          </cell>
          <cell r="M17">
            <v>0</v>
          </cell>
          <cell r="N17">
            <v>0</v>
          </cell>
          <cell r="O17">
            <v>2693163350</v>
          </cell>
          <cell r="P17">
            <v>0</v>
          </cell>
          <cell r="R17">
            <v>2693163350</v>
          </cell>
          <cell r="S17">
            <v>0</v>
          </cell>
        </row>
        <row r="18">
          <cell r="A18">
            <v>211001</v>
          </cell>
          <cell r="B18" t="str">
            <v>HUTANG DAGANG</v>
          </cell>
          <cell r="C18" t="str">
            <v>N</v>
          </cell>
          <cell r="D18" t="str">
            <v>K</v>
          </cell>
          <cell r="E18">
            <v>0</v>
          </cell>
          <cell r="F18">
            <v>33276454146.77</v>
          </cell>
          <cell r="G18">
            <v>0</v>
          </cell>
          <cell r="H18">
            <v>0</v>
          </cell>
          <cell r="J18">
            <v>4778128500</v>
          </cell>
          <cell r="K18">
            <v>0</v>
          </cell>
          <cell r="L18">
            <v>38054582646.770004</v>
          </cell>
          <cell r="M18">
            <v>0</v>
          </cell>
          <cell r="N18">
            <v>0</v>
          </cell>
          <cell r="O18">
            <v>0</v>
          </cell>
          <cell r="P18">
            <v>38054582646.770004</v>
          </cell>
          <cell r="R18">
            <v>0</v>
          </cell>
          <cell r="S18">
            <v>38054582646.770004</v>
          </cell>
        </row>
        <row r="19">
          <cell r="A19">
            <v>211101</v>
          </cell>
          <cell r="B19" t="str">
            <v>HUTANG GAJI</v>
          </cell>
          <cell r="C19" t="str">
            <v>N</v>
          </cell>
          <cell r="D19" t="str">
            <v>K</v>
          </cell>
          <cell r="E19">
            <v>0</v>
          </cell>
          <cell r="F19">
            <v>54926000</v>
          </cell>
          <cell r="G19">
            <v>0</v>
          </cell>
          <cell r="H19">
            <v>0</v>
          </cell>
          <cell r="I19">
            <v>54926000</v>
          </cell>
          <cell r="J19">
            <v>55306000</v>
          </cell>
          <cell r="K19">
            <v>0</v>
          </cell>
          <cell r="L19">
            <v>55306000</v>
          </cell>
          <cell r="M19">
            <v>0</v>
          </cell>
          <cell r="N19">
            <v>0</v>
          </cell>
          <cell r="O19">
            <v>0</v>
          </cell>
          <cell r="P19">
            <v>55306000</v>
          </cell>
          <cell r="R19">
            <v>0</v>
          </cell>
          <cell r="S19">
            <v>55306000</v>
          </cell>
        </row>
        <row r="20">
          <cell r="A20">
            <v>211102</v>
          </cell>
          <cell r="B20" t="str">
            <v>HUTANG BBM</v>
          </cell>
          <cell r="C20" t="str">
            <v>N</v>
          </cell>
          <cell r="D20" t="str">
            <v>K</v>
          </cell>
          <cell r="E20">
            <v>0</v>
          </cell>
          <cell r="F20">
            <v>19463265</v>
          </cell>
          <cell r="G20">
            <v>0</v>
          </cell>
          <cell r="H20">
            <v>0</v>
          </cell>
          <cell r="I20">
            <v>19463265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A21">
            <v>211201</v>
          </cell>
          <cell r="B21" t="str">
            <v>HUTANG MS SUPPORT</v>
          </cell>
          <cell r="C21" t="str">
            <v>N</v>
          </cell>
          <cell r="D21" t="str">
            <v>K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166953541</v>
          </cell>
          <cell r="K21">
            <v>0</v>
          </cell>
          <cell r="L21">
            <v>166953541</v>
          </cell>
          <cell r="M21">
            <v>0</v>
          </cell>
          <cell r="N21">
            <v>0</v>
          </cell>
          <cell r="O21">
            <v>0</v>
          </cell>
          <cell r="P21">
            <v>166953541</v>
          </cell>
          <cell r="R21">
            <v>0</v>
          </cell>
          <cell r="S21">
            <v>166953541</v>
          </cell>
        </row>
        <row r="22">
          <cell r="A22">
            <v>311001</v>
          </cell>
          <cell r="B22" t="str">
            <v>MODAL</v>
          </cell>
          <cell r="C22" t="str">
            <v>N</v>
          </cell>
          <cell r="D22" t="str">
            <v>K</v>
          </cell>
          <cell r="E22">
            <v>0</v>
          </cell>
          <cell r="F22">
            <v>-2263036594.5100002</v>
          </cell>
          <cell r="G22">
            <v>0</v>
          </cell>
          <cell r="H22">
            <v>0</v>
          </cell>
          <cell r="K22">
            <v>0</v>
          </cell>
          <cell r="L22">
            <v>-2263036594.5100002</v>
          </cell>
          <cell r="M22">
            <v>0</v>
          </cell>
          <cell r="N22">
            <v>0</v>
          </cell>
          <cell r="O22">
            <v>0</v>
          </cell>
          <cell r="P22">
            <v>-2263036594.5100002</v>
          </cell>
          <cell r="R22">
            <v>0</v>
          </cell>
          <cell r="S22">
            <v>-2263036594.5100002</v>
          </cell>
        </row>
        <row r="23">
          <cell r="A23">
            <v>311101</v>
          </cell>
          <cell r="B23" t="str">
            <v>LABA DITAHAN</v>
          </cell>
          <cell r="C23" t="str">
            <v>N</v>
          </cell>
          <cell r="D23" t="str">
            <v>K</v>
          </cell>
          <cell r="E23">
            <v>0</v>
          </cell>
          <cell r="F23">
            <v>-1755397391.5666699</v>
          </cell>
          <cell r="G23">
            <v>0</v>
          </cell>
          <cell r="H23">
            <v>0</v>
          </cell>
          <cell r="K23">
            <v>0</v>
          </cell>
          <cell r="L23">
            <v>-1755397391.5666699</v>
          </cell>
          <cell r="M23">
            <v>0</v>
          </cell>
          <cell r="N23">
            <v>0</v>
          </cell>
          <cell r="O23">
            <v>0</v>
          </cell>
          <cell r="P23">
            <v>-1755397391.5666699</v>
          </cell>
          <cell r="R23">
            <v>0</v>
          </cell>
          <cell r="S23">
            <v>-1755397391.5666699</v>
          </cell>
        </row>
        <row r="24">
          <cell r="A24">
            <v>311201</v>
          </cell>
          <cell r="B24" t="str">
            <v>LABA TAHUN BERJALAN</v>
          </cell>
          <cell r="C24" t="str">
            <v>N</v>
          </cell>
          <cell r="D24" t="str">
            <v>K</v>
          </cell>
          <cell r="E24">
            <v>0</v>
          </cell>
          <cell r="F24">
            <v>-651914329</v>
          </cell>
          <cell r="G24">
            <v>0</v>
          </cell>
          <cell r="H24">
            <v>0</v>
          </cell>
          <cell r="K24">
            <v>0</v>
          </cell>
          <cell r="L24">
            <v>-651914329</v>
          </cell>
          <cell r="M24">
            <v>0</v>
          </cell>
          <cell r="N24">
            <v>0</v>
          </cell>
          <cell r="O24">
            <v>0</v>
          </cell>
          <cell r="P24">
            <v>-950708403</v>
          </cell>
          <cell r="R24">
            <v>0</v>
          </cell>
          <cell r="S24">
            <v>-950708403</v>
          </cell>
        </row>
        <row r="25">
          <cell r="A25">
            <v>312001</v>
          </cell>
          <cell r="B25" t="str">
            <v>LABA BULAN BERJALAN</v>
          </cell>
          <cell r="C25" t="str">
            <v>N</v>
          </cell>
          <cell r="D25" t="str">
            <v>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A26">
            <v>411001</v>
          </cell>
          <cell r="B26" t="str">
            <v>PENJUALAN TUNAI</v>
          </cell>
          <cell r="C26" t="str">
            <v>L</v>
          </cell>
          <cell r="D26" t="str">
            <v>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J26">
            <v>1495037548</v>
          </cell>
          <cell r="K26">
            <v>0</v>
          </cell>
          <cell r="L26">
            <v>1495037548</v>
          </cell>
          <cell r="M26">
            <v>0</v>
          </cell>
          <cell r="N26">
            <v>1495037548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A27">
            <v>411101</v>
          </cell>
          <cell r="B27" t="str">
            <v>PENJUALAN KREDIT</v>
          </cell>
          <cell r="C27" t="str">
            <v>L</v>
          </cell>
          <cell r="D27" t="str">
            <v>K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3469003752</v>
          </cell>
          <cell r="K27">
            <v>0</v>
          </cell>
          <cell r="L27">
            <v>3469003752</v>
          </cell>
          <cell r="M27">
            <v>0</v>
          </cell>
          <cell r="N27">
            <v>3469003752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A28">
            <v>510001</v>
          </cell>
          <cell r="B28" t="str">
            <v>HPP</v>
          </cell>
          <cell r="C28" t="str">
            <v>L</v>
          </cell>
          <cell r="D28" t="str">
            <v>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7599411850</v>
          </cell>
          <cell r="J28">
            <v>2745605950</v>
          </cell>
          <cell r="K28">
            <v>4853805900</v>
          </cell>
          <cell r="L28">
            <v>0</v>
          </cell>
          <cell r="M28">
            <v>4853805900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A29">
            <v>511001</v>
          </cell>
          <cell r="B29" t="str">
            <v>PEMBELIAN</v>
          </cell>
          <cell r="C29" t="str">
            <v>L</v>
          </cell>
          <cell r="D29" t="str">
            <v>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4778128500</v>
          </cell>
          <cell r="J29">
            <v>4778128500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A30">
            <v>811001</v>
          </cell>
          <cell r="B30" t="str">
            <v>LEMBUR</v>
          </cell>
          <cell r="C30" t="str">
            <v>L</v>
          </cell>
          <cell r="D30" t="str">
            <v>D</v>
          </cell>
          <cell r="E30">
            <v>0</v>
          </cell>
          <cell r="F30">
            <v>0</v>
          </cell>
          <cell r="G30">
            <v>150000</v>
          </cell>
          <cell r="H30">
            <v>0</v>
          </cell>
          <cell r="K30">
            <v>150000</v>
          </cell>
          <cell r="L30">
            <v>0</v>
          </cell>
          <cell r="M30">
            <v>150000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A31">
            <v>811002</v>
          </cell>
          <cell r="B31" t="str">
            <v>INCENTIVE</v>
          </cell>
          <cell r="C31" t="str">
            <v>L</v>
          </cell>
          <cell r="D31" t="str">
            <v>D</v>
          </cell>
          <cell r="E31">
            <v>0</v>
          </cell>
          <cell r="F31">
            <v>0</v>
          </cell>
          <cell r="G31">
            <v>32281100</v>
          </cell>
          <cell r="H31">
            <v>0</v>
          </cell>
          <cell r="K31">
            <v>32281100</v>
          </cell>
          <cell r="L31">
            <v>0</v>
          </cell>
          <cell r="M31">
            <v>32281100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A32">
            <v>811003</v>
          </cell>
          <cell r="B32" t="str">
            <v>BBM</v>
          </cell>
          <cell r="C32" t="str">
            <v>L</v>
          </cell>
          <cell r="D32" t="str">
            <v>D</v>
          </cell>
          <cell r="E32">
            <v>0</v>
          </cell>
          <cell r="F32">
            <v>0</v>
          </cell>
          <cell r="G32">
            <v>36528275</v>
          </cell>
          <cell r="H32">
            <v>0</v>
          </cell>
          <cell r="I32">
            <v>22500</v>
          </cell>
          <cell r="K32">
            <v>36550775</v>
          </cell>
          <cell r="L32">
            <v>0</v>
          </cell>
          <cell r="M32">
            <v>36550775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A33">
            <v>811004</v>
          </cell>
          <cell r="B33" t="str">
            <v>PEMELIHARAAN KENDARAAN</v>
          </cell>
          <cell r="C33" t="str">
            <v>L</v>
          </cell>
          <cell r="D33" t="str">
            <v>D</v>
          </cell>
          <cell r="E33">
            <v>0</v>
          </cell>
          <cell r="F33">
            <v>0</v>
          </cell>
          <cell r="G33">
            <v>19803464</v>
          </cell>
          <cell r="H33">
            <v>0</v>
          </cell>
          <cell r="I33">
            <v>8688295</v>
          </cell>
          <cell r="K33">
            <v>28491759</v>
          </cell>
          <cell r="L33">
            <v>0</v>
          </cell>
          <cell r="M33">
            <v>28491759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A34">
            <v>811005</v>
          </cell>
          <cell r="B34" t="str">
            <v>PARKIR &amp; TOL</v>
          </cell>
          <cell r="C34" t="str">
            <v>L</v>
          </cell>
          <cell r="D34" t="str">
            <v>D</v>
          </cell>
          <cell r="E34">
            <v>0</v>
          </cell>
          <cell r="F34">
            <v>0</v>
          </cell>
          <cell r="G34">
            <v>3239750</v>
          </cell>
          <cell r="H34">
            <v>0</v>
          </cell>
          <cell r="K34">
            <v>3239750</v>
          </cell>
          <cell r="L34">
            <v>0</v>
          </cell>
          <cell r="M34">
            <v>3239750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A35">
            <v>811006</v>
          </cell>
          <cell r="B35" t="str">
            <v>PAKET/PENGIRIMAN DOKUMEN</v>
          </cell>
          <cell r="C35" t="str">
            <v>L</v>
          </cell>
          <cell r="D35" t="str">
            <v>D</v>
          </cell>
          <cell r="E35">
            <v>0</v>
          </cell>
          <cell r="F35">
            <v>0</v>
          </cell>
          <cell r="G35">
            <v>305000</v>
          </cell>
          <cell r="H35">
            <v>0</v>
          </cell>
          <cell r="K35">
            <v>305000</v>
          </cell>
          <cell r="L35">
            <v>0</v>
          </cell>
          <cell r="M35">
            <v>305000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A36">
            <v>821000</v>
          </cell>
          <cell r="B36" t="str">
            <v>PERLENGKAPAN KANTOR</v>
          </cell>
          <cell r="C36" t="str">
            <v>L</v>
          </cell>
          <cell r="D36" t="str">
            <v>D</v>
          </cell>
          <cell r="E36">
            <v>0</v>
          </cell>
          <cell r="F36">
            <v>0</v>
          </cell>
          <cell r="G36">
            <v>6104283</v>
          </cell>
          <cell r="H36">
            <v>0</v>
          </cell>
          <cell r="I36">
            <v>455700</v>
          </cell>
          <cell r="K36">
            <v>6559983</v>
          </cell>
          <cell r="L36">
            <v>0</v>
          </cell>
          <cell r="M36">
            <v>6559983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</row>
        <row r="37">
          <cell r="A37">
            <v>821001</v>
          </cell>
          <cell r="B37" t="str">
            <v>GAJI DAN TUNJANGAN</v>
          </cell>
          <cell r="C37" t="str">
            <v>L</v>
          </cell>
          <cell r="D37" t="str">
            <v>D</v>
          </cell>
          <cell r="E37">
            <v>0</v>
          </cell>
          <cell r="F37">
            <v>0</v>
          </cell>
          <cell r="G37">
            <v>38908100</v>
          </cell>
          <cell r="H37">
            <v>0</v>
          </cell>
          <cell r="I37">
            <v>55306000</v>
          </cell>
          <cell r="K37">
            <v>94214100</v>
          </cell>
          <cell r="L37">
            <v>0</v>
          </cell>
          <cell r="M37">
            <v>94214100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</row>
        <row r="38">
          <cell r="A38">
            <v>821004</v>
          </cell>
          <cell r="B38" t="str">
            <v>KONSUMSI</v>
          </cell>
          <cell r="C38" t="str">
            <v>L</v>
          </cell>
          <cell r="D38" t="str">
            <v>D</v>
          </cell>
          <cell r="E38">
            <v>0</v>
          </cell>
          <cell r="F38">
            <v>0</v>
          </cell>
          <cell r="G38">
            <v>2453500</v>
          </cell>
          <cell r="H38">
            <v>0</v>
          </cell>
          <cell r="K38">
            <v>2453500</v>
          </cell>
          <cell r="L38">
            <v>0</v>
          </cell>
          <cell r="M38">
            <v>2453500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</row>
        <row r="39">
          <cell r="A39">
            <v>821005</v>
          </cell>
          <cell r="B39" t="str">
            <v>PENGOBATAN</v>
          </cell>
          <cell r="C39" t="str">
            <v>L</v>
          </cell>
          <cell r="D39" t="str">
            <v>D</v>
          </cell>
          <cell r="E39">
            <v>0</v>
          </cell>
          <cell r="F39">
            <v>0</v>
          </cell>
          <cell r="G39">
            <v>1000000</v>
          </cell>
          <cell r="H39">
            <v>0</v>
          </cell>
          <cell r="K39">
            <v>1000000</v>
          </cell>
          <cell r="L39">
            <v>0</v>
          </cell>
          <cell r="M39">
            <v>1000000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</row>
        <row r="40">
          <cell r="A40">
            <v>821006</v>
          </cell>
          <cell r="B40" t="str">
            <v>THR/BONUS</v>
          </cell>
          <cell r="C40" t="str">
            <v>L</v>
          </cell>
          <cell r="D40" t="str">
            <v>D</v>
          </cell>
          <cell r="E40">
            <v>0</v>
          </cell>
          <cell r="F40">
            <v>0</v>
          </cell>
          <cell r="G40">
            <v>500000</v>
          </cell>
          <cell r="H40">
            <v>0</v>
          </cell>
          <cell r="K40">
            <v>500000</v>
          </cell>
          <cell r="L40">
            <v>0</v>
          </cell>
          <cell r="M40">
            <v>500000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</row>
        <row r="41">
          <cell r="A41">
            <v>822005</v>
          </cell>
          <cell r="B41" t="str">
            <v>PEMELIHARAAN KANTOR/BANGUNAN</v>
          </cell>
          <cell r="C41" t="str">
            <v>L</v>
          </cell>
          <cell r="D41" t="str">
            <v>D</v>
          </cell>
          <cell r="E41">
            <v>0</v>
          </cell>
          <cell r="F41">
            <v>0</v>
          </cell>
          <cell r="G41">
            <v>3515568</v>
          </cell>
          <cell r="H41">
            <v>0</v>
          </cell>
          <cell r="I41">
            <v>34942520</v>
          </cell>
          <cell r="K41">
            <v>38458088</v>
          </cell>
          <cell r="L41">
            <v>0</v>
          </cell>
          <cell r="M41">
            <v>38458088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</row>
        <row r="42">
          <cell r="A42">
            <v>822015</v>
          </cell>
          <cell r="B42" t="str">
            <v>PEMELIHARAAN INVENTARIS</v>
          </cell>
          <cell r="C42" t="str">
            <v>L</v>
          </cell>
          <cell r="D42" t="str">
            <v>D</v>
          </cell>
          <cell r="E42">
            <v>0</v>
          </cell>
          <cell r="F42">
            <v>0</v>
          </cell>
          <cell r="G42">
            <v>827750</v>
          </cell>
          <cell r="H42">
            <v>0</v>
          </cell>
          <cell r="I42">
            <v>1890000</v>
          </cell>
          <cell r="K42">
            <v>2717750</v>
          </cell>
          <cell r="L42">
            <v>0</v>
          </cell>
          <cell r="M42">
            <v>2717750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</row>
        <row r="43">
          <cell r="A43">
            <v>824001</v>
          </cell>
          <cell r="B43" t="str">
            <v>LISTRIK</v>
          </cell>
          <cell r="C43" t="str">
            <v>L</v>
          </cell>
          <cell r="D43" t="str">
            <v>D</v>
          </cell>
          <cell r="E43">
            <v>0</v>
          </cell>
          <cell r="F43">
            <v>0</v>
          </cell>
          <cell r="G43">
            <v>2690375</v>
          </cell>
          <cell r="H43">
            <v>0</v>
          </cell>
          <cell r="I43">
            <v>1443800</v>
          </cell>
          <cell r="K43">
            <v>4134175</v>
          </cell>
          <cell r="L43">
            <v>0</v>
          </cell>
          <cell r="M43">
            <v>4134175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</row>
        <row r="44">
          <cell r="A44">
            <v>824002</v>
          </cell>
          <cell r="B44" t="str">
            <v>ALAT TULIS &amp; CETAKAN</v>
          </cell>
          <cell r="C44" t="str">
            <v>L</v>
          </cell>
          <cell r="D44" t="str">
            <v>D</v>
          </cell>
          <cell r="E44">
            <v>0</v>
          </cell>
          <cell r="F44">
            <v>0</v>
          </cell>
          <cell r="G44">
            <v>2976200</v>
          </cell>
          <cell r="H44">
            <v>0</v>
          </cell>
          <cell r="I44">
            <v>2053625</v>
          </cell>
          <cell r="K44">
            <v>5029825</v>
          </cell>
          <cell r="L44">
            <v>0</v>
          </cell>
          <cell r="M44">
            <v>5029825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</row>
        <row r="45">
          <cell r="A45">
            <v>824003</v>
          </cell>
          <cell r="B45" t="str">
            <v>TELEPHONE/FAX/SPEEDY</v>
          </cell>
          <cell r="C45" t="str">
            <v>L</v>
          </cell>
          <cell r="D45" t="str">
            <v>D</v>
          </cell>
          <cell r="E45">
            <v>0</v>
          </cell>
          <cell r="F45">
            <v>0</v>
          </cell>
          <cell r="G45">
            <v>649050</v>
          </cell>
          <cell r="H45">
            <v>0</v>
          </cell>
          <cell r="I45">
            <v>1307601</v>
          </cell>
          <cell r="K45">
            <v>1956651</v>
          </cell>
          <cell r="L45">
            <v>0</v>
          </cell>
          <cell r="M45">
            <v>1956651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</row>
        <row r="46">
          <cell r="A46">
            <v>824004</v>
          </cell>
          <cell r="B46" t="str">
            <v>SUMBANGAN/IURAN &amp; MAJALAH</v>
          </cell>
          <cell r="C46" t="str">
            <v>L</v>
          </cell>
          <cell r="D46" t="str">
            <v>D</v>
          </cell>
          <cell r="E46">
            <v>0</v>
          </cell>
          <cell r="F46">
            <v>0</v>
          </cell>
          <cell r="G46">
            <v>340000</v>
          </cell>
          <cell r="H46">
            <v>0</v>
          </cell>
          <cell r="K46">
            <v>340000</v>
          </cell>
          <cell r="L46">
            <v>0</v>
          </cell>
          <cell r="M46">
            <v>340000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</row>
        <row r="47">
          <cell r="A47">
            <v>824005</v>
          </cell>
          <cell r="B47" t="str">
            <v>PERJALANAN DINAS</v>
          </cell>
          <cell r="C47" t="str">
            <v>L</v>
          </cell>
          <cell r="D47" t="str">
            <v>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</row>
        <row r="48">
          <cell r="A48">
            <v>824006</v>
          </cell>
          <cell r="B48" t="str">
            <v>TRAINNING/SEMINAR/RAPAT</v>
          </cell>
          <cell r="C48" t="str">
            <v>L</v>
          </cell>
          <cell r="D48" t="str">
            <v>D</v>
          </cell>
          <cell r="E48">
            <v>0</v>
          </cell>
          <cell r="F48">
            <v>0</v>
          </cell>
          <cell r="G48">
            <v>250000</v>
          </cell>
          <cell r="H48">
            <v>0</v>
          </cell>
          <cell r="I48">
            <v>250000</v>
          </cell>
          <cell r="K48">
            <v>500000</v>
          </cell>
          <cell r="L48">
            <v>0</v>
          </cell>
          <cell r="M48">
            <v>500000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</row>
        <row r="49">
          <cell r="A49">
            <v>824007</v>
          </cell>
          <cell r="B49" t="str">
            <v>BIAYA RUMAH TANGGA</v>
          </cell>
          <cell r="C49" t="str">
            <v>L</v>
          </cell>
          <cell r="D49" t="str">
            <v>D</v>
          </cell>
          <cell r="E49">
            <v>0</v>
          </cell>
          <cell r="F49">
            <v>0</v>
          </cell>
          <cell r="G49">
            <v>1298900</v>
          </cell>
          <cell r="H49">
            <v>0</v>
          </cell>
          <cell r="K49">
            <v>1298900</v>
          </cell>
          <cell r="L49">
            <v>0</v>
          </cell>
          <cell r="M49">
            <v>1298900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</row>
        <row r="50">
          <cell r="A50">
            <v>824008</v>
          </cell>
          <cell r="B50" t="str">
            <v>SEWA KENDARAAN</v>
          </cell>
          <cell r="C50" t="str">
            <v>L</v>
          </cell>
          <cell r="D50" t="str">
            <v>D</v>
          </cell>
          <cell r="E50">
            <v>0</v>
          </cell>
          <cell r="F50">
            <v>0</v>
          </cell>
          <cell r="G50">
            <v>1118000</v>
          </cell>
          <cell r="H50">
            <v>0</v>
          </cell>
          <cell r="I50">
            <v>95315000</v>
          </cell>
          <cell r="K50">
            <v>96433000</v>
          </cell>
          <cell r="L50">
            <v>0</v>
          </cell>
          <cell r="M50">
            <v>96433000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</row>
        <row r="51">
          <cell r="A51">
            <v>824009</v>
          </cell>
          <cell r="B51" t="str">
            <v>SEWA KANTOR</v>
          </cell>
          <cell r="C51" t="str">
            <v>L</v>
          </cell>
          <cell r="D51" t="str">
            <v>D</v>
          </cell>
          <cell r="E51">
            <v>0</v>
          </cell>
          <cell r="F51">
            <v>0</v>
          </cell>
          <cell r="G51">
            <v>10000000</v>
          </cell>
          <cell r="H51">
            <v>0</v>
          </cell>
          <cell r="I51">
            <v>10000000</v>
          </cell>
          <cell r="K51">
            <v>20000000</v>
          </cell>
          <cell r="L51">
            <v>0</v>
          </cell>
          <cell r="M51">
            <v>20000000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A52">
            <v>824010</v>
          </cell>
          <cell r="B52" t="str">
            <v>SEWA INVENTARIS</v>
          </cell>
          <cell r="C52" t="str">
            <v>L</v>
          </cell>
          <cell r="D52" t="str">
            <v>D</v>
          </cell>
          <cell r="E52">
            <v>0</v>
          </cell>
          <cell r="F52">
            <v>0</v>
          </cell>
          <cell r="G52">
            <v>5659500</v>
          </cell>
          <cell r="H52">
            <v>0</v>
          </cell>
          <cell r="I52">
            <v>9239500</v>
          </cell>
          <cell r="K52">
            <v>14899000</v>
          </cell>
          <cell r="L52">
            <v>0</v>
          </cell>
          <cell r="M52">
            <v>14899000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A53">
            <v>824011</v>
          </cell>
          <cell r="B53" t="str">
            <v>PEMBELIAN TRIPLEK</v>
          </cell>
          <cell r="C53" t="str">
            <v>L</v>
          </cell>
          <cell r="D53" t="str">
            <v>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A54">
            <v>824013</v>
          </cell>
          <cell r="B54" t="str">
            <v>PENGHAPUSAN PIUTANG</v>
          </cell>
          <cell r="C54" t="str">
            <v>L</v>
          </cell>
          <cell r="D54" t="str">
            <v>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A55">
            <v>824019</v>
          </cell>
          <cell r="B55" t="str">
            <v>PERIJINAN DAN PBB</v>
          </cell>
          <cell r="C55" t="str">
            <v>L</v>
          </cell>
          <cell r="D55" t="str">
            <v>D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A56">
            <v>824021</v>
          </cell>
          <cell r="B56" t="str">
            <v>BIAYA STNK/KEUR/DISPENSASI</v>
          </cell>
          <cell r="C56" t="str">
            <v>L</v>
          </cell>
          <cell r="D56" t="str">
            <v>D</v>
          </cell>
          <cell r="E56">
            <v>0</v>
          </cell>
          <cell r="F56">
            <v>0</v>
          </cell>
          <cell r="G56">
            <v>558000</v>
          </cell>
          <cell r="H56">
            <v>0</v>
          </cell>
          <cell r="K56">
            <v>558000</v>
          </cell>
          <cell r="L56">
            <v>0</v>
          </cell>
          <cell r="M56">
            <v>558000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A57">
            <v>824033</v>
          </cell>
          <cell r="B57" t="str">
            <v>BIAYA KEAMANAN DAN KEBERSIHAN</v>
          </cell>
          <cell r="C57" t="str">
            <v>L</v>
          </cell>
          <cell r="D57" t="str">
            <v>D</v>
          </cell>
          <cell r="E57">
            <v>0</v>
          </cell>
          <cell r="F57">
            <v>0</v>
          </cell>
          <cell r="G57">
            <v>1050000</v>
          </cell>
          <cell r="H57">
            <v>0</v>
          </cell>
          <cell r="K57">
            <v>1050000</v>
          </cell>
          <cell r="L57">
            <v>0</v>
          </cell>
          <cell r="M57">
            <v>1050000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A58">
            <v>824037</v>
          </cell>
          <cell r="B58" t="str">
            <v>BENDA POS/MATERAI</v>
          </cell>
          <cell r="C58" t="str">
            <v>L</v>
          </cell>
          <cell r="D58" t="str">
            <v>D</v>
          </cell>
          <cell r="E58">
            <v>0</v>
          </cell>
          <cell r="F58">
            <v>0</v>
          </cell>
          <cell r="G58">
            <v>125700</v>
          </cell>
          <cell r="H58">
            <v>0</v>
          </cell>
          <cell r="K58">
            <v>125700</v>
          </cell>
          <cell r="L58">
            <v>0</v>
          </cell>
          <cell r="M58">
            <v>125700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A59">
            <v>824041</v>
          </cell>
          <cell r="B59" t="str">
            <v>AIR ( PAM )</v>
          </cell>
          <cell r="C59" t="str">
            <v>L</v>
          </cell>
          <cell r="D59" t="str">
            <v>D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A60">
            <v>824042</v>
          </cell>
          <cell r="B60" t="str">
            <v>REPACKING , BONGKAR MUAT,dll</v>
          </cell>
          <cell r="C60" t="str">
            <v>L</v>
          </cell>
          <cell r="D60" t="str">
            <v>D</v>
          </cell>
          <cell r="E60">
            <v>0</v>
          </cell>
          <cell r="F60">
            <v>0</v>
          </cell>
          <cell r="G60">
            <v>200000</v>
          </cell>
          <cell r="H60">
            <v>0</v>
          </cell>
          <cell r="K60">
            <v>200000</v>
          </cell>
          <cell r="L60">
            <v>0</v>
          </cell>
          <cell r="M60">
            <v>200000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A61">
            <v>825011</v>
          </cell>
          <cell r="B61" t="str">
            <v>BIAYA  PAJAK</v>
          </cell>
          <cell r="C61" t="str">
            <v>L</v>
          </cell>
          <cell r="D61" t="str">
            <v>D</v>
          </cell>
          <cell r="E61">
            <v>0</v>
          </cell>
          <cell r="F61">
            <v>0</v>
          </cell>
          <cell r="G61">
            <v>898494</v>
          </cell>
          <cell r="H61">
            <v>0</v>
          </cell>
          <cell r="K61">
            <v>898494</v>
          </cell>
          <cell r="L61">
            <v>0</v>
          </cell>
          <cell r="M61">
            <v>898494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A62">
            <v>825012</v>
          </cell>
          <cell r="B62" t="str">
            <v>ADMINISTRASI BANK</v>
          </cell>
          <cell r="C62" t="str">
            <v>L</v>
          </cell>
          <cell r="D62" t="str">
            <v>D</v>
          </cell>
          <cell r="E62">
            <v>0</v>
          </cell>
          <cell r="F62">
            <v>0</v>
          </cell>
          <cell r="G62">
            <v>196000</v>
          </cell>
          <cell r="H62">
            <v>0</v>
          </cell>
          <cell r="K62">
            <v>196000</v>
          </cell>
          <cell r="L62">
            <v>0</v>
          </cell>
          <cell r="M62">
            <v>196000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A63">
            <v>825013</v>
          </cell>
          <cell r="B63" t="str">
            <v>BIAYA JASA MANAGEMENT</v>
          </cell>
          <cell r="C63" t="str">
            <v>L</v>
          </cell>
          <cell r="D63" t="str">
            <v>D</v>
          </cell>
          <cell r="E63">
            <v>0</v>
          </cell>
          <cell r="F63">
            <v>0</v>
          </cell>
          <cell r="G63">
            <v>900000</v>
          </cell>
          <cell r="H63">
            <v>0</v>
          </cell>
          <cell r="I63">
            <v>400000</v>
          </cell>
          <cell r="K63">
            <v>1300000</v>
          </cell>
          <cell r="L63">
            <v>0</v>
          </cell>
          <cell r="M63">
            <v>1300000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A64">
            <v>825015</v>
          </cell>
          <cell r="B64" t="str">
            <v>REKRUITMEN KARYAWAN</v>
          </cell>
          <cell r="C64" t="str">
            <v>L</v>
          </cell>
          <cell r="D64" t="str">
            <v>D</v>
          </cell>
          <cell r="E64">
            <v>0</v>
          </cell>
          <cell r="F64">
            <v>0</v>
          </cell>
          <cell r="G64">
            <v>3696600</v>
          </cell>
          <cell r="H64">
            <v>0</v>
          </cell>
          <cell r="I64">
            <v>945000</v>
          </cell>
          <cell r="K64">
            <v>4641600</v>
          </cell>
          <cell r="L64">
            <v>0</v>
          </cell>
          <cell r="M64">
            <v>4641600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A65">
            <v>825099</v>
          </cell>
          <cell r="B65" t="str">
            <v>LAIN-LAIN</v>
          </cell>
          <cell r="C65" t="str">
            <v>L</v>
          </cell>
          <cell r="D65" t="str">
            <v>D</v>
          </cell>
          <cell r="E65">
            <v>0</v>
          </cell>
          <cell r="F65">
            <v>0</v>
          </cell>
          <cell r="G65">
            <v>2080000</v>
          </cell>
          <cell r="H65">
            <v>0</v>
          </cell>
          <cell r="K65">
            <v>2080000</v>
          </cell>
          <cell r="L65">
            <v>0</v>
          </cell>
          <cell r="M65">
            <v>2080000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A66">
            <v>829207</v>
          </cell>
          <cell r="B66" t="str">
            <v>BIAYA PROMOSI DAGANG</v>
          </cell>
          <cell r="C66" t="str">
            <v>L</v>
          </cell>
          <cell r="D66" t="str">
            <v>D</v>
          </cell>
          <cell r="E66">
            <v>0</v>
          </cell>
          <cell r="F66">
            <v>0</v>
          </cell>
          <cell r="G66">
            <v>11480204</v>
          </cell>
          <cell r="H66">
            <v>0</v>
          </cell>
          <cell r="K66">
            <v>11480204</v>
          </cell>
          <cell r="L66">
            <v>0</v>
          </cell>
          <cell r="M66">
            <v>11480204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A67">
            <v>910200</v>
          </cell>
          <cell r="B67" t="str">
            <v>PENDAPATAN BUNGA</v>
          </cell>
          <cell r="C67" t="str">
            <v>L</v>
          </cell>
          <cell r="D67" t="str">
            <v>D</v>
          </cell>
          <cell r="E67">
            <v>0</v>
          </cell>
          <cell r="F67">
            <v>0</v>
          </cell>
          <cell r="G67">
            <v>0</v>
          </cell>
          <cell r="H67">
            <v>122116</v>
          </cell>
          <cell r="K67">
            <v>-122116</v>
          </cell>
          <cell r="L67">
            <v>0</v>
          </cell>
          <cell r="M67">
            <v>-122116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A68">
            <v>910800</v>
          </cell>
          <cell r="B68" t="str">
            <v>PENJUALAN BARANG BEKAS/SISA BA</v>
          </cell>
          <cell r="C68" t="str">
            <v>L</v>
          </cell>
          <cell r="D68" t="str">
            <v>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A69">
            <v>910900</v>
          </cell>
          <cell r="B69" t="str">
            <v>LABA PENJUALAN AKTIVA TETAP</v>
          </cell>
          <cell r="C69" t="str">
            <v>L</v>
          </cell>
          <cell r="D69" t="str">
            <v>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A70">
            <v>919900</v>
          </cell>
          <cell r="B70" t="str">
            <v>PENDAPATAN LAIN-LAIN</v>
          </cell>
          <cell r="C70" t="str">
            <v>L</v>
          </cell>
          <cell r="D70" t="str">
            <v>D</v>
          </cell>
          <cell r="E70">
            <v>0</v>
          </cell>
          <cell r="F70">
            <v>0</v>
          </cell>
          <cell r="G70">
            <v>0</v>
          </cell>
          <cell r="H70">
            <v>4891764</v>
          </cell>
          <cell r="K70">
            <v>-4891764</v>
          </cell>
          <cell r="L70">
            <v>0</v>
          </cell>
          <cell r="M70">
            <v>-4891764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A71">
            <v>920100</v>
          </cell>
          <cell r="B71" t="str">
            <v>BEBAN BUNGA</v>
          </cell>
          <cell r="C71" t="str">
            <v>L</v>
          </cell>
          <cell r="D71" t="str">
            <v>D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A72">
            <v>920500</v>
          </cell>
          <cell r="B72" t="str">
            <v>KERUGIAN PENJUALAN AKTIVA TETA</v>
          </cell>
          <cell r="C72" t="str">
            <v>L</v>
          </cell>
          <cell r="D72" t="str">
            <v>D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A73">
            <v>929900</v>
          </cell>
          <cell r="B73" t="str">
            <v>BEBAN LAIN-LAIN</v>
          </cell>
          <cell r="C73" t="str">
            <v>L</v>
          </cell>
          <cell r="D73" t="str">
            <v>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A74" t="str">
            <v>Rugi Bulan Berjalan</v>
          </cell>
          <cell r="E74">
            <v>28680495097</v>
          </cell>
          <cell r="F74">
            <v>28680495096.693333</v>
          </cell>
          <cell r="G74">
            <v>11379770211</v>
          </cell>
          <cell r="H74">
            <v>11379770211</v>
          </cell>
          <cell r="I74">
            <v>20419108356</v>
          </cell>
          <cell r="J74">
            <v>20419108356</v>
          </cell>
          <cell r="K74">
            <v>38570535173</v>
          </cell>
          <cell r="L74">
            <v>38570535172.693329</v>
          </cell>
          <cell r="M74">
            <v>5262835374</v>
          </cell>
          <cell r="N74">
            <v>4964041300</v>
          </cell>
          <cell r="O74">
            <v>33307699799</v>
          </cell>
          <cell r="P74">
            <v>33307699798.693333</v>
          </cell>
          <cell r="R74">
            <v>33307699799</v>
          </cell>
          <cell r="S74">
            <v>33307699798.693333</v>
          </cell>
        </row>
        <row r="75">
          <cell r="F75">
            <v>0</v>
          </cell>
          <cell r="G75">
            <v>0</v>
          </cell>
          <cell r="I75">
            <v>0</v>
          </cell>
          <cell r="M75">
            <v>-298794074</v>
          </cell>
          <cell r="P75">
            <v>0.30666732788085938</v>
          </cell>
          <cell r="S75">
            <v>0.30666732788085938</v>
          </cell>
        </row>
        <row r="76">
          <cell r="E76">
            <v>28680495097</v>
          </cell>
          <cell r="F76">
            <v>28680495096.693333</v>
          </cell>
          <cell r="G76">
            <v>11379770211</v>
          </cell>
          <cell r="H76">
            <v>11379770211</v>
          </cell>
          <cell r="I76">
            <v>20419108356</v>
          </cell>
          <cell r="J76">
            <v>20419108356</v>
          </cell>
          <cell r="K76">
            <v>38570535173</v>
          </cell>
          <cell r="L76">
            <v>38570535172.693329</v>
          </cell>
          <cell r="M76">
            <v>4964041300</v>
          </cell>
          <cell r="N76">
            <v>4964041300</v>
          </cell>
          <cell r="O76">
            <v>33307699799</v>
          </cell>
          <cell r="P76">
            <v>33307699799</v>
          </cell>
          <cell r="R76">
            <v>33307699799</v>
          </cell>
          <cell r="S76">
            <v>33307699799</v>
          </cell>
        </row>
        <row r="78">
          <cell r="B78" t="str">
            <v>Ctrl Jumlah</v>
          </cell>
          <cell r="F78">
            <v>-0.30666732788085938</v>
          </cell>
          <cell r="H78">
            <v>0</v>
          </cell>
          <cell r="J78">
            <v>0</v>
          </cell>
          <cell r="L78">
            <v>-0.306671142578125</v>
          </cell>
          <cell r="N78">
            <v>0</v>
          </cell>
          <cell r="P78">
            <v>0</v>
          </cell>
        </row>
        <row r="79">
          <cell r="B79" t="str">
            <v>Ctrl vs Rekap GL</v>
          </cell>
          <cell r="G79">
            <v>0</v>
          </cell>
          <cell r="H79">
            <v>0</v>
          </cell>
        </row>
        <row r="80">
          <cell r="B80" t="str">
            <v>Ctrl vs Memo Jurnal</v>
          </cell>
          <cell r="I80">
            <v>0</v>
          </cell>
          <cell r="J80">
            <v>0</v>
          </cell>
        </row>
        <row r="81">
          <cell r="B81" t="str">
            <v>Ctrl vs Rugi Laba</v>
          </cell>
          <cell r="M81">
            <v>0</v>
          </cell>
        </row>
        <row r="82">
          <cell r="B82" t="str">
            <v>Ctrl vs Neraca</v>
          </cell>
          <cell r="O82">
            <v>0</v>
          </cell>
          <cell r="P82">
            <v>0.30666351318359375</v>
          </cell>
        </row>
        <row r="83">
          <cell r="B83" t="str">
            <v>Ctrl vs COGS</v>
          </cell>
          <cell r="K83">
            <v>0</v>
          </cell>
        </row>
        <row r="84">
          <cell r="B84" t="str">
            <v>Ctrl vs Analisa Piutang</v>
          </cell>
          <cell r="O84">
            <v>0</v>
          </cell>
        </row>
        <row r="85">
          <cell r="B85" t="str">
            <v>Ctrl vs So Persed Akir</v>
          </cell>
          <cell r="O85">
            <v>-52442600</v>
          </cell>
        </row>
        <row r="90">
          <cell r="M90">
            <v>0</v>
          </cell>
        </row>
      </sheetData>
      <sheetData sheetId="4" refreshError="1"/>
      <sheetData sheetId="5">
        <row r="2">
          <cell r="B2" t="str">
            <v>DEPO SPS</v>
          </cell>
        </row>
        <row r="3">
          <cell r="B3" t="str">
            <v>LAPORAN MUTASI PRODUK</v>
          </cell>
        </row>
        <row r="4">
          <cell r="B4" t="str">
            <v>PER  31 MEI  2011</v>
          </cell>
        </row>
        <row r="5">
          <cell r="B5" t="str">
            <v>ID PRODUK</v>
          </cell>
          <cell r="C5" t="str">
            <v>NAMA PRODUK</v>
          </cell>
          <cell r="D5" t="str">
            <v>SALDO AWAL</v>
          </cell>
          <cell r="F5" t="str">
            <v>HARGA BELI</v>
          </cell>
          <cell r="G5" t="str">
            <v>SUPP(IN)</v>
          </cell>
          <cell r="I5" t="str">
            <v>DIST(IN)</v>
          </cell>
          <cell r="K5" t="str">
            <v>DEPO(IN)</v>
          </cell>
          <cell r="M5" t="str">
            <v>CABANG(IN)</v>
          </cell>
          <cell r="O5" t="str">
            <v>SUPP(OUT)</v>
          </cell>
          <cell r="Q5" t="str">
            <v>DIST(OUT)</v>
          </cell>
          <cell r="S5" t="str">
            <v>DEPO(OUT)</v>
          </cell>
          <cell r="U5" t="str">
            <v>CABANG(OUT)</v>
          </cell>
          <cell r="W5" t="str">
            <v>KOREKSI</v>
          </cell>
          <cell r="Y5" t="str">
            <v>SALDO AKHIR</v>
          </cell>
          <cell r="AA5" t="str">
            <v>PEMBELIAN</v>
          </cell>
          <cell r="AC5" t="str">
            <v>HPP</v>
          </cell>
          <cell r="AE5" t="str">
            <v>CTRL</v>
          </cell>
        </row>
        <row r="6">
          <cell r="D6" t="str">
            <v>QTY</v>
          </cell>
          <cell r="E6" t="str">
            <v>Rp</v>
          </cell>
          <cell r="F6" t="str">
            <v>(HPP)</v>
          </cell>
          <cell r="G6" t="str">
            <v>QTY</v>
          </cell>
          <cell r="H6" t="str">
            <v>Rp</v>
          </cell>
          <cell r="I6" t="str">
            <v>QTY</v>
          </cell>
          <cell r="J6" t="str">
            <v>Rp</v>
          </cell>
          <cell r="K6" t="str">
            <v>QTY</v>
          </cell>
          <cell r="L6" t="str">
            <v>Rp</v>
          </cell>
          <cell r="M6" t="str">
            <v>QTY</v>
          </cell>
          <cell r="N6" t="str">
            <v>Rp</v>
          </cell>
          <cell r="O6" t="str">
            <v>QTY</v>
          </cell>
          <cell r="P6" t="str">
            <v>Rp</v>
          </cell>
          <cell r="Q6" t="str">
            <v>QTY</v>
          </cell>
          <cell r="R6" t="str">
            <v>Rp</v>
          </cell>
          <cell r="S6" t="str">
            <v>QTY</v>
          </cell>
          <cell r="T6" t="str">
            <v>Rp</v>
          </cell>
          <cell r="U6" t="str">
            <v>QTY</v>
          </cell>
          <cell r="V6" t="str">
            <v>Rp</v>
          </cell>
          <cell r="W6" t="str">
            <v>QTY</v>
          </cell>
          <cell r="X6" t="str">
            <v>Rp</v>
          </cell>
          <cell r="Y6" t="str">
            <v>QTY</v>
          </cell>
          <cell r="Z6" t="str">
            <v>Rp</v>
          </cell>
          <cell r="AA6" t="str">
            <v>QTY</v>
          </cell>
          <cell r="AB6" t="str">
            <v>Rp</v>
          </cell>
          <cell r="AC6" t="str">
            <v>QTY</v>
          </cell>
          <cell r="AD6" t="str">
            <v>Rp</v>
          </cell>
        </row>
        <row r="7">
          <cell r="B7">
            <v>10110</v>
          </cell>
          <cell r="C7" t="str">
            <v>AQ.5GLN ISI</v>
          </cell>
          <cell r="D7">
            <v>301</v>
          </cell>
          <cell r="E7">
            <v>2558500</v>
          </cell>
          <cell r="F7">
            <v>8500</v>
          </cell>
          <cell r="G7">
            <v>1008</v>
          </cell>
          <cell r="H7">
            <v>8568000</v>
          </cell>
          <cell r="I7">
            <v>602</v>
          </cell>
          <cell r="J7">
            <v>5117000</v>
          </cell>
          <cell r="K7">
            <v>2667</v>
          </cell>
          <cell r="L7">
            <v>22669500</v>
          </cell>
          <cell r="M7">
            <v>4214</v>
          </cell>
          <cell r="N7">
            <v>35819000</v>
          </cell>
          <cell r="O7">
            <v>0</v>
          </cell>
          <cell r="P7">
            <v>0</v>
          </cell>
          <cell r="Q7">
            <v>4246</v>
          </cell>
          <cell r="R7">
            <v>36091000</v>
          </cell>
          <cell r="S7">
            <v>2587</v>
          </cell>
          <cell r="T7">
            <v>21989500</v>
          </cell>
          <cell r="U7">
            <v>1548</v>
          </cell>
          <cell r="V7">
            <v>13158000</v>
          </cell>
          <cell r="X7">
            <v>0</v>
          </cell>
          <cell r="Y7">
            <v>411</v>
          </cell>
          <cell r="Z7">
            <v>3493500</v>
          </cell>
          <cell r="AA7">
            <v>3754</v>
          </cell>
          <cell r="AB7">
            <v>31909000</v>
          </cell>
          <cell r="AC7">
            <v>3644</v>
          </cell>
          <cell r="AD7">
            <v>30974000</v>
          </cell>
          <cell r="AE7">
            <v>0</v>
          </cell>
        </row>
        <row r="8">
          <cell r="B8">
            <v>10111</v>
          </cell>
          <cell r="C8" t="str">
            <v>AQ.5GLN BTL</v>
          </cell>
          <cell r="D8">
            <v>524</v>
          </cell>
          <cell r="E8">
            <v>15720000</v>
          </cell>
          <cell r="F8">
            <v>30000</v>
          </cell>
          <cell r="G8">
            <v>1008</v>
          </cell>
          <cell r="H8">
            <v>30240000</v>
          </cell>
          <cell r="I8">
            <v>2439</v>
          </cell>
          <cell r="J8">
            <v>73170000</v>
          </cell>
          <cell r="K8">
            <v>4221</v>
          </cell>
          <cell r="L8">
            <v>126630000</v>
          </cell>
          <cell r="M8">
            <v>4215</v>
          </cell>
          <cell r="N8">
            <v>126450000</v>
          </cell>
          <cell r="O8">
            <v>0</v>
          </cell>
          <cell r="P8">
            <v>0</v>
          </cell>
          <cell r="Q8">
            <v>2606</v>
          </cell>
          <cell r="R8">
            <v>78180000</v>
          </cell>
          <cell r="S8">
            <v>4141</v>
          </cell>
          <cell r="T8">
            <v>124230000</v>
          </cell>
          <cell r="U8">
            <v>4982</v>
          </cell>
          <cell r="V8">
            <v>149460000</v>
          </cell>
          <cell r="X8">
            <v>0</v>
          </cell>
          <cell r="Y8">
            <v>678</v>
          </cell>
          <cell r="Z8">
            <v>20340000</v>
          </cell>
          <cell r="AA8">
            <v>321</v>
          </cell>
          <cell r="AB8">
            <v>9630000</v>
          </cell>
          <cell r="AC8">
            <v>167</v>
          </cell>
          <cell r="AD8">
            <v>5010000</v>
          </cell>
          <cell r="AE8">
            <v>0</v>
          </cell>
        </row>
        <row r="9">
          <cell r="B9">
            <v>10114</v>
          </cell>
          <cell r="C9" t="str">
            <v>PALLET KAYU</v>
          </cell>
          <cell r="D9">
            <v>607</v>
          </cell>
          <cell r="E9">
            <v>12747000</v>
          </cell>
          <cell r="F9">
            <v>21000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607</v>
          </cell>
          <cell r="Z9">
            <v>12747000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102000556</v>
          </cell>
          <cell r="C10" t="str">
            <v>1 MILKUAT INSTAN STROWBERI</v>
          </cell>
          <cell r="D10">
            <v>0</v>
          </cell>
          <cell r="E10">
            <v>0</v>
          </cell>
          <cell r="F10">
            <v>15200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102000556</v>
          </cell>
          <cell r="C11" t="str">
            <v>2 MILKUAT INSTAN ORANGE</v>
          </cell>
          <cell r="D11">
            <v>0</v>
          </cell>
          <cell r="E11">
            <v>0</v>
          </cell>
          <cell r="F11">
            <v>5900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102000556</v>
          </cell>
          <cell r="C12" t="str">
            <v>3 MILKUAT INSTANT COKLAT</v>
          </cell>
          <cell r="D12">
            <v>0</v>
          </cell>
          <cell r="E12">
            <v>0</v>
          </cell>
          <cell r="F12">
            <v>30000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10510</v>
          </cell>
          <cell r="C13" t="str">
            <v>AQ.380 ML ISI 1X24</v>
          </cell>
          <cell r="D13">
            <v>43</v>
          </cell>
          <cell r="E13">
            <v>748200</v>
          </cell>
          <cell r="F13">
            <v>17400</v>
          </cell>
          <cell r="G13">
            <v>0</v>
          </cell>
          <cell r="H13">
            <v>0</v>
          </cell>
          <cell r="I13">
            <v>9</v>
          </cell>
          <cell r="J13">
            <v>156600</v>
          </cell>
          <cell r="K13">
            <v>41</v>
          </cell>
          <cell r="L13">
            <v>713400</v>
          </cell>
          <cell r="M13">
            <v>1200</v>
          </cell>
          <cell r="N13">
            <v>20880000</v>
          </cell>
          <cell r="O13">
            <v>0</v>
          </cell>
          <cell r="P13">
            <v>0</v>
          </cell>
          <cell r="Q13">
            <v>24</v>
          </cell>
          <cell r="R13">
            <v>417600</v>
          </cell>
          <cell r="S13">
            <v>41</v>
          </cell>
          <cell r="T13">
            <v>713400</v>
          </cell>
          <cell r="U13">
            <v>0</v>
          </cell>
          <cell r="V13">
            <v>0</v>
          </cell>
          <cell r="X13">
            <v>0</v>
          </cell>
          <cell r="Y13">
            <v>1228</v>
          </cell>
          <cell r="Z13">
            <v>21367200</v>
          </cell>
          <cell r="AA13">
            <v>1200</v>
          </cell>
          <cell r="AB13">
            <v>20880000</v>
          </cell>
          <cell r="AC13">
            <v>15</v>
          </cell>
          <cell r="AD13">
            <v>261000</v>
          </cell>
          <cell r="AE13">
            <v>0</v>
          </cell>
        </row>
        <row r="14">
          <cell r="B14">
            <v>10511</v>
          </cell>
          <cell r="C14" t="str">
            <v>AQ.380 ML BTL</v>
          </cell>
          <cell r="D14">
            <v>2805</v>
          </cell>
          <cell r="E14">
            <v>1402500</v>
          </cell>
          <cell r="F14">
            <v>500</v>
          </cell>
          <cell r="G14">
            <v>4080</v>
          </cell>
          <cell r="H14">
            <v>2040000</v>
          </cell>
          <cell r="I14">
            <v>408</v>
          </cell>
          <cell r="J14">
            <v>204000</v>
          </cell>
          <cell r="K14">
            <v>1032</v>
          </cell>
          <cell r="L14">
            <v>516000</v>
          </cell>
          <cell r="M14">
            <v>1200</v>
          </cell>
          <cell r="N14">
            <v>600000</v>
          </cell>
          <cell r="O14">
            <v>0</v>
          </cell>
          <cell r="P14">
            <v>0</v>
          </cell>
          <cell r="Q14">
            <v>408</v>
          </cell>
          <cell r="R14">
            <v>204000</v>
          </cell>
          <cell r="S14">
            <v>1032</v>
          </cell>
          <cell r="T14">
            <v>516000</v>
          </cell>
          <cell r="U14">
            <v>4080</v>
          </cell>
          <cell r="V14">
            <v>2040000</v>
          </cell>
          <cell r="X14">
            <v>0</v>
          </cell>
          <cell r="Y14">
            <v>4005</v>
          </cell>
          <cell r="Z14">
            <v>2002500</v>
          </cell>
          <cell r="AA14">
            <v>1200</v>
          </cell>
          <cell r="AB14">
            <v>600000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10512</v>
          </cell>
          <cell r="C15" t="str">
            <v>AQ.380 ML KRAT/PALET</v>
          </cell>
          <cell r="D15">
            <v>118</v>
          </cell>
          <cell r="E15">
            <v>1534000</v>
          </cell>
          <cell r="F15">
            <v>13000</v>
          </cell>
          <cell r="G15">
            <v>170</v>
          </cell>
          <cell r="H15">
            <v>2210000</v>
          </cell>
          <cell r="I15">
            <v>17</v>
          </cell>
          <cell r="J15">
            <v>221000</v>
          </cell>
          <cell r="K15">
            <v>43</v>
          </cell>
          <cell r="L15">
            <v>559000</v>
          </cell>
          <cell r="M15">
            <v>50</v>
          </cell>
          <cell r="N15">
            <v>650000</v>
          </cell>
          <cell r="O15">
            <v>0</v>
          </cell>
          <cell r="P15">
            <v>0</v>
          </cell>
          <cell r="Q15">
            <v>17</v>
          </cell>
          <cell r="R15">
            <v>221000</v>
          </cell>
          <cell r="S15">
            <v>43</v>
          </cell>
          <cell r="T15">
            <v>559000</v>
          </cell>
          <cell r="U15">
            <v>170</v>
          </cell>
          <cell r="V15">
            <v>2210000</v>
          </cell>
          <cell r="X15">
            <v>0</v>
          </cell>
          <cell r="Y15">
            <v>168</v>
          </cell>
          <cell r="Z15">
            <v>2184000</v>
          </cell>
          <cell r="AA15">
            <v>50</v>
          </cell>
          <cell r="AB15">
            <v>650000</v>
          </cell>
          <cell r="AC15">
            <v>0</v>
          </cell>
          <cell r="AD15">
            <v>0</v>
          </cell>
          <cell r="AE15">
            <v>0</v>
          </cell>
        </row>
        <row r="16">
          <cell r="B16">
            <v>12111</v>
          </cell>
          <cell r="C16" t="str">
            <v>AQ.1500ML 1X12</v>
          </cell>
          <cell r="D16">
            <v>10019</v>
          </cell>
          <cell r="E16">
            <v>292053850</v>
          </cell>
          <cell r="F16">
            <v>29150</v>
          </cell>
          <cell r="G16">
            <v>52300</v>
          </cell>
          <cell r="H16">
            <v>1524545000</v>
          </cell>
          <cell r="I16">
            <v>8336</v>
          </cell>
          <cell r="J16">
            <v>242994400</v>
          </cell>
          <cell r="K16">
            <v>8356</v>
          </cell>
          <cell r="L16">
            <v>243577400</v>
          </cell>
          <cell r="M16">
            <v>10400</v>
          </cell>
          <cell r="N16">
            <v>303160000</v>
          </cell>
          <cell r="O16">
            <v>0</v>
          </cell>
          <cell r="P16">
            <v>0</v>
          </cell>
          <cell r="Q16">
            <v>58581</v>
          </cell>
          <cell r="R16">
            <v>1707636150</v>
          </cell>
          <cell r="S16">
            <v>8356</v>
          </cell>
          <cell r="T16">
            <v>243577400</v>
          </cell>
          <cell r="U16">
            <v>5646</v>
          </cell>
          <cell r="V16">
            <v>164580900</v>
          </cell>
          <cell r="X16">
            <v>0</v>
          </cell>
          <cell r="Y16">
            <v>16828</v>
          </cell>
          <cell r="Z16">
            <v>490536200</v>
          </cell>
          <cell r="AA16">
            <v>57054</v>
          </cell>
          <cell r="AB16">
            <v>1663124100</v>
          </cell>
          <cell r="AC16">
            <v>50245</v>
          </cell>
          <cell r="AD16">
            <v>1464641750</v>
          </cell>
          <cell r="AE16">
            <v>0</v>
          </cell>
        </row>
        <row r="17">
          <cell r="B17">
            <v>12312</v>
          </cell>
          <cell r="C17" t="str">
            <v>AQ.600ML 1X24</v>
          </cell>
          <cell r="D17">
            <v>22345</v>
          </cell>
          <cell r="E17">
            <v>663646500</v>
          </cell>
          <cell r="F17">
            <v>29700</v>
          </cell>
          <cell r="G17">
            <v>43848</v>
          </cell>
          <cell r="H17">
            <v>1302285600</v>
          </cell>
          <cell r="I17">
            <v>5326</v>
          </cell>
          <cell r="J17">
            <v>158182200</v>
          </cell>
          <cell r="K17">
            <v>674</v>
          </cell>
          <cell r="L17">
            <v>20017800</v>
          </cell>
          <cell r="M17">
            <v>2</v>
          </cell>
          <cell r="N17">
            <v>59400</v>
          </cell>
          <cell r="O17">
            <v>0</v>
          </cell>
          <cell r="P17">
            <v>0</v>
          </cell>
          <cell r="Q17">
            <v>53663</v>
          </cell>
          <cell r="R17">
            <v>1593791100</v>
          </cell>
          <cell r="S17">
            <v>674</v>
          </cell>
          <cell r="T17">
            <v>20017800</v>
          </cell>
          <cell r="U17">
            <v>9502</v>
          </cell>
          <cell r="V17">
            <v>282209400</v>
          </cell>
          <cell r="X17">
            <v>0</v>
          </cell>
          <cell r="Y17">
            <v>8356</v>
          </cell>
          <cell r="Z17">
            <v>248173200</v>
          </cell>
          <cell r="AA17">
            <v>34348</v>
          </cell>
          <cell r="AB17">
            <v>1020135600</v>
          </cell>
          <cell r="AC17">
            <v>48337</v>
          </cell>
          <cell r="AD17">
            <v>1435608900</v>
          </cell>
          <cell r="AE17">
            <v>0</v>
          </cell>
        </row>
        <row r="18">
          <cell r="B18">
            <v>12512</v>
          </cell>
          <cell r="C18" t="str">
            <v>AQ.330ML 1X24</v>
          </cell>
          <cell r="D18">
            <v>15188</v>
          </cell>
          <cell r="E18">
            <v>354639800</v>
          </cell>
          <cell r="F18">
            <v>23350</v>
          </cell>
          <cell r="G18">
            <v>5616</v>
          </cell>
          <cell r="H18">
            <v>131133600</v>
          </cell>
          <cell r="I18">
            <v>1810</v>
          </cell>
          <cell r="J18">
            <v>42263500</v>
          </cell>
          <cell r="K18">
            <v>205</v>
          </cell>
          <cell r="L18">
            <v>4786750</v>
          </cell>
          <cell r="M18">
            <v>50</v>
          </cell>
          <cell r="N18">
            <v>1167500</v>
          </cell>
          <cell r="O18">
            <v>0</v>
          </cell>
          <cell r="P18">
            <v>0</v>
          </cell>
          <cell r="Q18">
            <v>7906</v>
          </cell>
          <cell r="R18">
            <v>184605100</v>
          </cell>
          <cell r="S18">
            <v>205</v>
          </cell>
          <cell r="T18">
            <v>4786750</v>
          </cell>
          <cell r="U18">
            <v>1801</v>
          </cell>
          <cell r="V18">
            <v>42053350</v>
          </cell>
          <cell r="X18">
            <v>0</v>
          </cell>
          <cell r="Y18">
            <v>12957</v>
          </cell>
          <cell r="Z18">
            <v>302545950</v>
          </cell>
          <cell r="AA18">
            <v>3865</v>
          </cell>
          <cell r="AB18">
            <v>90247750</v>
          </cell>
          <cell r="AC18">
            <v>6096</v>
          </cell>
          <cell r="AD18">
            <v>142341600</v>
          </cell>
          <cell r="AE18">
            <v>0</v>
          </cell>
        </row>
        <row r="19">
          <cell r="B19">
            <v>12613</v>
          </cell>
          <cell r="C19" t="str">
            <v>AQ.240ML 1X48</v>
          </cell>
          <cell r="D19">
            <v>22425</v>
          </cell>
          <cell r="E19">
            <v>356557500</v>
          </cell>
          <cell r="F19">
            <v>15900</v>
          </cell>
          <cell r="G19">
            <v>48024</v>
          </cell>
          <cell r="H19">
            <v>763581600</v>
          </cell>
          <cell r="I19">
            <v>13035</v>
          </cell>
          <cell r="J19">
            <v>207256500</v>
          </cell>
          <cell r="K19">
            <v>10988</v>
          </cell>
          <cell r="L19">
            <v>174709200</v>
          </cell>
          <cell r="M19">
            <v>2512</v>
          </cell>
          <cell r="N19">
            <v>39940800</v>
          </cell>
          <cell r="O19">
            <v>0</v>
          </cell>
          <cell r="P19">
            <v>0</v>
          </cell>
          <cell r="Q19">
            <v>87601</v>
          </cell>
          <cell r="R19">
            <v>1392855900</v>
          </cell>
          <cell r="S19">
            <v>988</v>
          </cell>
          <cell r="T19">
            <v>15709200</v>
          </cell>
          <cell r="U19">
            <v>4979</v>
          </cell>
          <cell r="V19">
            <v>79166100</v>
          </cell>
          <cell r="X19">
            <v>0</v>
          </cell>
          <cell r="Y19">
            <v>3416</v>
          </cell>
          <cell r="Z19">
            <v>54314400</v>
          </cell>
          <cell r="AA19">
            <v>55557</v>
          </cell>
          <cell r="AB19">
            <v>883356300</v>
          </cell>
          <cell r="AC19">
            <v>74566</v>
          </cell>
          <cell r="AD19">
            <v>1185599400</v>
          </cell>
          <cell r="AE19">
            <v>0</v>
          </cell>
        </row>
        <row r="20">
          <cell r="B20">
            <v>19310</v>
          </cell>
          <cell r="C20" t="str">
            <v>AQ.TISSUE</v>
          </cell>
          <cell r="D20">
            <v>852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852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B21">
            <v>20110</v>
          </cell>
          <cell r="C21" t="str">
            <v>VT.5GLN ISI</v>
          </cell>
          <cell r="D21">
            <v>164</v>
          </cell>
          <cell r="E21">
            <v>1000400</v>
          </cell>
          <cell r="F21">
            <v>6100</v>
          </cell>
          <cell r="G21">
            <v>0</v>
          </cell>
          <cell r="H21">
            <v>0</v>
          </cell>
          <cell r="I21">
            <v>182</v>
          </cell>
          <cell r="J21">
            <v>1110200</v>
          </cell>
          <cell r="K21">
            <v>572</v>
          </cell>
          <cell r="L21">
            <v>3489200</v>
          </cell>
          <cell r="M21">
            <v>912</v>
          </cell>
          <cell r="N21">
            <v>5563200</v>
          </cell>
          <cell r="O21">
            <v>0</v>
          </cell>
          <cell r="P21">
            <v>0</v>
          </cell>
          <cell r="Q21">
            <v>945</v>
          </cell>
          <cell r="R21">
            <v>5764500</v>
          </cell>
          <cell r="S21">
            <v>572</v>
          </cell>
          <cell r="T21">
            <v>3489200</v>
          </cell>
          <cell r="U21">
            <v>172</v>
          </cell>
          <cell r="V21">
            <v>1049200</v>
          </cell>
          <cell r="X21">
            <v>0</v>
          </cell>
          <cell r="Y21">
            <v>141</v>
          </cell>
          <cell r="Z21">
            <v>860100</v>
          </cell>
          <cell r="AA21">
            <v>740</v>
          </cell>
          <cell r="AB21">
            <v>4514000</v>
          </cell>
          <cell r="AC21">
            <v>763</v>
          </cell>
          <cell r="AD21">
            <v>4654300</v>
          </cell>
          <cell r="AE21">
            <v>0</v>
          </cell>
        </row>
        <row r="22">
          <cell r="B22">
            <v>20111</v>
          </cell>
          <cell r="C22" t="str">
            <v>VT.5GLN BTL</v>
          </cell>
          <cell r="D22">
            <v>311</v>
          </cell>
          <cell r="E22">
            <v>9330000</v>
          </cell>
          <cell r="F22">
            <v>30000</v>
          </cell>
          <cell r="G22">
            <v>0</v>
          </cell>
          <cell r="H22">
            <v>0</v>
          </cell>
          <cell r="I22">
            <v>389</v>
          </cell>
          <cell r="J22">
            <v>11670000</v>
          </cell>
          <cell r="K22">
            <v>1040</v>
          </cell>
          <cell r="L22">
            <v>31200000</v>
          </cell>
          <cell r="M22">
            <v>912</v>
          </cell>
          <cell r="N22">
            <v>27360000</v>
          </cell>
          <cell r="O22">
            <v>0</v>
          </cell>
          <cell r="P22">
            <v>0</v>
          </cell>
          <cell r="Q22">
            <v>391</v>
          </cell>
          <cell r="R22">
            <v>11730000</v>
          </cell>
          <cell r="S22">
            <v>1040</v>
          </cell>
          <cell r="T22">
            <v>31200000</v>
          </cell>
          <cell r="U22">
            <v>958</v>
          </cell>
          <cell r="V22">
            <v>28740000</v>
          </cell>
          <cell r="X22">
            <v>0</v>
          </cell>
          <cell r="Y22">
            <v>263</v>
          </cell>
          <cell r="Z22">
            <v>7890000</v>
          </cell>
          <cell r="AA22">
            <v>-46</v>
          </cell>
          <cell r="AB22">
            <v>-1380000</v>
          </cell>
          <cell r="AC22">
            <v>2</v>
          </cell>
          <cell r="AD22">
            <v>60000</v>
          </cell>
          <cell r="AE22">
            <v>0</v>
          </cell>
        </row>
        <row r="23">
          <cell r="B23">
            <v>22111</v>
          </cell>
          <cell r="C23" t="str">
            <v>VT.1500ML 1X12</v>
          </cell>
          <cell r="D23">
            <v>279</v>
          </cell>
          <cell r="E23">
            <v>5482350</v>
          </cell>
          <cell r="F23">
            <v>19650</v>
          </cell>
          <cell r="G23">
            <v>3325</v>
          </cell>
          <cell r="H23">
            <v>65336250</v>
          </cell>
          <cell r="I23">
            <v>405</v>
          </cell>
          <cell r="J23">
            <v>7958250</v>
          </cell>
          <cell r="K23">
            <v>12</v>
          </cell>
          <cell r="L23">
            <v>235800</v>
          </cell>
          <cell r="M23">
            <v>418</v>
          </cell>
          <cell r="N23">
            <v>8213700</v>
          </cell>
          <cell r="O23">
            <v>0</v>
          </cell>
          <cell r="P23">
            <v>0</v>
          </cell>
          <cell r="Q23">
            <v>547</v>
          </cell>
          <cell r="R23">
            <v>10748550</v>
          </cell>
          <cell r="S23">
            <v>12</v>
          </cell>
          <cell r="T23">
            <v>235800</v>
          </cell>
          <cell r="U23">
            <v>0</v>
          </cell>
          <cell r="V23">
            <v>0</v>
          </cell>
          <cell r="X23">
            <v>0</v>
          </cell>
          <cell r="Y23">
            <v>3880</v>
          </cell>
          <cell r="Z23">
            <v>76242000</v>
          </cell>
          <cell r="AA23">
            <v>3743</v>
          </cell>
          <cell r="AB23">
            <v>73549950</v>
          </cell>
          <cell r="AC23">
            <v>142</v>
          </cell>
          <cell r="AD23">
            <v>2790300</v>
          </cell>
          <cell r="AE23">
            <v>0</v>
          </cell>
        </row>
        <row r="24">
          <cell r="B24">
            <v>22312</v>
          </cell>
          <cell r="C24" t="str">
            <v>VT.600ML 1X24</v>
          </cell>
          <cell r="D24">
            <v>3764</v>
          </cell>
          <cell r="E24">
            <v>77350200</v>
          </cell>
          <cell r="F24">
            <v>20550</v>
          </cell>
          <cell r="G24">
            <v>3689</v>
          </cell>
          <cell r="H24">
            <v>75808950</v>
          </cell>
          <cell r="I24">
            <v>784</v>
          </cell>
          <cell r="J24">
            <v>16111200</v>
          </cell>
          <cell r="K24">
            <v>70</v>
          </cell>
          <cell r="L24">
            <v>1438500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1483</v>
          </cell>
          <cell r="R24">
            <v>30475650</v>
          </cell>
          <cell r="S24">
            <v>70</v>
          </cell>
          <cell r="T24">
            <v>1438500</v>
          </cell>
          <cell r="U24">
            <v>0</v>
          </cell>
          <cell r="V24">
            <v>0</v>
          </cell>
          <cell r="X24">
            <v>0</v>
          </cell>
          <cell r="Y24">
            <v>6754</v>
          </cell>
          <cell r="Z24">
            <v>138794700</v>
          </cell>
          <cell r="AA24">
            <v>3689</v>
          </cell>
          <cell r="AB24">
            <v>75808950</v>
          </cell>
          <cell r="AC24">
            <v>699</v>
          </cell>
          <cell r="AD24">
            <v>14364450</v>
          </cell>
          <cell r="AE24">
            <v>0</v>
          </cell>
        </row>
        <row r="25">
          <cell r="B25">
            <v>22613</v>
          </cell>
          <cell r="C25" t="str">
            <v>VT.240ML 1X48</v>
          </cell>
          <cell r="D25">
            <v>2671</v>
          </cell>
          <cell r="E25">
            <v>32719750</v>
          </cell>
          <cell r="F25">
            <v>12250</v>
          </cell>
          <cell r="G25">
            <v>5981</v>
          </cell>
          <cell r="H25">
            <v>73267250</v>
          </cell>
          <cell r="I25">
            <v>1460</v>
          </cell>
          <cell r="J25">
            <v>17885000</v>
          </cell>
          <cell r="K25">
            <v>606</v>
          </cell>
          <cell r="L25">
            <v>7423500</v>
          </cell>
          <cell r="M25">
            <v>448</v>
          </cell>
          <cell r="N25">
            <v>5488000</v>
          </cell>
          <cell r="O25">
            <v>0</v>
          </cell>
          <cell r="P25">
            <v>0</v>
          </cell>
          <cell r="Q25">
            <v>2256</v>
          </cell>
          <cell r="R25">
            <v>27636000</v>
          </cell>
          <cell r="S25">
            <v>606</v>
          </cell>
          <cell r="T25">
            <v>7423500</v>
          </cell>
          <cell r="U25">
            <v>32</v>
          </cell>
          <cell r="V25">
            <v>392000</v>
          </cell>
          <cell r="X25">
            <v>0</v>
          </cell>
          <cell r="Y25">
            <v>8272</v>
          </cell>
          <cell r="Z25">
            <v>101332000</v>
          </cell>
          <cell r="AA25">
            <v>6397</v>
          </cell>
          <cell r="AB25">
            <v>78363250</v>
          </cell>
          <cell r="AC25">
            <v>796</v>
          </cell>
          <cell r="AD25">
            <v>9751000</v>
          </cell>
          <cell r="AE25">
            <v>0</v>
          </cell>
        </row>
        <row r="26">
          <cell r="B26">
            <v>29310</v>
          </cell>
          <cell r="C26" t="str">
            <v>VT.TISSUE</v>
          </cell>
          <cell r="D26">
            <v>136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136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B27">
            <v>40410</v>
          </cell>
          <cell r="C27" t="str">
            <v>MIZONE ORANGE LIME  500ML</v>
          </cell>
          <cell r="D27">
            <v>9166</v>
          </cell>
          <cell r="E27">
            <v>267647200</v>
          </cell>
          <cell r="F27">
            <v>29200</v>
          </cell>
          <cell r="G27">
            <v>10164</v>
          </cell>
          <cell r="H27">
            <v>296788800</v>
          </cell>
          <cell r="I27">
            <v>1913</v>
          </cell>
          <cell r="J27">
            <v>55859600</v>
          </cell>
          <cell r="K27">
            <v>31</v>
          </cell>
          <cell r="L27">
            <v>905200</v>
          </cell>
          <cell r="M27">
            <v>897</v>
          </cell>
          <cell r="N27">
            <v>26192400</v>
          </cell>
          <cell r="O27">
            <v>0</v>
          </cell>
          <cell r="P27">
            <v>0</v>
          </cell>
          <cell r="Q27">
            <v>5558</v>
          </cell>
          <cell r="R27">
            <v>162293600</v>
          </cell>
          <cell r="S27">
            <v>31</v>
          </cell>
          <cell r="T27">
            <v>905200</v>
          </cell>
          <cell r="U27">
            <v>250</v>
          </cell>
          <cell r="V27">
            <v>7300000</v>
          </cell>
          <cell r="X27">
            <v>0</v>
          </cell>
          <cell r="Y27">
            <v>16332</v>
          </cell>
          <cell r="Z27">
            <v>476894400</v>
          </cell>
          <cell r="AA27">
            <v>10811</v>
          </cell>
          <cell r="AB27">
            <v>315681200</v>
          </cell>
          <cell r="AC27">
            <v>3645</v>
          </cell>
          <cell r="AD27">
            <v>106434000</v>
          </cell>
          <cell r="AE27">
            <v>0</v>
          </cell>
        </row>
        <row r="28">
          <cell r="B28">
            <v>40411</v>
          </cell>
          <cell r="C28" t="str">
            <v>MIZONE PASSION FRUIT 500M</v>
          </cell>
          <cell r="D28">
            <v>126</v>
          </cell>
          <cell r="E28">
            <v>3679200</v>
          </cell>
          <cell r="F28">
            <v>29200</v>
          </cell>
          <cell r="G28">
            <v>1232</v>
          </cell>
          <cell r="H28">
            <v>35974400</v>
          </cell>
          <cell r="I28">
            <v>1286</v>
          </cell>
          <cell r="J28">
            <v>37551200</v>
          </cell>
          <cell r="K28">
            <v>2</v>
          </cell>
          <cell r="L28">
            <v>58400</v>
          </cell>
          <cell r="M28">
            <v>200</v>
          </cell>
          <cell r="N28">
            <v>5840000</v>
          </cell>
          <cell r="O28">
            <v>0</v>
          </cell>
          <cell r="P28">
            <v>0</v>
          </cell>
          <cell r="Q28">
            <v>2674</v>
          </cell>
          <cell r="R28">
            <v>78080800</v>
          </cell>
          <cell r="S28">
            <v>32</v>
          </cell>
          <cell r="T28">
            <v>934400</v>
          </cell>
          <cell r="U28">
            <v>30</v>
          </cell>
          <cell r="V28">
            <v>876000</v>
          </cell>
          <cell r="X28">
            <v>0</v>
          </cell>
          <cell r="Y28">
            <v>110</v>
          </cell>
          <cell r="Z28">
            <v>3212000</v>
          </cell>
          <cell r="AA28">
            <v>1372</v>
          </cell>
          <cell r="AB28">
            <v>40062400</v>
          </cell>
          <cell r="AC28">
            <v>1388</v>
          </cell>
          <cell r="AD28">
            <v>40529600</v>
          </cell>
          <cell r="AE28">
            <v>0</v>
          </cell>
        </row>
        <row r="29">
          <cell r="B29">
            <v>40412</v>
          </cell>
          <cell r="C29" t="str">
            <v>MIZONE LYCHEE LEMON 500 M</v>
          </cell>
          <cell r="D29">
            <v>7915</v>
          </cell>
          <cell r="E29">
            <v>231118000</v>
          </cell>
          <cell r="F29">
            <v>29200</v>
          </cell>
          <cell r="G29">
            <v>5236</v>
          </cell>
          <cell r="H29">
            <v>152891200</v>
          </cell>
          <cell r="I29">
            <v>2342</v>
          </cell>
          <cell r="J29">
            <v>68386400</v>
          </cell>
          <cell r="K29">
            <v>84</v>
          </cell>
          <cell r="L29">
            <v>2452800</v>
          </cell>
          <cell r="M29">
            <v>1225</v>
          </cell>
          <cell r="N29">
            <v>35770000</v>
          </cell>
          <cell r="O29">
            <v>0</v>
          </cell>
          <cell r="P29">
            <v>0</v>
          </cell>
          <cell r="Q29">
            <v>10501</v>
          </cell>
          <cell r="R29">
            <v>306629200</v>
          </cell>
          <cell r="S29">
            <v>84</v>
          </cell>
          <cell r="T29">
            <v>2452800</v>
          </cell>
          <cell r="U29">
            <v>50</v>
          </cell>
          <cell r="V29">
            <v>1460000</v>
          </cell>
          <cell r="X29">
            <v>0</v>
          </cell>
          <cell r="Y29">
            <v>6167</v>
          </cell>
          <cell r="Z29">
            <v>180076400</v>
          </cell>
          <cell r="AA29">
            <v>6411</v>
          </cell>
          <cell r="AB29">
            <v>187201200</v>
          </cell>
          <cell r="AC29">
            <v>8159</v>
          </cell>
          <cell r="AD29">
            <v>238242800</v>
          </cell>
          <cell r="AE29">
            <v>0</v>
          </cell>
        </row>
        <row r="30">
          <cell r="B30">
            <v>40413</v>
          </cell>
          <cell r="C30" t="str">
            <v>MIZONE M.PACK TT 500ML 1X</v>
          </cell>
          <cell r="D30">
            <v>0</v>
          </cell>
          <cell r="E30">
            <v>0</v>
          </cell>
          <cell r="F30">
            <v>29200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B31">
            <v>40418</v>
          </cell>
          <cell r="C31" t="str">
            <v>MIZONE APPLE GUAVA 500 ML</v>
          </cell>
          <cell r="D31">
            <v>8497</v>
          </cell>
          <cell r="E31">
            <v>248112400</v>
          </cell>
          <cell r="F31">
            <v>29200</v>
          </cell>
          <cell r="G31">
            <v>9464</v>
          </cell>
          <cell r="H31">
            <v>276348800</v>
          </cell>
          <cell r="I31">
            <v>1532</v>
          </cell>
          <cell r="J31">
            <v>44734400</v>
          </cell>
          <cell r="K31">
            <v>41</v>
          </cell>
          <cell r="L31">
            <v>1197200</v>
          </cell>
          <cell r="M31">
            <v>150</v>
          </cell>
          <cell r="N31">
            <v>4380000</v>
          </cell>
          <cell r="O31">
            <v>0</v>
          </cell>
          <cell r="P31">
            <v>0</v>
          </cell>
          <cell r="Q31">
            <v>4453</v>
          </cell>
          <cell r="R31">
            <v>130027600</v>
          </cell>
          <cell r="S31">
            <v>71</v>
          </cell>
          <cell r="T31">
            <v>2073200</v>
          </cell>
          <cell r="U31">
            <v>430</v>
          </cell>
          <cell r="V31">
            <v>12556000</v>
          </cell>
          <cell r="X31">
            <v>0</v>
          </cell>
          <cell r="Y31">
            <v>14730</v>
          </cell>
          <cell r="Z31">
            <v>430116000</v>
          </cell>
          <cell r="AA31">
            <v>9154</v>
          </cell>
          <cell r="AB31">
            <v>267296800</v>
          </cell>
          <cell r="AC31">
            <v>2921</v>
          </cell>
          <cell r="AD31">
            <v>85293200</v>
          </cell>
          <cell r="AE31">
            <v>0</v>
          </cell>
        </row>
        <row r="32">
          <cell r="B32" t="str">
            <v>40419</v>
          </cell>
          <cell r="C32" t="str">
            <v>MIZONE MANGGO KWENI 500ML</v>
          </cell>
          <cell r="D32">
            <v>8330</v>
          </cell>
          <cell r="E32">
            <v>243236000</v>
          </cell>
          <cell r="F32">
            <v>29200</v>
          </cell>
          <cell r="G32">
            <v>924</v>
          </cell>
          <cell r="H32">
            <v>26980800</v>
          </cell>
          <cell r="I32">
            <v>1878</v>
          </cell>
          <cell r="J32">
            <v>54837600</v>
          </cell>
          <cell r="K32">
            <v>41</v>
          </cell>
          <cell r="L32">
            <v>1197200</v>
          </cell>
          <cell r="M32">
            <v>201</v>
          </cell>
          <cell r="N32">
            <v>5869200</v>
          </cell>
          <cell r="O32">
            <v>0</v>
          </cell>
          <cell r="P32">
            <v>0</v>
          </cell>
          <cell r="Q32">
            <v>4866</v>
          </cell>
          <cell r="R32">
            <v>142087200</v>
          </cell>
          <cell r="S32">
            <v>71</v>
          </cell>
          <cell r="T32">
            <v>2073200</v>
          </cell>
          <cell r="U32">
            <v>530</v>
          </cell>
          <cell r="V32">
            <v>15476000</v>
          </cell>
          <cell r="X32">
            <v>0</v>
          </cell>
          <cell r="Y32">
            <v>5907</v>
          </cell>
          <cell r="Z32">
            <v>172484400</v>
          </cell>
          <cell r="AA32">
            <v>565</v>
          </cell>
          <cell r="AB32">
            <v>16498000</v>
          </cell>
          <cell r="AC32">
            <v>2988</v>
          </cell>
          <cell r="AD32">
            <v>87249600</v>
          </cell>
          <cell r="AE32">
            <v>0</v>
          </cell>
        </row>
        <row r="34">
          <cell r="C34" t="str">
            <v>TOTAL</v>
          </cell>
          <cell r="D34">
            <v>116586</v>
          </cell>
          <cell r="E34">
            <v>2821283350</v>
          </cell>
          <cell r="F34">
            <v>503350</v>
          </cell>
          <cell r="G34">
            <v>196069</v>
          </cell>
          <cell r="H34">
            <v>4768000250</v>
          </cell>
          <cell r="I34">
            <v>44153</v>
          </cell>
          <cell r="J34">
            <v>1045669050</v>
          </cell>
          <cell r="K34">
            <v>30726</v>
          </cell>
          <cell r="L34">
            <v>643776850</v>
          </cell>
          <cell r="M34">
            <v>29206</v>
          </cell>
          <cell r="N34">
            <v>653403200</v>
          </cell>
          <cell r="O34">
            <v>0</v>
          </cell>
          <cell r="P34">
            <v>0</v>
          </cell>
          <cell r="Q34">
            <v>248726</v>
          </cell>
          <cell r="R34">
            <v>5899474950</v>
          </cell>
          <cell r="S34">
            <v>20656</v>
          </cell>
          <cell r="T34">
            <v>484324850</v>
          </cell>
          <cell r="U34">
            <v>35160</v>
          </cell>
          <cell r="V34">
            <v>802726950</v>
          </cell>
          <cell r="W34">
            <v>0</v>
          </cell>
          <cell r="X34">
            <v>0</v>
          </cell>
          <cell r="Y34">
            <v>112198</v>
          </cell>
          <cell r="Z34">
            <v>2745605950</v>
          </cell>
          <cell r="AA34">
            <v>200185</v>
          </cell>
          <cell r="AB34">
            <v>4778128500</v>
          </cell>
          <cell r="AC34">
            <v>204573</v>
          </cell>
          <cell r="AD34">
            <v>4853805900</v>
          </cell>
          <cell r="AE34">
            <v>0</v>
          </cell>
        </row>
        <row r="35">
          <cell r="G35">
            <v>4</v>
          </cell>
          <cell r="I35">
            <v>5</v>
          </cell>
          <cell r="K35">
            <v>6</v>
          </cell>
          <cell r="M35">
            <v>7</v>
          </cell>
          <cell r="O35">
            <v>8</v>
          </cell>
          <cell r="Q35">
            <v>9</v>
          </cell>
          <cell r="S35">
            <v>10</v>
          </cell>
          <cell r="U35">
            <v>11</v>
          </cell>
          <cell r="W35">
            <v>12</v>
          </cell>
        </row>
        <row r="36">
          <cell r="D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C36">
            <v>0</v>
          </cell>
        </row>
        <row r="38">
          <cell r="Z38">
            <v>7599411850</v>
          </cell>
        </row>
        <row r="39">
          <cell r="Z39">
            <v>4853805900</v>
          </cell>
        </row>
        <row r="41">
          <cell r="C41" t="str">
            <v>HPP</v>
          </cell>
          <cell r="E41" t="str">
            <v>HPP NEW APRIL</v>
          </cell>
        </row>
        <row r="42">
          <cell r="C42" t="str">
            <v>Aqua 240 ml</v>
          </cell>
          <cell r="D42">
            <v>15300</v>
          </cell>
          <cell r="E42" t="str">
            <v>Aqua 240 ml</v>
          </cell>
          <cell r="F42">
            <v>15900</v>
          </cell>
          <cell r="H42">
            <v>2453150</v>
          </cell>
        </row>
        <row r="43">
          <cell r="C43" t="str">
            <v>Aqua 330 ml</v>
          </cell>
          <cell r="D43">
            <v>22450</v>
          </cell>
          <cell r="E43" t="str">
            <v>Aqua 330 ml</v>
          </cell>
          <cell r="F43">
            <v>23350</v>
          </cell>
          <cell r="H43">
            <v>15720000</v>
          </cell>
        </row>
        <row r="44">
          <cell r="C44" t="str">
            <v>Aqua 380 ml</v>
          </cell>
          <cell r="D44">
            <v>15000</v>
          </cell>
          <cell r="E44" t="str">
            <v>Aqua 380 ml</v>
          </cell>
          <cell r="F44">
            <v>17400</v>
          </cell>
          <cell r="H44">
            <v>12747000</v>
          </cell>
        </row>
        <row r="45">
          <cell r="C45" t="str">
            <v>Aqua 600 ml</v>
          </cell>
          <cell r="D45">
            <v>28700</v>
          </cell>
          <cell r="E45" t="str">
            <v>Aqua 600 ml</v>
          </cell>
          <cell r="F45">
            <v>29700</v>
          </cell>
          <cell r="H45">
            <v>645000</v>
          </cell>
        </row>
        <row r="46">
          <cell r="C46" t="str">
            <v>Aqua 1500 ml</v>
          </cell>
          <cell r="D46">
            <v>28200</v>
          </cell>
          <cell r="E46" t="str">
            <v>Aqua 1500 ml</v>
          </cell>
          <cell r="F46">
            <v>29150</v>
          </cell>
          <cell r="H46">
            <v>1402500</v>
          </cell>
        </row>
        <row r="47">
          <cell r="C47" t="str">
            <v>MIZONE</v>
          </cell>
          <cell r="D47">
            <v>27450</v>
          </cell>
          <cell r="E47" t="str">
            <v>MIZONE</v>
          </cell>
          <cell r="F47">
            <v>29200</v>
          </cell>
          <cell r="H47">
            <v>1534000</v>
          </cell>
        </row>
        <row r="48">
          <cell r="C48" t="str">
            <v>MILKUAT</v>
          </cell>
          <cell r="E48" t="str">
            <v>MILKUAT</v>
          </cell>
          <cell r="H48">
            <v>282535800</v>
          </cell>
        </row>
        <row r="49">
          <cell r="C49" t="str">
            <v>MILKUAT CHC-135</v>
          </cell>
          <cell r="E49" t="str">
            <v>MILKUAT CHC-135</v>
          </cell>
          <cell r="H49">
            <v>641301500</v>
          </cell>
        </row>
        <row r="50">
          <cell r="C50" t="str">
            <v>MILKUAT CHC-70</v>
          </cell>
          <cell r="E50" t="str">
            <v>MILKUAT CHC-70</v>
          </cell>
          <cell r="H50">
            <v>340970600</v>
          </cell>
        </row>
        <row r="51">
          <cell r="C51" t="str">
            <v>MILKUAT PREB./40</v>
          </cell>
          <cell r="E51" t="str">
            <v>MILKUAT PREB./40</v>
          </cell>
          <cell r="H51">
            <v>343102500</v>
          </cell>
        </row>
        <row r="52">
          <cell r="C52" t="str">
            <v>Vit 240 ml</v>
          </cell>
          <cell r="D52">
            <v>11800</v>
          </cell>
          <cell r="E52" t="str">
            <v>Vit 240 ml</v>
          </cell>
          <cell r="F52">
            <v>12250</v>
          </cell>
          <cell r="H52">
            <v>967600</v>
          </cell>
        </row>
        <row r="53">
          <cell r="C53" t="str">
            <v>Vit 600 ml</v>
          </cell>
          <cell r="D53">
            <v>19900</v>
          </cell>
          <cell r="E53" t="str">
            <v>Vit 600 ml</v>
          </cell>
          <cell r="F53">
            <v>20550</v>
          </cell>
          <cell r="H53">
            <v>9330000</v>
          </cell>
        </row>
        <row r="54">
          <cell r="C54" t="str">
            <v>Vit 1500 ml</v>
          </cell>
          <cell r="D54">
            <v>19000</v>
          </cell>
          <cell r="E54" t="str">
            <v>Vit 1500 ml</v>
          </cell>
          <cell r="F54">
            <v>19650</v>
          </cell>
          <cell r="H54">
            <v>5301000</v>
          </cell>
        </row>
        <row r="55">
          <cell r="H55">
            <v>74903600</v>
          </cell>
        </row>
        <row r="56">
          <cell r="C56" t="str">
            <v>Aqua 5 Gallon</v>
          </cell>
          <cell r="D56">
            <v>8150</v>
          </cell>
          <cell r="E56" t="str">
            <v>Aqua 5 Gallon</v>
          </cell>
          <cell r="F56">
            <v>8500</v>
          </cell>
          <cell r="H56">
            <v>31517800</v>
          </cell>
        </row>
        <row r="57">
          <cell r="C57" t="str">
            <v>Vit 5 Gallon</v>
          </cell>
          <cell r="D57">
            <v>5900</v>
          </cell>
          <cell r="E57" t="str">
            <v>Vit 5 Gallon</v>
          </cell>
          <cell r="F57">
            <v>6100</v>
          </cell>
          <cell r="H57">
            <v>934233300</v>
          </cell>
        </row>
        <row r="58">
          <cell r="H58">
            <v>2698665350</v>
          </cell>
        </row>
        <row r="59">
          <cell r="H59">
            <v>2821283350</v>
          </cell>
        </row>
        <row r="60">
          <cell r="H60">
            <v>-122618000</v>
          </cell>
        </row>
      </sheetData>
      <sheetData sheetId="6">
        <row r="5">
          <cell r="B5" t="str">
            <v>ID PRODUK</v>
          </cell>
          <cell r="C5" t="str">
            <v>NAMA PRODUK</v>
          </cell>
          <cell r="D5" t="str">
            <v>KUANTITAS</v>
          </cell>
          <cell r="E5" t="str">
            <v>JUMLAH</v>
          </cell>
          <cell r="F5" t="str">
            <v>DISCOUNT</v>
          </cell>
          <cell r="G5" t="str">
            <v>NETT</v>
          </cell>
          <cell r="H5" t="str">
            <v>HPP</v>
          </cell>
          <cell r="I5" t="str">
            <v>LABA KOTOR</v>
          </cell>
          <cell r="L5" t="str">
            <v>ID PRODUK</v>
          </cell>
          <cell r="M5" t="str">
            <v>NAMA PRODUK</v>
          </cell>
          <cell r="N5" t="str">
            <v>KUANTITAS</v>
          </cell>
          <cell r="O5" t="str">
            <v>JUMLAH</v>
          </cell>
          <cell r="P5" t="str">
            <v>DISCOUNT</v>
          </cell>
          <cell r="Q5" t="str">
            <v>NETT</v>
          </cell>
          <cell r="R5" t="str">
            <v>HPP</v>
          </cell>
          <cell r="S5" t="str">
            <v>LABA KOTOR</v>
          </cell>
        </row>
        <row r="7">
          <cell r="B7">
            <v>10110</v>
          </cell>
          <cell r="C7" t="str">
            <v>AQ.5GLN ISI</v>
          </cell>
          <cell r="D7">
            <v>2098</v>
          </cell>
          <cell r="E7">
            <v>20982450</v>
          </cell>
          <cell r="F7">
            <v>12400</v>
          </cell>
          <cell r="G7">
            <v>20970050</v>
          </cell>
          <cell r="L7">
            <v>10110</v>
          </cell>
          <cell r="M7" t="str">
            <v>AQ.5GLN ISI</v>
          </cell>
          <cell r="N7">
            <v>1546</v>
          </cell>
          <cell r="O7">
            <v>14775250</v>
          </cell>
          <cell r="P7">
            <v>49250</v>
          </cell>
          <cell r="Q7">
            <v>14726000</v>
          </cell>
        </row>
        <row r="8">
          <cell r="B8">
            <v>10111</v>
          </cell>
          <cell r="C8" t="str">
            <v>AQ.5GLN BTL</v>
          </cell>
          <cell r="D8">
            <v>95</v>
          </cell>
          <cell r="E8">
            <v>2850000</v>
          </cell>
          <cell r="G8">
            <v>2850000</v>
          </cell>
          <cell r="L8">
            <v>10111</v>
          </cell>
          <cell r="M8" t="str">
            <v>AQ.5GLN BTL</v>
          </cell>
          <cell r="N8">
            <v>72</v>
          </cell>
          <cell r="O8">
            <v>2160000</v>
          </cell>
          <cell r="Q8">
            <v>2160000</v>
          </cell>
        </row>
        <row r="9">
          <cell r="B9">
            <v>10510</v>
          </cell>
          <cell r="C9" t="str">
            <v>AQ.380 ML ISI 1X24</v>
          </cell>
          <cell r="D9">
            <v>15</v>
          </cell>
          <cell r="E9">
            <v>277500</v>
          </cell>
          <cell r="G9">
            <v>277500</v>
          </cell>
          <cell r="L9">
            <v>10510</v>
          </cell>
          <cell r="M9" t="str">
            <v>AQ.380 ML ISI 1X24</v>
          </cell>
          <cell r="Q9">
            <v>0</v>
          </cell>
        </row>
        <row r="10">
          <cell r="B10">
            <v>10511</v>
          </cell>
          <cell r="C10" t="str">
            <v>AQ.380 ML BTL</v>
          </cell>
          <cell r="G10">
            <v>0</v>
          </cell>
          <cell r="L10">
            <v>10511</v>
          </cell>
          <cell r="M10" t="str">
            <v>AQ.380 ML BTL</v>
          </cell>
          <cell r="Q10">
            <v>0</v>
          </cell>
        </row>
        <row r="11">
          <cell r="B11">
            <v>12111</v>
          </cell>
          <cell r="C11" t="str">
            <v>AQ.1500ML 1X12</v>
          </cell>
          <cell r="D11">
            <v>13848</v>
          </cell>
          <cell r="E11">
            <v>423791500</v>
          </cell>
          <cell r="F11">
            <v>7064700</v>
          </cell>
          <cell r="G11">
            <v>416726800</v>
          </cell>
          <cell r="L11">
            <v>12111</v>
          </cell>
          <cell r="M11" t="str">
            <v>AQ.1500ML 1X12</v>
          </cell>
          <cell r="N11">
            <v>36397</v>
          </cell>
          <cell r="O11">
            <v>1072938750</v>
          </cell>
          <cell r="P11">
            <v>50828900</v>
          </cell>
          <cell r="Q11">
            <v>1022109850</v>
          </cell>
        </row>
        <row r="12">
          <cell r="B12">
            <v>12312</v>
          </cell>
          <cell r="C12" t="str">
            <v>AQ.600ML 1X24</v>
          </cell>
          <cell r="D12">
            <v>11302</v>
          </cell>
          <cell r="E12">
            <v>350587600</v>
          </cell>
          <cell r="F12">
            <v>3000</v>
          </cell>
          <cell r="G12">
            <v>350584600</v>
          </cell>
          <cell r="L12">
            <v>12312</v>
          </cell>
          <cell r="M12" t="str">
            <v>AQ.600ML 1X24</v>
          </cell>
          <cell r="N12">
            <v>37035</v>
          </cell>
          <cell r="O12">
            <v>1112128350</v>
          </cell>
          <cell r="P12">
            <v>8892</v>
          </cell>
          <cell r="Q12">
            <v>1112119458</v>
          </cell>
        </row>
        <row r="13">
          <cell r="B13">
            <v>12512</v>
          </cell>
          <cell r="C13" t="str">
            <v>AQ.330ML 1X24</v>
          </cell>
          <cell r="D13">
            <v>2020</v>
          </cell>
          <cell r="E13">
            <v>49634900</v>
          </cell>
          <cell r="G13">
            <v>49634900</v>
          </cell>
          <cell r="L13">
            <v>12512</v>
          </cell>
          <cell r="M13" t="str">
            <v>AQ.330ML 1X24</v>
          </cell>
          <cell r="N13">
            <v>4076</v>
          </cell>
          <cell r="O13">
            <v>96492350</v>
          </cell>
          <cell r="Q13">
            <v>96492350</v>
          </cell>
        </row>
        <row r="14">
          <cell r="B14">
            <v>12613</v>
          </cell>
          <cell r="C14" t="str">
            <v>AQ.240ML 1X48</v>
          </cell>
          <cell r="D14">
            <v>22707</v>
          </cell>
          <cell r="E14">
            <v>377255200</v>
          </cell>
          <cell r="F14">
            <v>17330800</v>
          </cell>
          <cell r="G14">
            <v>359924400</v>
          </cell>
          <cell r="L14">
            <v>12613</v>
          </cell>
          <cell r="M14" t="str">
            <v>AQ.240ML 1X48</v>
          </cell>
          <cell r="N14">
            <v>51859</v>
          </cell>
          <cell r="O14">
            <v>836408400</v>
          </cell>
          <cell r="P14">
            <v>63238450</v>
          </cell>
          <cell r="Q14">
            <v>773169950</v>
          </cell>
        </row>
        <row r="15">
          <cell r="B15">
            <v>20110</v>
          </cell>
          <cell r="C15" t="str">
            <v>VT.5GLN ISI</v>
          </cell>
          <cell r="D15">
            <v>687</v>
          </cell>
          <cell r="E15">
            <v>4396650</v>
          </cell>
          <cell r="F15">
            <v>2000</v>
          </cell>
          <cell r="G15">
            <v>4394650</v>
          </cell>
          <cell r="L15">
            <v>20110</v>
          </cell>
          <cell r="M15" t="str">
            <v>VT.5GLN ISI</v>
          </cell>
          <cell r="N15">
            <v>76</v>
          </cell>
          <cell r="O15">
            <v>604500</v>
          </cell>
          <cell r="Q15">
            <v>604500</v>
          </cell>
        </row>
        <row r="16">
          <cell r="B16">
            <v>22111</v>
          </cell>
          <cell r="C16" t="str">
            <v>VT.1500ML 1X12</v>
          </cell>
          <cell r="D16">
            <v>127</v>
          </cell>
          <cell r="E16">
            <v>2625150</v>
          </cell>
          <cell r="G16">
            <v>2625150</v>
          </cell>
          <cell r="L16">
            <v>22111</v>
          </cell>
          <cell r="M16" t="str">
            <v>VT.1500ML 1X12</v>
          </cell>
          <cell r="N16">
            <v>15</v>
          </cell>
          <cell r="O16">
            <v>321300</v>
          </cell>
          <cell r="P16">
            <v>1458</v>
          </cell>
          <cell r="Q16">
            <v>319842</v>
          </cell>
        </row>
        <row r="17">
          <cell r="B17">
            <v>22312</v>
          </cell>
          <cell r="C17" t="str">
            <v>VT.600ML 1X24</v>
          </cell>
          <cell r="D17">
            <v>190</v>
          </cell>
          <cell r="E17">
            <v>4209700</v>
          </cell>
          <cell r="G17">
            <v>4209700</v>
          </cell>
          <cell r="L17">
            <v>22312</v>
          </cell>
          <cell r="M17" t="str">
            <v>VT.600ML 1X24</v>
          </cell>
          <cell r="N17">
            <v>509</v>
          </cell>
          <cell r="O17">
            <v>10632900</v>
          </cell>
          <cell r="P17">
            <v>1548</v>
          </cell>
          <cell r="Q17">
            <v>10631352</v>
          </cell>
        </row>
        <row r="18">
          <cell r="B18">
            <v>22613</v>
          </cell>
          <cell r="C18" t="str">
            <v>VT.240ML 1X48</v>
          </cell>
          <cell r="D18">
            <v>748</v>
          </cell>
          <cell r="E18">
            <v>9743700</v>
          </cell>
          <cell r="F18">
            <v>18750</v>
          </cell>
          <cell r="G18">
            <v>9724950</v>
          </cell>
          <cell r="L18">
            <v>22613</v>
          </cell>
          <cell r="M18" t="str">
            <v>VT.240ML 1X48</v>
          </cell>
          <cell r="N18">
            <v>48</v>
          </cell>
          <cell r="O18">
            <v>613000</v>
          </cell>
          <cell r="Q18">
            <v>613000</v>
          </cell>
        </row>
        <row r="19">
          <cell r="B19">
            <v>40410</v>
          </cell>
          <cell r="C19" t="str">
            <v>Mizone Orange Lime</v>
          </cell>
          <cell r="D19">
            <v>732</v>
          </cell>
          <cell r="E19">
            <v>22739300</v>
          </cell>
          <cell r="F19">
            <v>357950</v>
          </cell>
          <cell r="G19">
            <v>22381350</v>
          </cell>
          <cell r="L19">
            <v>40410</v>
          </cell>
          <cell r="M19" t="str">
            <v>Mizone Orange Lime</v>
          </cell>
          <cell r="N19">
            <v>2913</v>
          </cell>
          <cell r="O19">
            <v>86037600</v>
          </cell>
          <cell r="P19">
            <v>3548200</v>
          </cell>
          <cell r="Q19">
            <v>82489400</v>
          </cell>
        </row>
        <row r="20">
          <cell r="B20">
            <v>40411</v>
          </cell>
          <cell r="C20" t="str">
            <v>Mizone Passion Fruit</v>
          </cell>
          <cell r="D20">
            <v>411</v>
          </cell>
          <cell r="E20">
            <v>12751300</v>
          </cell>
          <cell r="F20">
            <v>202100</v>
          </cell>
          <cell r="G20">
            <v>12549200</v>
          </cell>
          <cell r="L20">
            <v>40411</v>
          </cell>
          <cell r="M20" t="str">
            <v>Mizone Passion Fruit</v>
          </cell>
          <cell r="N20">
            <v>977</v>
          </cell>
          <cell r="O20">
            <v>28901600</v>
          </cell>
          <cell r="P20">
            <v>1158550</v>
          </cell>
          <cell r="Q20">
            <v>27743050</v>
          </cell>
        </row>
        <row r="21">
          <cell r="B21">
            <v>40412</v>
          </cell>
          <cell r="C21" t="str">
            <v>MIZONE LYCHEE LEMON</v>
          </cell>
          <cell r="D21">
            <v>1072</v>
          </cell>
          <cell r="E21">
            <v>33721800</v>
          </cell>
          <cell r="F21">
            <v>229900</v>
          </cell>
          <cell r="G21">
            <v>33491900</v>
          </cell>
          <cell r="L21">
            <v>40412</v>
          </cell>
          <cell r="M21" t="str">
            <v>MIZONE LYCHEE LEMON</v>
          </cell>
          <cell r="N21">
            <v>7087</v>
          </cell>
          <cell r="O21">
            <v>209323650</v>
          </cell>
          <cell r="P21">
            <v>8511900</v>
          </cell>
          <cell r="Q21">
            <v>200811750</v>
          </cell>
        </row>
        <row r="22">
          <cell r="B22">
            <v>40418</v>
          </cell>
          <cell r="C22" t="str">
            <v>MIZONE APPLE GUAVA 5</v>
          </cell>
          <cell r="D22">
            <v>709</v>
          </cell>
          <cell r="E22">
            <v>22048050</v>
          </cell>
          <cell r="F22">
            <v>326400</v>
          </cell>
          <cell r="G22">
            <v>21721650</v>
          </cell>
          <cell r="L22">
            <v>40418</v>
          </cell>
          <cell r="M22" t="str">
            <v>MIZONE APPLE GUAVA 5</v>
          </cell>
          <cell r="N22">
            <v>2212</v>
          </cell>
          <cell r="O22">
            <v>65370100</v>
          </cell>
          <cell r="P22">
            <v>2665000</v>
          </cell>
          <cell r="Q22">
            <v>62705100</v>
          </cell>
        </row>
        <row r="23">
          <cell r="B23">
            <v>40419</v>
          </cell>
          <cell r="C23" t="str">
            <v>MIZONE MANGGO KWENI</v>
          </cell>
          <cell r="D23">
            <v>798</v>
          </cell>
          <cell r="E23">
            <v>24902150</v>
          </cell>
          <cell r="F23">
            <v>323000</v>
          </cell>
          <cell r="G23">
            <v>24579150</v>
          </cell>
          <cell r="L23">
            <v>40419</v>
          </cell>
          <cell r="M23" t="str">
            <v>MIZONE MANGGO KWENI</v>
          </cell>
          <cell r="N23">
            <v>2190</v>
          </cell>
          <cell r="O23">
            <v>64756600</v>
          </cell>
          <cell r="P23">
            <v>2628450</v>
          </cell>
          <cell r="Q23">
            <v>62128150</v>
          </cell>
        </row>
        <row r="24">
          <cell r="B24">
            <v>20111</v>
          </cell>
          <cell r="C24" t="str">
            <v>VT.5GLN BTL</v>
          </cell>
          <cell r="D24">
            <v>-4</v>
          </cell>
          <cell r="E24">
            <v>-120000</v>
          </cell>
          <cell r="G24">
            <v>-120000</v>
          </cell>
          <cell r="L24">
            <v>20111</v>
          </cell>
          <cell r="M24" t="str">
            <v>VT.5GLN BTL</v>
          </cell>
          <cell r="N24">
            <v>6</v>
          </cell>
          <cell r="O24">
            <v>180000</v>
          </cell>
          <cell r="Q24">
            <v>180000</v>
          </cell>
        </row>
        <row r="25">
          <cell r="B25">
            <v>10512</v>
          </cell>
          <cell r="C25" t="str">
            <v>AQ.380 ML KRAT/PALET</v>
          </cell>
          <cell r="G25">
            <v>0</v>
          </cell>
          <cell r="L25">
            <v>10512</v>
          </cell>
          <cell r="M25" t="str">
            <v>AQ.380 ML KRAT/PALET</v>
          </cell>
        </row>
        <row r="29">
          <cell r="D29">
            <v>57555</v>
          </cell>
          <cell r="E29">
            <v>1362396950</v>
          </cell>
          <cell r="F29">
            <v>25871000</v>
          </cell>
          <cell r="G29">
            <v>1336525950</v>
          </cell>
          <cell r="H29">
            <v>0</v>
          </cell>
          <cell r="I29">
            <v>0</v>
          </cell>
          <cell r="N29">
            <v>147018</v>
          </cell>
          <cell r="O29">
            <v>3601644350</v>
          </cell>
          <cell r="P29">
            <v>132640598</v>
          </cell>
          <cell r="Q29">
            <v>3469003752</v>
          </cell>
          <cell r="R29">
            <v>0</v>
          </cell>
          <cell r="S29">
            <v>0</v>
          </cell>
        </row>
        <row r="30">
          <cell r="B30">
            <v>1</v>
          </cell>
          <cell r="C30">
            <v>2</v>
          </cell>
          <cell r="D30">
            <v>3</v>
          </cell>
          <cell r="E30">
            <v>4</v>
          </cell>
          <cell r="F30">
            <v>5</v>
          </cell>
          <cell r="G30">
            <v>6</v>
          </cell>
          <cell r="L30">
            <v>1</v>
          </cell>
          <cell r="M30">
            <v>2</v>
          </cell>
          <cell r="N30">
            <v>3</v>
          </cell>
          <cell r="O30">
            <v>4</v>
          </cell>
          <cell r="P30">
            <v>5</v>
          </cell>
          <cell r="Q30">
            <v>6</v>
          </cell>
        </row>
        <row r="31">
          <cell r="D31">
            <v>204573</v>
          </cell>
          <cell r="E31" t="str">
            <v>TTL PENJUALAN</v>
          </cell>
          <cell r="G31">
            <v>-158511598</v>
          </cell>
          <cell r="Q31">
            <v>0</v>
          </cell>
        </row>
        <row r="32">
          <cell r="D32">
            <v>204573</v>
          </cell>
          <cell r="E32" t="str">
            <v>COGS</v>
          </cell>
          <cell r="O32" t="str">
            <v>TTL SALES</v>
          </cell>
          <cell r="P32">
            <v>4964041300</v>
          </cell>
          <cell r="Q32">
            <v>-1122212050</v>
          </cell>
        </row>
        <row r="33">
          <cell r="D33">
            <v>0</v>
          </cell>
          <cell r="E33" t="str">
            <v>SELISIH</v>
          </cell>
          <cell r="I33">
            <v>158511598</v>
          </cell>
        </row>
        <row r="34">
          <cell r="I34">
            <v>59223858</v>
          </cell>
          <cell r="M34" t="str">
            <v>V NBN</v>
          </cell>
        </row>
      </sheetData>
      <sheetData sheetId="7" refreshError="1"/>
      <sheetData sheetId="8">
        <row r="3">
          <cell r="B3" t="str">
            <v>NO PERKIRAAN</v>
          </cell>
          <cell r="C3" t="str">
            <v>NO SUB PERKIRA</v>
          </cell>
          <cell r="D3" t="str">
            <v>NAMA PERKIRAAN</v>
          </cell>
          <cell r="E3" t="str">
            <v>SALDO AWAL</v>
          </cell>
          <cell r="F3" t="str">
            <v>DEBIT</v>
          </cell>
          <cell r="G3" t="str">
            <v>KREDIT</v>
          </cell>
          <cell r="H3" t="str">
            <v>SALDO AKHIR</v>
          </cell>
        </row>
        <row r="4">
          <cell r="B4">
            <v>110101</v>
          </cell>
          <cell r="C4">
            <v>99999999</v>
          </cell>
          <cell r="D4" t="str">
            <v>KAS BESAR</v>
          </cell>
          <cell r="E4">
            <v>79995764</v>
          </cell>
          <cell r="F4">
            <v>1789038376</v>
          </cell>
          <cell r="G4">
            <v>1819302333</v>
          </cell>
          <cell r="H4">
            <v>49731807</v>
          </cell>
        </row>
        <row r="5">
          <cell r="B5">
            <v>110102</v>
          </cell>
          <cell r="C5">
            <v>99999999</v>
          </cell>
          <cell r="D5" t="str">
            <v>KAS OPERASI</v>
          </cell>
          <cell r="E5">
            <v>8000000</v>
          </cell>
          <cell r="F5">
            <v>267934504</v>
          </cell>
          <cell r="G5">
            <v>267934504</v>
          </cell>
          <cell r="H5">
            <v>8000000</v>
          </cell>
        </row>
        <row r="6">
          <cell r="B6">
            <v>110201</v>
          </cell>
          <cell r="C6">
            <v>99999999</v>
          </cell>
          <cell r="D6" t="str">
            <v>BANK BCA DIREKSI</v>
          </cell>
          <cell r="E6">
            <v>242115049</v>
          </cell>
          <cell r="F6">
            <v>4494569754</v>
          </cell>
          <cell r="G6">
            <v>4596807023</v>
          </cell>
          <cell r="H6">
            <v>139877780</v>
          </cell>
        </row>
        <row r="7">
          <cell r="B7">
            <v>110202</v>
          </cell>
          <cell r="C7">
            <v>99999999</v>
          </cell>
          <cell r="D7" t="str">
            <v>BANK PUSAT</v>
          </cell>
          <cell r="E7">
            <v>3220747934</v>
          </cell>
          <cell r="F7">
            <v>4539759500</v>
          </cell>
          <cell r="G7">
            <v>49602500</v>
          </cell>
          <cell r="H7">
            <v>7710904934</v>
          </cell>
        </row>
        <row r="8">
          <cell r="B8">
            <v>130120</v>
          </cell>
          <cell r="C8">
            <v>99999999</v>
          </cell>
          <cell r="D8" t="str">
            <v>PIUTANG DAGANG K</v>
          </cell>
          <cell r="E8">
            <v>5822386795</v>
          </cell>
          <cell r="F8">
            <v>7335000</v>
          </cell>
          <cell r="G8">
            <v>3045196126</v>
          </cell>
          <cell r="H8">
            <v>8860247921</v>
          </cell>
        </row>
        <row r="9">
          <cell r="B9">
            <v>130121</v>
          </cell>
          <cell r="C9">
            <v>99999999</v>
          </cell>
          <cell r="D9" t="str">
            <v>PIUTANG DAGANG T</v>
          </cell>
          <cell r="E9">
            <v>4012444490</v>
          </cell>
          <cell r="F9">
            <v>6803450</v>
          </cell>
          <cell r="G9">
            <v>1378601350</v>
          </cell>
          <cell r="H9">
            <v>5384242390</v>
          </cell>
        </row>
        <row r="10">
          <cell r="B10">
            <v>130130</v>
          </cell>
          <cell r="C10">
            <v>99999999</v>
          </cell>
          <cell r="D10" t="str">
            <v>PIUTANG TIV</v>
          </cell>
          <cell r="E10">
            <v>2561033</v>
          </cell>
          <cell r="F10">
            <v>1243375</v>
          </cell>
          <cell r="G10">
            <v>0</v>
          </cell>
          <cell r="H10">
            <v>3804408</v>
          </cell>
        </row>
        <row r="11">
          <cell r="B11">
            <v>130131</v>
          </cell>
          <cell r="C11">
            <v>99999999</v>
          </cell>
          <cell r="D11" t="str">
            <v>PIUTANG PUSAT</v>
          </cell>
          <cell r="E11">
            <v>7678250</v>
          </cell>
          <cell r="F11">
            <v>796700</v>
          </cell>
          <cell r="G11">
            <v>0</v>
          </cell>
          <cell r="H11">
            <v>8474950</v>
          </cell>
        </row>
        <row r="12">
          <cell r="B12">
            <v>130501</v>
          </cell>
          <cell r="C12">
            <v>99999999</v>
          </cell>
          <cell r="D12" t="str">
            <v>PIUTANG MSSUPPOR</v>
          </cell>
          <cell r="E12">
            <v>4705693</v>
          </cell>
          <cell r="F12">
            <v>3518789</v>
          </cell>
          <cell r="G12">
            <v>5708395</v>
          </cell>
          <cell r="H12">
            <v>2516087</v>
          </cell>
        </row>
        <row r="13">
          <cell r="B13">
            <v>311100</v>
          </cell>
          <cell r="C13">
            <v>99999999</v>
          </cell>
          <cell r="D13" t="str">
            <v>JAMINAN PELANGGA</v>
          </cell>
          <cell r="E13">
            <v>185981500</v>
          </cell>
          <cell r="F13">
            <v>42606950</v>
          </cell>
          <cell r="G13">
            <v>7335000</v>
          </cell>
          <cell r="H13">
            <v>221253450</v>
          </cell>
        </row>
        <row r="14">
          <cell r="B14">
            <v>311110</v>
          </cell>
          <cell r="C14">
            <v>99999999</v>
          </cell>
          <cell r="D14" t="str">
            <v>TITIPAN PELANGGA</v>
          </cell>
          <cell r="E14">
            <v>-55239500</v>
          </cell>
          <cell r="F14">
            <v>34380000</v>
          </cell>
          <cell r="G14">
            <v>204269100</v>
          </cell>
          <cell r="H14">
            <v>-225128600</v>
          </cell>
        </row>
        <row r="15">
          <cell r="B15">
            <v>811001</v>
          </cell>
          <cell r="C15">
            <v>99999999</v>
          </cell>
          <cell r="D15" t="str">
            <v>LEMBUR</v>
          </cell>
          <cell r="E15">
            <v>4318363</v>
          </cell>
          <cell r="F15">
            <v>150000</v>
          </cell>
          <cell r="G15">
            <v>0</v>
          </cell>
          <cell r="H15">
            <v>4468363</v>
          </cell>
        </row>
        <row r="16">
          <cell r="B16">
            <v>811002</v>
          </cell>
          <cell r="C16">
            <v>99999999</v>
          </cell>
          <cell r="D16" t="str">
            <v>INCENTIVE</v>
          </cell>
          <cell r="E16">
            <v>368992206</v>
          </cell>
          <cell r="F16">
            <v>32281100</v>
          </cell>
          <cell r="G16">
            <v>0</v>
          </cell>
          <cell r="H16">
            <v>401273306</v>
          </cell>
        </row>
        <row r="17">
          <cell r="B17">
            <v>811003</v>
          </cell>
          <cell r="C17">
            <v>99999999</v>
          </cell>
          <cell r="D17" t="str">
            <v>BBM</v>
          </cell>
          <cell r="E17">
            <v>357449411</v>
          </cell>
          <cell r="F17">
            <v>36528275</v>
          </cell>
          <cell r="G17">
            <v>0</v>
          </cell>
          <cell r="H17">
            <v>393977686</v>
          </cell>
        </row>
        <row r="18">
          <cell r="B18">
            <v>811004</v>
          </cell>
          <cell r="C18">
            <v>99999999</v>
          </cell>
          <cell r="D18" t="str">
            <v>PEMELIHARAAN KEN</v>
          </cell>
          <cell r="E18">
            <v>229800248</v>
          </cell>
          <cell r="F18">
            <v>19803464</v>
          </cell>
          <cell r="G18">
            <v>0</v>
          </cell>
          <cell r="H18">
            <v>249603712</v>
          </cell>
        </row>
        <row r="19">
          <cell r="B19">
            <v>811005</v>
          </cell>
          <cell r="C19">
            <v>99999999</v>
          </cell>
          <cell r="D19" t="str">
            <v>PARKIR &amp; TOL</v>
          </cell>
          <cell r="E19">
            <v>70733000</v>
          </cell>
          <cell r="F19">
            <v>3239750</v>
          </cell>
          <cell r="G19">
            <v>0</v>
          </cell>
          <cell r="H19">
            <v>73972750</v>
          </cell>
        </row>
        <row r="20">
          <cell r="B20">
            <v>811006</v>
          </cell>
          <cell r="C20">
            <v>99999999</v>
          </cell>
          <cell r="D20" t="str">
            <v>PAKET/PENGIRIMAN</v>
          </cell>
          <cell r="E20">
            <v>4512500</v>
          </cell>
          <cell r="F20">
            <v>305000</v>
          </cell>
          <cell r="G20">
            <v>0</v>
          </cell>
          <cell r="H20">
            <v>4817500</v>
          </cell>
        </row>
        <row r="21">
          <cell r="B21">
            <v>821000</v>
          </cell>
          <cell r="C21">
            <v>99999999</v>
          </cell>
          <cell r="D21" t="str">
            <v>PERLENGKAPAN KAN</v>
          </cell>
          <cell r="E21">
            <v>10018013</v>
          </cell>
          <cell r="F21">
            <v>6104283</v>
          </cell>
          <cell r="G21">
            <v>0</v>
          </cell>
          <cell r="H21">
            <v>16122296</v>
          </cell>
        </row>
        <row r="22">
          <cell r="B22">
            <v>821001</v>
          </cell>
          <cell r="C22">
            <v>99999999</v>
          </cell>
          <cell r="D22" t="str">
            <v>GAJI DAN TUNJANG</v>
          </cell>
          <cell r="E22">
            <v>309659815</v>
          </cell>
          <cell r="F22">
            <v>38908100</v>
          </cell>
          <cell r="G22">
            <v>0</v>
          </cell>
          <cell r="H22">
            <v>348567915</v>
          </cell>
        </row>
        <row r="23">
          <cell r="B23">
            <v>821004</v>
          </cell>
          <cell r="C23">
            <v>99999999</v>
          </cell>
          <cell r="D23" t="str">
            <v>KONSUMSI</v>
          </cell>
          <cell r="E23">
            <v>11575550</v>
          </cell>
          <cell r="F23">
            <v>2453500</v>
          </cell>
          <cell r="G23">
            <v>0</v>
          </cell>
          <cell r="H23">
            <v>14029050</v>
          </cell>
        </row>
        <row r="24">
          <cell r="B24">
            <v>821005</v>
          </cell>
          <cell r="C24">
            <v>99999999</v>
          </cell>
          <cell r="D24" t="str">
            <v>PENGOBATAN</v>
          </cell>
          <cell r="E24">
            <v>656000</v>
          </cell>
          <cell r="F24">
            <v>1000000</v>
          </cell>
          <cell r="G24">
            <v>0</v>
          </cell>
          <cell r="H24">
            <v>1656000</v>
          </cell>
        </row>
        <row r="25">
          <cell r="B25">
            <v>821006</v>
          </cell>
          <cell r="C25">
            <v>99999999</v>
          </cell>
          <cell r="D25" t="str">
            <v>THR/BONUS</v>
          </cell>
          <cell r="E25">
            <v>0</v>
          </cell>
          <cell r="F25">
            <v>500000</v>
          </cell>
          <cell r="G25">
            <v>0</v>
          </cell>
          <cell r="H25">
            <v>500000</v>
          </cell>
        </row>
        <row r="26">
          <cell r="B26">
            <v>822005</v>
          </cell>
          <cell r="C26">
            <v>99999999</v>
          </cell>
          <cell r="D26" t="str">
            <v>PEMELIHARAAN KAN</v>
          </cell>
          <cell r="E26">
            <v>111439708</v>
          </cell>
          <cell r="F26">
            <v>3515568</v>
          </cell>
          <cell r="G26">
            <v>0</v>
          </cell>
          <cell r="H26">
            <v>114955276</v>
          </cell>
        </row>
        <row r="27">
          <cell r="B27">
            <v>822015</v>
          </cell>
          <cell r="C27">
            <v>99999999</v>
          </cell>
          <cell r="D27" t="str">
            <v>PEMELIHARAAN INV</v>
          </cell>
          <cell r="E27">
            <v>12545050</v>
          </cell>
          <cell r="F27">
            <v>827750</v>
          </cell>
          <cell r="G27">
            <v>0</v>
          </cell>
          <cell r="H27">
            <v>13372800</v>
          </cell>
        </row>
        <row r="28">
          <cell r="B28">
            <v>824001</v>
          </cell>
          <cell r="C28">
            <v>99999999</v>
          </cell>
          <cell r="D28" t="str">
            <v>LISTRIK</v>
          </cell>
          <cell r="E28">
            <v>19089152</v>
          </cell>
          <cell r="F28">
            <v>2690375</v>
          </cell>
          <cell r="G28">
            <v>0</v>
          </cell>
          <cell r="H28">
            <v>21779527</v>
          </cell>
        </row>
        <row r="29">
          <cell r="B29">
            <v>824002</v>
          </cell>
          <cell r="C29">
            <v>99999999</v>
          </cell>
          <cell r="D29" t="str">
            <v>ALAT TULIS &amp; CET</v>
          </cell>
          <cell r="E29">
            <v>38379401</v>
          </cell>
          <cell r="F29">
            <v>2976200</v>
          </cell>
          <cell r="G29">
            <v>0</v>
          </cell>
          <cell r="H29">
            <v>41355601</v>
          </cell>
        </row>
        <row r="30">
          <cell r="B30">
            <v>824003</v>
          </cell>
          <cell r="C30">
            <v>99999999</v>
          </cell>
          <cell r="D30" t="str">
            <v>TELEPHONE/FAX/SP</v>
          </cell>
          <cell r="E30">
            <v>22227055</v>
          </cell>
          <cell r="F30">
            <v>649050</v>
          </cell>
          <cell r="G30">
            <v>0</v>
          </cell>
          <cell r="H30">
            <v>22876105</v>
          </cell>
        </row>
        <row r="31">
          <cell r="B31">
            <v>824004</v>
          </cell>
          <cell r="C31">
            <v>99999999</v>
          </cell>
          <cell r="D31" t="str">
            <v>SUMBANGAN/IURAN</v>
          </cell>
          <cell r="E31">
            <v>4395430</v>
          </cell>
          <cell r="F31">
            <v>340000</v>
          </cell>
          <cell r="G31">
            <v>0</v>
          </cell>
          <cell r="H31">
            <v>4735430</v>
          </cell>
        </row>
        <row r="32">
          <cell r="B32">
            <v>824006</v>
          </cell>
          <cell r="C32">
            <v>99999999</v>
          </cell>
          <cell r="D32" t="str">
            <v>TRAINNING/SEMINA</v>
          </cell>
          <cell r="E32">
            <v>2018100</v>
          </cell>
          <cell r="F32">
            <v>250000</v>
          </cell>
          <cell r="G32">
            <v>0</v>
          </cell>
          <cell r="H32">
            <v>2268100</v>
          </cell>
        </row>
        <row r="33">
          <cell r="B33">
            <v>824007</v>
          </cell>
          <cell r="C33">
            <v>99999999</v>
          </cell>
          <cell r="D33" t="str">
            <v>BIAYA RUMAH TANG</v>
          </cell>
          <cell r="E33">
            <v>23808187</v>
          </cell>
          <cell r="F33">
            <v>1298900</v>
          </cell>
          <cell r="G33">
            <v>0</v>
          </cell>
          <cell r="H33">
            <v>25107087</v>
          </cell>
        </row>
        <row r="34">
          <cell r="B34">
            <v>824008</v>
          </cell>
          <cell r="C34">
            <v>99999999</v>
          </cell>
          <cell r="D34" t="str">
            <v>SEWA KENDARAAN</v>
          </cell>
          <cell r="E34">
            <v>880874145</v>
          </cell>
          <cell r="F34">
            <v>1118000</v>
          </cell>
          <cell r="G34">
            <v>0</v>
          </cell>
          <cell r="H34">
            <v>881992145</v>
          </cell>
        </row>
        <row r="35">
          <cell r="B35">
            <v>824009</v>
          </cell>
          <cell r="C35">
            <v>99999999</v>
          </cell>
          <cell r="D35" t="str">
            <v>SEWA KANTOR</v>
          </cell>
          <cell r="E35">
            <v>100569000</v>
          </cell>
          <cell r="F35">
            <v>10000000</v>
          </cell>
          <cell r="G35">
            <v>0</v>
          </cell>
          <cell r="H35">
            <v>110569000</v>
          </cell>
        </row>
        <row r="36">
          <cell r="B36">
            <v>824010</v>
          </cell>
          <cell r="C36">
            <v>99999999</v>
          </cell>
          <cell r="D36" t="str">
            <v>SEWA INVENTARIS</v>
          </cell>
          <cell r="E36">
            <v>14638920</v>
          </cell>
          <cell r="F36">
            <v>5659500</v>
          </cell>
          <cell r="G36">
            <v>0</v>
          </cell>
          <cell r="H36">
            <v>20298420</v>
          </cell>
        </row>
        <row r="37">
          <cell r="B37">
            <v>824021</v>
          </cell>
          <cell r="C37">
            <v>99999999</v>
          </cell>
          <cell r="D37" t="str">
            <v>BIAYA STNK/KEUR/</v>
          </cell>
          <cell r="E37">
            <v>15414500</v>
          </cell>
          <cell r="F37">
            <v>558000</v>
          </cell>
          <cell r="G37">
            <v>0</v>
          </cell>
          <cell r="H37">
            <v>15972500</v>
          </cell>
        </row>
        <row r="38">
          <cell r="B38">
            <v>824033</v>
          </cell>
          <cell r="C38">
            <v>99999999</v>
          </cell>
          <cell r="D38" t="str">
            <v>BIAYA KEAMANAN D</v>
          </cell>
          <cell r="E38">
            <v>11714300</v>
          </cell>
          <cell r="F38">
            <v>1050000</v>
          </cell>
          <cell r="G38">
            <v>0</v>
          </cell>
          <cell r="H38">
            <v>12764300</v>
          </cell>
        </row>
        <row r="39">
          <cell r="B39">
            <v>824037</v>
          </cell>
          <cell r="C39">
            <v>99999999</v>
          </cell>
          <cell r="D39" t="str">
            <v>BENDA POS/MATERA</v>
          </cell>
          <cell r="E39">
            <v>627500</v>
          </cell>
          <cell r="F39">
            <v>125700</v>
          </cell>
          <cell r="G39">
            <v>0</v>
          </cell>
          <cell r="H39">
            <v>753200</v>
          </cell>
        </row>
        <row r="40">
          <cell r="B40">
            <v>824042</v>
          </cell>
          <cell r="C40">
            <v>99999999</v>
          </cell>
          <cell r="D40" t="str">
            <v>REPACKING , BONG</v>
          </cell>
          <cell r="E40">
            <v>8330000</v>
          </cell>
          <cell r="F40">
            <v>200000</v>
          </cell>
          <cell r="G40">
            <v>0</v>
          </cell>
          <cell r="H40">
            <v>8530000</v>
          </cell>
        </row>
        <row r="41">
          <cell r="B41">
            <v>825011</v>
          </cell>
          <cell r="C41">
            <v>99999999</v>
          </cell>
          <cell r="D41" t="str">
            <v>BIAYA  PAJAK</v>
          </cell>
          <cell r="E41">
            <v>16477166</v>
          </cell>
          <cell r="F41">
            <v>898494</v>
          </cell>
          <cell r="G41">
            <v>0</v>
          </cell>
          <cell r="H41">
            <v>17375660</v>
          </cell>
        </row>
        <row r="42">
          <cell r="B42">
            <v>825012</v>
          </cell>
          <cell r="C42">
            <v>99999999</v>
          </cell>
          <cell r="D42" t="str">
            <v>ADMINISTRASI BAN</v>
          </cell>
          <cell r="E42">
            <v>330000</v>
          </cell>
          <cell r="F42">
            <v>196000</v>
          </cell>
          <cell r="G42">
            <v>0</v>
          </cell>
          <cell r="H42">
            <v>526000</v>
          </cell>
        </row>
        <row r="43">
          <cell r="B43">
            <v>825013</v>
          </cell>
          <cell r="C43">
            <v>99999999</v>
          </cell>
          <cell r="D43" t="str">
            <v>BIAYA JASA MANAG</v>
          </cell>
          <cell r="E43">
            <v>250000</v>
          </cell>
          <cell r="F43">
            <v>900000</v>
          </cell>
          <cell r="G43">
            <v>0</v>
          </cell>
          <cell r="H43">
            <v>1150000</v>
          </cell>
        </row>
        <row r="44">
          <cell r="B44">
            <v>825015</v>
          </cell>
          <cell r="C44">
            <v>99999999</v>
          </cell>
          <cell r="D44" t="str">
            <v>REKRUITMEN KARYA</v>
          </cell>
          <cell r="E44">
            <v>2053200</v>
          </cell>
          <cell r="F44">
            <v>3696600</v>
          </cell>
          <cell r="G44">
            <v>0</v>
          </cell>
          <cell r="H44">
            <v>5749800</v>
          </cell>
        </row>
        <row r="45">
          <cell r="B45">
            <v>825099</v>
          </cell>
          <cell r="C45">
            <v>99999999</v>
          </cell>
          <cell r="D45" t="str">
            <v>LAIN-LAIN</v>
          </cell>
          <cell r="E45">
            <v>78655368</v>
          </cell>
          <cell r="F45">
            <v>2080000</v>
          </cell>
          <cell r="G45">
            <v>0</v>
          </cell>
          <cell r="H45">
            <v>80735368</v>
          </cell>
        </row>
        <row r="46">
          <cell r="B46">
            <v>829207</v>
          </cell>
          <cell r="C46">
            <v>99999999</v>
          </cell>
          <cell r="D46" t="str">
            <v>BIAYA PROMOSI DA</v>
          </cell>
          <cell r="E46">
            <v>33144169</v>
          </cell>
          <cell r="F46">
            <v>11480204</v>
          </cell>
          <cell r="G46">
            <v>0</v>
          </cell>
          <cell r="H46">
            <v>44624373</v>
          </cell>
        </row>
        <row r="47">
          <cell r="B47">
            <v>910200</v>
          </cell>
          <cell r="C47">
            <v>99999999</v>
          </cell>
          <cell r="D47" t="str">
            <v>PENDAPATAN BUNGA</v>
          </cell>
          <cell r="E47">
            <v>-530470</v>
          </cell>
          <cell r="F47">
            <v>0</v>
          </cell>
          <cell r="G47">
            <v>122116</v>
          </cell>
          <cell r="H47">
            <v>-652586</v>
          </cell>
        </row>
        <row r="48">
          <cell r="B48">
            <v>919900</v>
          </cell>
          <cell r="C48">
            <v>99999999</v>
          </cell>
          <cell r="D48" t="str">
            <v>PENDAPATAN LAIN-</v>
          </cell>
          <cell r="E48">
            <v>-13730737</v>
          </cell>
          <cell r="F48">
            <v>0</v>
          </cell>
          <cell r="G48">
            <v>4891764</v>
          </cell>
          <cell r="H48">
            <v>-18622501</v>
          </cell>
        </row>
        <row r="50">
          <cell r="E50">
            <v>16281811258</v>
          </cell>
          <cell r="F50">
            <v>11379770211</v>
          </cell>
          <cell r="G50">
            <v>11379770211</v>
          </cell>
          <cell r="H50">
            <v>39041351680</v>
          </cell>
        </row>
        <row r="51">
          <cell r="B51">
            <v>1</v>
          </cell>
          <cell r="C51">
            <v>2</v>
          </cell>
          <cell r="D51">
            <v>3</v>
          </cell>
          <cell r="E51">
            <v>4</v>
          </cell>
          <cell r="F51">
            <v>5</v>
          </cell>
          <cell r="G51">
            <v>6</v>
          </cell>
          <cell r="H51">
            <v>7</v>
          </cell>
        </row>
        <row r="52">
          <cell r="F52">
            <v>0</v>
          </cell>
          <cell r="G52">
            <v>0</v>
          </cell>
        </row>
        <row r="53">
          <cell r="G53">
            <v>0</v>
          </cell>
        </row>
      </sheetData>
      <sheetData sheetId="9">
        <row r="1">
          <cell r="A1" t="str">
            <v>LAPORAN MUTASI PRODUK</v>
          </cell>
        </row>
        <row r="2">
          <cell r="A2" t="str">
            <v>PER  31 MEI  2011</v>
          </cell>
        </row>
        <row r="3">
          <cell r="A3" t="str">
            <v>ID PRODUK</v>
          </cell>
          <cell r="B3" t="str">
            <v>NAMA PRODUK</v>
          </cell>
          <cell r="C3" t="str">
            <v>SALDO AWAL</v>
          </cell>
          <cell r="D3" t="str">
            <v>SUPP(IN)</v>
          </cell>
          <cell r="E3" t="str">
            <v>DIST(IN)</v>
          </cell>
          <cell r="F3" t="str">
            <v>DEPO(IN)</v>
          </cell>
          <cell r="G3" t="str">
            <v>CABANG(IN)</v>
          </cell>
          <cell r="H3" t="str">
            <v>SUPP(OUT)</v>
          </cell>
          <cell r="I3" t="str">
            <v>DIST(OUT)</v>
          </cell>
          <cell r="J3" t="str">
            <v>DEPO(OUT)</v>
          </cell>
          <cell r="K3" t="str">
            <v>CABANG(OUT)</v>
          </cell>
          <cell r="L3" t="str">
            <v>KOREKSI</v>
          </cell>
          <cell r="M3" t="str">
            <v>SALDO AKHIR</v>
          </cell>
        </row>
        <row r="4">
          <cell r="A4">
            <v>10110</v>
          </cell>
          <cell r="B4" t="str">
            <v>AQ.5GLN ISI</v>
          </cell>
          <cell r="C4">
            <v>301</v>
          </cell>
          <cell r="D4">
            <v>1008</v>
          </cell>
          <cell r="E4">
            <v>602</v>
          </cell>
          <cell r="F4">
            <v>2667</v>
          </cell>
          <cell r="G4">
            <v>4214</v>
          </cell>
          <cell r="H4">
            <v>0</v>
          </cell>
          <cell r="I4">
            <v>4246</v>
          </cell>
          <cell r="J4">
            <v>2587</v>
          </cell>
          <cell r="K4">
            <v>1548</v>
          </cell>
          <cell r="L4">
            <v>0</v>
          </cell>
          <cell r="M4">
            <v>411</v>
          </cell>
        </row>
        <row r="5">
          <cell r="A5">
            <v>10111</v>
          </cell>
          <cell r="B5" t="str">
            <v>AQ.5GLN BTL</v>
          </cell>
          <cell r="C5">
            <v>524</v>
          </cell>
          <cell r="D5">
            <v>1008</v>
          </cell>
          <cell r="E5">
            <v>2439</v>
          </cell>
          <cell r="F5">
            <v>4221</v>
          </cell>
          <cell r="G5">
            <v>4215</v>
          </cell>
          <cell r="H5">
            <v>0</v>
          </cell>
          <cell r="I5">
            <v>2606</v>
          </cell>
          <cell r="J5">
            <v>4141</v>
          </cell>
          <cell r="K5">
            <v>4982</v>
          </cell>
          <cell r="L5">
            <v>0</v>
          </cell>
          <cell r="M5">
            <v>678</v>
          </cell>
        </row>
        <row r="6">
          <cell r="A6">
            <v>10114</v>
          </cell>
          <cell r="B6" t="str">
            <v>PALLET KAYU</v>
          </cell>
          <cell r="C6">
            <v>607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607</v>
          </cell>
        </row>
        <row r="7">
          <cell r="A7">
            <v>102000556</v>
          </cell>
          <cell r="B7" t="str">
            <v>1 MILKUAT INSTAN STROWBERI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102000556</v>
          </cell>
          <cell r="B8" t="str">
            <v>2 MILKUAT INSTAN ORANGE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102000556</v>
          </cell>
          <cell r="B9" t="str">
            <v>3 MILKUAT INSTANT COKLAT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10510</v>
          </cell>
          <cell r="B10" t="str">
            <v>AQ.380 ML ISI 1X24</v>
          </cell>
          <cell r="C10">
            <v>43</v>
          </cell>
          <cell r="D10">
            <v>0</v>
          </cell>
          <cell r="E10">
            <v>9</v>
          </cell>
          <cell r="F10">
            <v>41</v>
          </cell>
          <cell r="G10">
            <v>1200</v>
          </cell>
          <cell r="H10">
            <v>0</v>
          </cell>
          <cell r="I10">
            <v>24</v>
          </cell>
          <cell r="J10">
            <v>41</v>
          </cell>
          <cell r="K10">
            <v>0</v>
          </cell>
          <cell r="L10">
            <v>0</v>
          </cell>
          <cell r="M10">
            <v>1228</v>
          </cell>
        </row>
        <row r="11">
          <cell r="A11">
            <v>10511</v>
          </cell>
          <cell r="B11" t="str">
            <v>AQ.380 ML BTL</v>
          </cell>
          <cell r="C11">
            <v>2805</v>
          </cell>
          <cell r="D11">
            <v>4080</v>
          </cell>
          <cell r="E11">
            <v>408</v>
          </cell>
          <cell r="F11">
            <v>1032</v>
          </cell>
          <cell r="G11">
            <v>1200</v>
          </cell>
          <cell r="H11">
            <v>0</v>
          </cell>
          <cell r="I11">
            <v>408</v>
          </cell>
          <cell r="J11">
            <v>1032</v>
          </cell>
          <cell r="K11">
            <v>4080</v>
          </cell>
          <cell r="L11">
            <v>0</v>
          </cell>
          <cell r="M11">
            <v>4005</v>
          </cell>
        </row>
        <row r="12">
          <cell r="A12">
            <v>10512</v>
          </cell>
          <cell r="B12" t="str">
            <v>AQ.380 ML KRAT/PALET</v>
          </cell>
          <cell r="C12">
            <v>118</v>
          </cell>
          <cell r="D12">
            <v>170</v>
          </cell>
          <cell r="E12">
            <v>17</v>
          </cell>
          <cell r="F12">
            <v>43</v>
          </cell>
          <cell r="G12">
            <v>50</v>
          </cell>
          <cell r="H12">
            <v>0</v>
          </cell>
          <cell r="I12">
            <v>17</v>
          </cell>
          <cell r="J12">
            <v>43</v>
          </cell>
          <cell r="K12">
            <v>170</v>
          </cell>
          <cell r="L12">
            <v>0</v>
          </cell>
          <cell r="M12">
            <v>168</v>
          </cell>
        </row>
        <row r="13">
          <cell r="A13">
            <v>12111</v>
          </cell>
          <cell r="B13" t="str">
            <v>AQ.1500ML 1X12</v>
          </cell>
          <cell r="C13">
            <v>10019</v>
          </cell>
          <cell r="D13">
            <v>52300</v>
          </cell>
          <cell r="E13">
            <v>8336</v>
          </cell>
          <cell r="F13">
            <v>8356</v>
          </cell>
          <cell r="G13">
            <v>10400</v>
          </cell>
          <cell r="H13">
            <v>0</v>
          </cell>
          <cell r="I13">
            <v>58581</v>
          </cell>
          <cell r="J13">
            <v>8356</v>
          </cell>
          <cell r="K13">
            <v>5646</v>
          </cell>
          <cell r="L13">
            <v>0</v>
          </cell>
          <cell r="M13">
            <v>16828</v>
          </cell>
        </row>
        <row r="14">
          <cell r="A14">
            <v>12312</v>
          </cell>
          <cell r="B14" t="str">
            <v>AQ.600ML 1X24</v>
          </cell>
          <cell r="C14">
            <v>22345</v>
          </cell>
          <cell r="D14">
            <v>43848</v>
          </cell>
          <cell r="E14">
            <v>5326</v>
          </cell>
          <cell r="F14">
            <v>674</v>
          </cell>
          <cell r="G14">
            <v>2</v>
          </cell>
          <cell r="H14">
            <v>0</v>
          </cell>
          <cell r="I14">
            <v>53663</v>
          </cell>
          <cell r="J14">
            <v>674</v>
          </cell>
          <cell r="K14">
            <v>9502</v>
          </cell>
          <cell r="L14">
            <v>0</v>
          </cell>
          <cell r="M14">
            <v>8356</v>
          </cell>
        </row>
        <row r="15">
          <cell r="A15">
            <v>12512</v>
          </cell>
          <cell r="B15" t="str">
            <v>AQ.330ML 1X24</v>
          </cell>
          <cell r="C15">
            <v>15188</v>
          </cell>
          <cell r="D15">
            <v>5616</v>
          </cell>
          <cell r="E15">
            <v>1810</v>
          </cell>
          <cell r="F15">
            <v>205</v>
          </cell>
          <cell r="G15">
            <v>50</v>
          </cell>
          <cell r="H15">
            <v>0</v>
          </cell>
          <cell r="I15">
            <v>7906</v>
          </cell>
          <cell r="J15">
            <v>205</v>
          </cell>
          <cell r="K15">
            <v>1801</v>
          </cell>
          <cell r="L15">
            <v>0</v>
          </cell>
          <cell r="M15">
            <v>12957</v>
          </cell>
        </row>
        <row r="16">
          <cell r="A16">
            <v>12613</v>
          </cell>
          <cell r="B16" t="str">
            <v>AQ.240ML 1X48</v>
          </cell>
          <cell r="C16">
            <v>22425</v>
          </cell>
          <cell r="D16">
            <v>48024</v>
          </cell>
          <cell r="E16">
            <v>13035</v>
          </cell>
          <cell r="F16">
            <v>10988</v>
          </cell>
          <cell r="G16">
            <v>2512</v>
          </cell>
          <cell r="H16">
            <v>0</v>
          </cell>
          <cell r="I16">
            <v>87601</v>
          </cell>
          <cell r="J16">
            <v>988</v>
          </cell>
          <cell r="K16">
            <v>4979</v>
          </cell>
          <cell r="L16">
            <v>0</v>
          </cell>
          <cell r="M16">
            <v>3416</v>
          </cell>
        </row>
        <row r="17">
          <cell r="A17">
            <v>19310</v>
          </cell>
          <cell r="B17" t="str">
            <v>AQ.TISSUE</v>
          </cell>
          <cell r="C17">
            <v>852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852</v>
          </cell>
        </row>
        <row r="18">
          <cell r="A18">
            <v>20110</v>
          </cell>
          <cell r="B18" t="str">
            <v>VT.5GLN ISI</v>
          </cell>
          <cell r="C18">
            <v>164</v>
          </cell>
          <cell r="D18">
            <v>0</v>
          </cell>
          <cell r="E18">
            <v>182</v>
          </cell>
          <cell r="F18">
            <v>572</v>
          </cell>
          <cell r="G18">
            <v>912</v>
          </cell>
          <cell r="H18">
            <v>0</v>
          </cell>
          <cell r="I18">
            <v>945</v>
          </cell>
          <cell r="J18">
            <v>572</v>
          </cell>
          <cell r="K18">
            <v>172</v>
          </cell>
          <cell r="L18">
            <v>0</v>
          </cell>
          <cell r="M18">
            <v>141</v>
          </cell>
        </row>
        <row r="19">
          <cell r="A19">
            <v>20111</v>
          </cell>
          <cell r="B19" t="str">
            <v>VT.5GLN BTL</v>
          </cell>
          <cell r="C19">
            <v>311</v>
          </cell>
          <cell r="D19">
            <v>0</v>
          </cell>
          <cell r="E19">
            <v>389</v>
          </cell>
          <cell r="F19">
            <v>1040</v>
          </cell>
          <cell r="G19">
            <v>912</v>
          </cell>
          <cell r="H19">
            <v>0</v>
          </cell>
          <cell r="I19">
            <v>391</v>
          </cell>
          <cell r="J19">
            <v>1040</v>
          </cell>
          <cell r="K19">
            <v>958</v>
          </cell>
          <cell r="L19">
            <v>0</v>
          </cell>
          <cell r="M19">
            <v>263</v>
          </cell>
        </row>
        <row r="20">
          <cell r="A20">
            <v>22111</v>
          </cell>
          <cell r="B20" t="str">
            <v>VT.1500ML 1X12</v>
          </cell>
          <cell r="C20">
            <v>279</v>
          </cell>
          <cell r="D20">
            <v>3325</v>
          </cell>
          <cell r="E20">
            <v>405</v>
          </cell>
          <cell r="F20">
            <v>12</v>
          </cell>
          <cell r="G20">
            <v>418</v>
          </cell>
          <cell r="H20">
            <v>0</v>
          </cell>
          <cell r="I20">
            <v>547</v>
          </cell>
          <cell r="J20">
            <v>12</v>
          </cell>
          <cell r="K20">
            <v>0</v>
          </cell>
          <cell r="L20">
            <v>0</v>
          </cell>
          <cell r="M20">
            <v>3880</v>
          </cell>
        </row>
        <row r="21">
          <cell r="A21">
            <v>22312</v>
          </cell>
          <cell r="B21" t="str">
            <v>VT.600ML 1X24</v>
          </cell>
          <cell r="C21">
            <v>3764</v>
          </cell>
          <cell r="D21">
            <v>3689</v>
          </cell>
          <cell r="E21">
            <v>784</v>
          </cell>
          <cell r="F21">
            <v>70</v>
          </cell>
          <cell r="G21">
            <v>0</v>
          </cell>
          <cell r="H21">
            <v>0</v>
          </cell>
          <cell r="I21">
            <v>1483</v>
          </cell>
          <cell r="J21">
            <v>70</v>
          </cell>
          <cell r="K21">
            <v>0</v>
          </cell>
          <cell r="L21">
            <v>0</v>
          </cell>
          <cell r="M21">
            <v>6754</v>
          </cell>
        </row>
        <row r="22">
          <cell r="A22">
            <v>22613</v>
          </cell>
          <cell r="B22" t="str">
            <v>VT.240ML 1X48</v>
          </cell>
          <cell r="C22">
            <v>2671</v>
          </cell>
          <cell r="D22">
            <v>5981</v>
          </cell>
          <cell r="E22">
            <v>1460</v>
          </cell>
          <cell r="F22">
            <v>606</v>
          </cell>
          <cell r="G22">
            <v>448</v>
          </cell>
          <cell r="H22">
            <v>0</v>
          </cell>
          <cell r="I22">
            <v>2256</v>
          </cell>
          <cell r="J22">
            <v>606</v>
          </cell>
          <cell r="K22">
            <v>32</v>
          </cell>
          <cell r="L22">
            <v>0</v>
          </cell>
          <cell r="M22">
            <v>8272</v>
          </cell>
        </row>
        <row r="23">
          <cell r="A23">
            <v>29310</v>
          </cell>
          <cell r="B23" t="str">
            <v>VT.TISSUE</v>
          </cell>
          <cell r="C23">
            <v>136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136</v>
          </cell>
        </row>
        <row r="24">
          <cell r="A24">
            <v>40410</v>
          </cell>
          <cell r="B24" t="str">
            <v>MIZONE ORANGE LIME  500ML</v>
          </cell>
          <cell r="C24">
            <v>9166</v>
          </cell>
          <cell r="D24">
            <v>10164</v>
          </cell>
          <cell r="E24">
            <v>1913</v>
          </cell>
          <cell r="F24">
            <v>31</v>
          </cell>
          <cell r="G24">
            <v>897</v>
          </cell>
          <cell r="H24">
            <v>0</v>
          </cell>
          <cell r="I24">
            <v>5558</v>
          </cell>
          <cell r="J24">
            <v>31</v>
          </cell>
          <cell r="K24">
            <v>250</v>
          </cell>
          <cell r="L24">
            <v>0</v>
          </cell>
          <cell r="M24">
            <v>16332</v>
          </cell>
        </row>
        <row r="25">
          <cell r="A25">
            <v>40411</v>
          </cell>
          <cell r="B25" t="str">
            <v>MIZONE PASSION FRUIT 500M</v>
          </cell>
          <cell r="C25">
            <v>126</v>
          </cell>
          <cell r="D25">
            <v>1232</v>
          </cell>
          <cell r="E25">
            <v>1286</v>
          </cell>
          <cell r="F25">
            <v>2</v>
          </cell>
          <cell r="G25">
            <v>200</v>
          </cell>
          <cell r="H25">
            <v>0</v>
          </cell>
          <cell r="I25">
            <v>2674</v>
          </cell>
          <cell r="J25">
            <v>32</v>
          </cell>
          <cell r="K25">
            <v>30</v>
          </cell>
          <cell r="L25">
            <v>0</v>
          </cell>
          <cell r="M25">
            <v>110</v>
          </cell>
        </row>
        <row r="26">
          <cell r="A26">
            <v>40412</v>
          </cell>
          <cell r="B26" t="str">
            <v>MIZONE LYCHEE LEMON 500 M</v>
          </cell>
          <cell r="C26">
            <v>7915</v>
          </cell>
          <cell r="D26">
            <v>5236</v>
          </cell>
          <cell r="E26">
            <v>2342</v>
          </cell>
          <cell r="F26">
            <v>84</v>
          </cell>
          <cell r="G26">
            <v>1225</v>
          </cell>
          <cell r="H26">
            <v>0</v>
          </cell>
          <cell r="I26">
            <v>10501</v>
          </cell>
          <cell r="J26">
            <v>84</v>
          </cell>
          <cell r="K26">
            <v>50</v>
          </cell>
          <cell r="L26">
            <v>0</v>
          </cell>
          <cell r="M26">
            <v>6167</v>
          </cell>
        </row>
        <row r="27">
          <cell r="A27">
            <v>40413</v>
          </cell>
          <cell r="B27" t="str">
            <v>MIZONE M.PACK TT 500ML 1X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40418</v>
          </cell>
          <cell r="B28" t="str">
            <v>MIZONE APPLE GUAVA 500 ML</v>
          </cell>
          <cell r="C28">
            <v>8497</v>
          </cell>
          <cell r="D28">
            <v>9464</v>
          </cell>
          <cell r="E28">
            <v>1532</v>
          </cell>
          <cell r="F28">
            <v>41</v>
          </cell>
          <cell r="G28">
            <v>150</v>
          </cell>
          <cell r="H28">
            <v>0</v>
          </cell>
          <cell r="I28">
            <v>4453</v>
          </cell>
          <cell r="J28">
            <v>71</v>
          </cell>
          <cell r="K28">
            <v>430</v>
          </cell>
          <cell r="L28">
            <v>0</v>
          </cell>
          <cell r="M28">
            <v>14730</v>
          </cell>
        </row>
        <row r="29">
          <cell r="A29" t="str">
            <v>40419</v>
          </cell>
          <cell r="B29" t="str">
            <v>MIZONE MANGGO KWENI 500ML</v>
          </cell>
          <cell r="C29">
            <v>8330</v>
          </cell>
          <cell r="D29">
            <v>924</v>
          </cell>
          <cell r="E29">
            <v>1878</v>
          </cell>
          <cell r="F29">
            <v>41</v>
          </cell>
          <cell r="G29">
            <v>201</v>
          </cell>
          <cell r="H29">
            <v>0</v>
          </cell>
          <cell r="I29">
            <v>4866</v>
          </cell>
          <cell r="J29">
            <v>71</v>
          </cell>
          <cell r="K29">
            <v>530</v>
          </cell>
          <cell r="L29">
            <v>0</v>
          </cell>
          <cell r="M29">
            <v>5907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4">
          <cell r="B34" t="str">
            <v>TOTAL</v>
          </cell>
          <cell r="C34">
            <v>116586</v>
          </cell>
          <cell r="D34">
            <v>196069</v>
          </cell>
          <cell r="E34">
            <v>44153</v>
          </cell>
          <cell r="F34">
            <v>30726</v>
          </cell>
          <cell r="G34">
            <v>29206</v>
          </cell>
          <cell r="H34">
            <v>0</v>
          </cell>
          <cell r="I34">
            <v>248726</v>
          </cell>
          <cell r="J34">
            <v>20656</v>
          </cell>
          <cell r="K34">
            <v>35160</v>
          </cell>
          <cell r="L34">
            <v>0</v>
          </cell>
          <cell r="M34">
            <v>112198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K35">
            <v>11</v>
          </cell>
          <cell r="L35">
            <v>12</v>
          </cell>
          <cell r="M35">
            <v>13</v>
          </cell>
        </row>
        <row r="36">
          <cell r="M36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Jadwal_Rute "/>
      <sheetName val="Senin"/>
      <sheetName val="Lap Senin"/>
      <sheetName val="WTB senin"/>
      <sheetName val="Selasa"/>
      <sheetName val="Lap Selasa"/>
      <sheetName val="WTB selasa"/>
      <sheetName val="Rabu"/>
      <sheetName val="Lap Rabu"/>
      <sheetName val="WTB Rabu"/>
      <sheetName val="Kamis"/>
      <sheetName val="Lap Kamis"/>
      <sheetName val="WTB kamis"/>
      <sheetName val="Jumat"/>
      <sheetName val="Lap jumat"/>
      <sheetName val="WTB ju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W1" t="str">
            <v>NERACA LAJUR KAMIS</v>
          </cell>
        </row>
        <row r="2">
          <cell r="AW2" t="str">
            <v>Kode</v>
          </cell>
          <cell r="AX2" t="str">
            <v>Nama</v>
          </cell>
          <cell r="AY2" t="str">
            <v>Saldo</v>
          </cell>
          <cell r="AZ2" t="str">
            <v>awal</v>
          </cell>
          <cell r="BA2" t="str">
            <v>Penyesuaian</v>
          </cell>
          <cell r="BC2" t="str">
            <v>Saldo</v>
          </cell>
          <cell r="BD2" t="str">
            <v>akhir</v>
          </cell>
        </row>
        <row r="3">
          <cell r="AW3" t="str">
            <v>Perk.</v>
          </cell>
          <cell r="AX3" t="str">
            <v>Perkiraan</v>
          </cell>
          <cell r="AY3" t="str">
            <v>Debet</v>
          </cell>
          <cell r="AZ3" t="str">
            <v>Kredit</v>
          </cell>
          <cell r="BA3" t="str">
            <v>Debet</v>
          </cell>
          <cell r="BB3" t="str">
            <v>Kredit</v>
          </cell>
          <cell r="BC3" t="str">
            <v>Debet</v>
          </cell>
          <cell r="BD3" t="str">
            <v>Kredit</v>
          </cell>
        </row>
        <row r="4">
          <cell r="AW4">
            <v>101</v>
          </cell>
          <cell r="AX4" t="str">
            <v>Kas besar</v>
          </cell>
          <cell r="AY4">
            <v>705000</v>
          </cell>
          <cell r="AZ4">
            <v>0</v>
          </cell>
          <cell r="BA4">
            <v>247500</v>
          </cell>
          <cell r="BB4">
            <v>720000</v>
          </cell>
          <cell r="BC4">
            <v>232500</v>
          </cell>
          <cell r="BD4">
            <v>0</v>
          </cell>
        </row>
        <row r="5">
          <cell r="AW5">
            <v>102</v>
          </cell>
          <cell r="AX5" t="str">
            <v>Kas kecil Surabaya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AW6">
            <v>111</v>
          </cell>
          <cell r="AX6" t="str">
            <v xml:space="preserve">Bank Depo </v>
          </cell>
          <cell r="AY6">
            <v>480000</v>
          </cell>
          <cell r="AZ6">
            <v>0</v>
          </cell>
          <cell r="BA6">
            <v>731000</v>
          </cell>
          <cell r="BC6">
            <v>1211000</v>
          </cell>
          <cell r="BD6">
            <v>0</v>
          </cell>
        </row>
        <row r="7">
          <cell r="AW7">
            <v>112</v>
          </cell>
          <cell r="AX7" t="str">
            <v>Outstanding BG / Cheque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AW8">
            <v>121</v>
          </cell>
          <cell r="AX8" t="str">
            <v>Deposito Bank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W9">
            <v>131</v>
          </cell>
          <cell r="AX9" t="str">
            <v>Piutang usaha</v>
          </cell>
          <cell r="AY9">
            <v>338500</v>
          </cell>
          <cell r="AZ9">
            <v>0</v>
          </cell>
          <cell r="BA9">
            <v>30000</v>
          </cell>
          <cell r="BB9">
            <v>338500</v>
          </cell>
          <cell r="BC9">
            <v>30000</v>
          </cell>
          <cell r="BD9">
            <v>0</v>
          </cell>
        </row>
        <row r="10">
          <cell r="AW10">
            <v>141</v>
          </cell>
          <cell r="AX10" t="str">
            <v>Piutang direksi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W11">
            <v>142</v>
          </cell>
          <cell r="AX11" t="str">
            <v>Piutang karyawan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W12">
            <v>143</v>
          </cell>
          <cell r="AX12" t="str">
            <v>Piutang pihak III</v>
          </cell>
          <cell r="AY12">
            <v>0</v>
          </cell>
          <cell r="AZ12">
            <v>0</v>
          </cell>
          <cell r="BC12">
            <v>0</v>
          </cell>
          <cell r="BD12">
            <v>0</v>
          </cell>
        </row>
        <row r="13">
          <cell r="AW13">
            <v>144</v>
          </cell>
          <cell r="AX13" t="str">
            <v>Saldo piutang tahun lalu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W14">
            <v>148</v>
          </cell>
          <cell r="AX14" t="str">
            <v>Piutang titipan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W15">
            <v>149</v>
          </cell>
          <cell r="AX15" t="str">
            <v>Penukaran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W16">
            <v>151</v>
          </cell>
          <cell r="AX16" t="str">
            <v>Persediaan barang</v>
          </cell>
          <cell r="AY16">
            <v>0</v>
          </cell>
          <cell r="AZ16">
            <v>0</v>
          </cell>
          <cell r="BC16">
            <v>0</v>
          </cell>
          <cell r="BD16">
            <v>0</v>
          </cell>
        </row>
        <row r="17">
          <cell r="AW17">
            <v>152</v>
          </cell>
          <cell r="AX17" t="str">
            <v>Persediaan bahan pembantu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W18">
            <v>153</v>
          </cell>
          <cell r="AX18" t="str">
            <v xml:space="preserve">Persediaan </v>
          </cell>
          <cell r="AY18">
            <v>72846000</v>
          </cell>
          <cell r="AZ18">
            <v>0</v>
          </cell>
          <cell r="BA18">
            <v>0</v>
          </cell>
          <cell r="BB18">
            <v>0</v>
          </cell>
          <cell r="BC18">
            <v>72846000</v>
          </cell>
          <cell r="BD18">
            <v>0</v>
          </cell>
        </row>
        <row r="19">
          <cell r="AW19">
            <v>154</v>
          </cell>
          <cell r="AX19" t="str">
            <v>Biaya pembelian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W20">
            <v>155</v>
          </cell>
          <cell r="AX20" t="str">
            <v>Persediaan barang BS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W21">
            <v>161</v>
          </cell>
          <cell r="AX21" t="str">
            <v>Uang muka pembelian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W22">
            <v>171</v>
          </cell>
          <cell r="AX22" t="str">
            <v>R/K Transfer</v>
          </cell>
          <cell r="AY22">
            <v>0</v>
          </cell>
          <cell r="AZ22">
            <v>0</v>
          </cell>
          <cell r="BC22">
            <v>0</v>
          </cell>
          <cell r="BD22">
            <v>0</v>
          </cell>
        </row>
        <row r="23">
          <cell r="AW23">
            <v>172</v>
          </cell>
          <cell r="AX23" t="str">
            <v>R/K Dropping</v>
          </cell>
          <cell r="AY23">
            <v>0</v>
          </cell>
          <cell r="AZ23">
            <v>74400000</v>
          </cell>
          <cell r="BA23">
            <v>0</v>
          </cell>
          <cell r="BB23">
            <v>0</v>
          </cell>
          <cell r="BC23">
            <v>0</v>
          </cell>
          <cell r="BD23">
            <v>74400000</v>
          </cell>
        </row>
        <row r="24">
          <cell r="AW24">
            <v>173</v>
          </cell>
          <cell r="AX24" t="str">
            <v xml:space="preserve">R/K Barang </v>
          </cell>
          <cell r="AY24">
            <v>0</v>
          </cell>
          <cell r="AZ24">
            <v>0</v>
          </cell>
          <cell r="BC24">
            <v>0</v>
          </cell>
          <cell r="BD24">
            <v>0</v>
          </cell>
        </row>
        <row r="25">
          <cell r="AW25">
            <v>174</v>
          </cell>
          <cell r="AX25" t="str">
            <v>R/K Biaya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W26">
            <v>180</v>
          </cell>
          <cell r="AX26" t="str">
            <v>Pajak dibayar dimuka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W27">
            <v>190</v>
          </cell>
          <cell r="AX27" t="str">
            <v>Biaya dibayar dimuka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W28">
            <v>191</v>
          </cell>
          <cell r="AX28" t="str">
            <v>Asuransi dibayar dimuka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W29">
            <v>192</v>
          </cell>
          <cell r="AX29" t="str">
            <v>Sewa dibayar dimuka/gdg+tnh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W30">
            <v>193</v>
          </cell>
          <cell r="AX30" t="str">
            <v>Biaya lain-lain dibayar dimuka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W31">
            <v>199</v>
          </cell>
          <cell r="AX31" t="str">
            <v>By ayat silang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W32">
            <v>201</v>
          </cell>
          <cell r="AX32" t="str">
            <v>Tanah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W33">
            <v>202</v>
          </cell>
          <cell r="AX33" t="str">
            <v>Bangunan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W34">
            <v>203</v>
          </cell>
          <cell r="AX34" t="str">
            <v>Sarana &amp; Instalasi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W35">
            <v>204</v>
          </cell>
          <cell r="AX35" t="str">
            <v>Kendaraan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W36">
            <v>205</v>
          </cell>
          <cell r="AX36" t="str">
            <v>Inventaris &amp; peralatan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W37">
            <v>211</v>
          </cell>
          <cell r="AX37" t="str">
            <v>Akum.peny.Bangunan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</row>
        <row r="38">
          <cell r="AW38">
            <v>212</v>
          </cell>
          <cell r="AX38" t="str">
            <v>Akum.Peny.Sarana &amp; Instal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W39">
            <v>213</v>
          </cell>
          <cell r="AX39" t="str">
            <v>Akum.peny.Kendaraan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W40">
            <v>214</v>
          </cell>
          <cell r="AX40" t="str">
            <v>Akum.peny.Invent &amp; peralat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W41">
            <v>250</v>
          </cell>
          <cell r="AX41" t="str">
            <v>Aktiva lain-lain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W42">
            <v>301</v>
          </cell>
          <cell r="AX42" t="str">
            <v>Hutang bank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W43">
            <v>311</v>
          </cell>
          <cell r="AX43" t="str">
            <v>Hutang usaha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W44">
            <v>320</v>
          </cell>
          <cell r="AX44" t="str">
            <v>Hutang lain-lain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W45">
            <v>321</v>
          </cell>
          <cell r="AX45" t="str">
            <v>Hutang direksi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W46">
            <v>322</v>
          </cell>
          <cell r="AX46" t="str">
            <v>Hutang pihak III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W47">
            <v>323</v>
          </cell>
          <cell r="AX47" t="str">
            <v>Hutang pemegang usaha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W48">
            <v>324</v>
          </cell>
          <cell r="AX48" t="str">
            <v>Hutang titipan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W49">
            <v>331</v>
          </cell>
          <cell r="AX49" t="str">
            <v>Biaya sewa ymh dibayar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W50">
            <v>332</v>
          </cell>
          <cell r="AX50" t="str">
            <v>Biaya asuransi bayar dimuka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W51">
            <v>333</v>
          </cell>
          <cell r="AX51" t="str">
            <v>Hutang Ms.Support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</row>
        <row r="52">
          <cell r="AW52">
            <v>334</v>
          </cell>
          <cell r="AX52" t="str">
            <v>Biaya gaji ymh dibayar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</row>
        <row r="53">
          <cell r="AW53">
            <v>350</v>
          </cell>
          <cell r="AX53" t="str">
            <v>Hutang pajak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W54">
            <v>381</v>
          </cell>
          <cell r="AX54" t="str">
            <v>Uang muka penj./ AGK titipan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W55">
            <v>391</v>
          </cell>
          <cell r="AX55" t="str">
            <v>Hutang jangka panjang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W56">
            <v>401</v>
          </cell>
          <cell r="AX56" t="str">
            <v>Modal saham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W57">
            <v>410</v>
          </cell>
          <cell r="AX57" t="str">
            <v>Saldo R/L tahun lalu</v>
          </cell>
          <cell r="AY57">
            <v>0</v>
          </cell>
          <cell r="AZ57">
            <v>0</v>
          </cell>
          <cell r="BC57">
            <v>0</v>
          </cell>
          <cell r="BD57">
            <v>0</v>
          </cell>
        </row>
        <row r="58">
          <cell r="AW58">
            <v>420</v>
          </cell>
          <cell r="AX58" t="str">
            <v>Saldo R/L tahun berjalan</v>
          </cell>
          <cell r="AY58">
            <v>0</v>
          </cell>
          <cell r="AZ58">
            <v>-87500</v>
          </cell>
          <cell r="BA58">
            <v>-57000</v>
          </cell>
          <cell r="BB58">
            <v>0</v>
          </cell>
          <cell r="BC58">
            <v>0</v>
          </cell>
          <cell r="BD58">
            <v>-30500</v>
          </cell>
        </row>
        <row r="59">
          <cell r="AW59">
            <v>430</v>
          </cell>
          <cell r="AX59" t="str">
            <v>Saldo R/L bulan berjalan</v>
          </cell>
          <cell r="AY59">
            <v>0</v>
          </cell>
          <cell r="AZ59">
            <v>57000</v>
          </cell>
          <cell r="BA59">
            <v>137000</v>
          </cell>
          <cell r="BB59">
            <v>30000</v>
          </cell>
          <cell r="BC59">
            <v>0</v>
          </cell>
          <cell r="BD59">
            <v>-50000</v>
          </cell>
        </row>
        <row r="60">
          <cell r="AY60">
            <v>74369500</v>
          </cell>
          <cell r="AZ60">
            <v>74369500</v>
          </cell>
          <cell r="BA60">
            <v>1088500</v>
          </cell>
          <cell r="BB60">
            <v>1088500</v>
          </cell>
          <cell r="BC60">
            <v>74319500</v>
          </cell>
          <cell r="BD60">
            <v>74319500</v>
          </cell>
        </row>
        <row r="61">
          <cell r="AW61">
            <v>501</v>
          </cell>
          <cell r="AX61" t="str">
            <v>Penjualan</v>
          </cell>
          <cell r="AY61">
            <v>0</v>
          </cell>
          <cell r="AZ61">
            <v>1728500</v>
          </cell>
          <cell r="BB61">
            <v>0</v>
          </cell>
          <cell r="BC61">
            <v>0</v>
          </cell>
          <cell r="BD61">
            <v>1728500</v>
          </cell>
        </row>
        <row r="62">
          <cell r="AW62">
            <v>511</v>
          </cell>
          <cell r="AX62" t="str">
            <v>Diskon penjualan</v>
          </cell>
          <cell r="AY62">
            <v>0</v>
          </cell>
          <cell r="AZ62">
            <v>0</v>
          </cell>
          <cell r="BC62">
            <v>0</v>
          </cell>
          <cell r="BD62">
            <v>0</v>
          </cell>
        </row>
        <row r="63">
          <cell r="AW63">
            <v>512</v>
          </cell>
          <cell r="AX63" t="str">
            <v>Retur panjualan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W64">
            <v>513</v>
          </cell>
          <cell r="AX64" t="str">
            <v>Embalasi penjualan</v>
          </cell>
          <cell r="AY64">
            <v>0</v>
          </cell>
          <cell r="AZ64">
            <v>0</v>
          </cell>
          <cell r="BC64">
            <v>0</v>
          </cell>
          <cell r="BD64">
            <v>0</v>
          </cell>
        </row>
        <row r="65">
          <cell r="AW65">
            <v>551</v>
          </cell>
          <cell r="AX65" t="str">
            <v>Beban pokok penjualan</v>
          </cell>
          <cell r="AY65">
            <v>1554000</v>
          </cell>
          <cell r="AZ65">
            <v>0</v>
          </cell>
          <cell r="BA65">
            <v>0</v>
          </cell>
          <cell r="BC65">
            <v>1554000</v>
          </cell>
          <cell r="BD65">
            <v>0</v>
          </cell>
        </row>
        <row r="66">
          <cell r="AW66">
            <v>601</v>
          </cell>
          <cell r="AX66" t="str">
            <v>Gaji pegawai operasional</v>
          </cell>
          <cell r="AY66">
            <v>0</v>
          </cell>
          <cell r="AZ66">
            <v>0</v>
          </cell>
          <cell r="BA66">
            <v>25000</v>
          </cell>
          <cell r="BC66">
            <v>25000</v>
          </cell>
          <cell r="BD66">
            <v>0</v>
          </cell>
        </row>
        <row r="67">
          <cell r="AW67">
            <v>602</v>
          </cell>
          <cell r="AX67" t="str">
            <v xml:space="preserve">Tunjangan 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W68">
            <v>603</v>
          </cell>
          <cell r="AX68" t="str">
            <v>Komisi penjualan</v>
          </cell>
          <cell r="AY68">
            <v>0</v>
          </cell>
          <cell r="AZ68">
            <v>0</v>
          </cell>
          <cell r="BC68">
            <v>0</v>
          </cell>
          <cell r="BD68">
            <v>0</v>
          </cell>
        </row>
        <row r="69">
          <cell r="AW69">
            <v>604</v>
          </cell>
          <cell r="AX69" t="str">
            <v xml:space="preserve">Uang makan 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W70">
            <v>605</v>
          </cell>
          <cell r="AX70" t="str">
            <v>Pengobatan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W71">
            <v>609</v>
          </cell>
          <cell r="AX71" t="str">
            <v>Biaya peg penjualan lain2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W72">
            <v>611</v>
          </cell>
          <cell r="AX72" t="str">
            <v>Bensin/solar/olie</v>
          </cell>
          <cell r="AY72">
            <v>200000</v>
          </cell>
          <cell r="AZ72">
            <v>0</v>
          </cell>
          <cell r="BA72">
            <v>0</v>
          </cell>
          <cell r="BC72">
            <v>200000</v>
          </cell>
          <cell r="BD72">
            <v>0</v>
          </cell>
        </row>
        <row r="73">
          <cell r="AW73">
            <v>612</v>
          </cell>
          <cell r="AX73" t="str">
            <v>Tol/parkir/ retribusi</v>
          </cell>
          <cell r="AY73">
            <v>5000</v>
          </cell>
          <cell r="AZ73">
            <v>0</v>
          </cell>
          <cell r="BA73">
            <v>0</v>
          </cell>
          <cell r="BC73">
            <v>5000</v>
          </cell>
          <cell r="BD73">
            <v>0</v>
          </cell>
        </row>
        <row r="74">
          <cell r="AW74">
            <v>613</v>
          </cell>
          <cell r="AX74" t="str">
            <v>Biaya ekspedisi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W75">
            <v>614</v>
          </cell>
          <cell r="AX75" t="str">
            <v>Biaya perjalanan dinas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</row>
        <row r="76">
          <cell r="AW76">
            <v>615</v>
          </cell>
          <cell r="AX76" t="str">
            <v>Biaya bongkar muat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</row>
        <row r="77">
          <cell r="AW77">
            <v>616</v>
          </cell>
          <cell r="AX77" t="str">
            <v>Biaya Sewa kendaraan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</row>
        <row r="78">
          <cell r="AW78">
            <v>619</v>
          </cell>
          <cell r="AX78" t="str">
            <v>Biaya kiriman/perjalan lain2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W79">
            <v>621</v>
          </cell>
          <cell r="AX79" t="str">
            <v>Biaya promosi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W80">
            <v>622</v>
          </cell>
          <cell r="AX80" t="str">
            <v>Biaya iklan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W81">
            <v>631</v>
          </cell>
          <cell r="AX81" t="str">
            <v>Biaya jamuan tamu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W82">
            <v>632</v>
          </cell>
          <cell r="AX82" t="str">
            <v>Biaya (ATK/FC/Cetak)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W83">
            <v>633</v>
          </cell>
          <cell r="AX83" t="str">
            <v>Repacking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W84">
            <v>634</v>
          </cell>
          <cell r="AX84" t="str">
            <v>Biaya jasa software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</row>
        <row r="85">
          <cell r="AW85">
            <v>641</v>
          </cell>
          <cell r="AX85" t="str">
            <v>Biaya pemeliharaan bangunan</v>
          </cell>
          <cell r="AY85">
            <v>0</v>
          </cell>
          <cell r="AZ85">
            <v>0</v>
          </cell>
          <cell r="BC85">
            <v>0</v>
          </cell>
          <cell r="BD85">
            <v>0</v>
          </cell>
        </row>
        <row r="86">
          <cell r="AW86">
            <v>642</v>
          </cell>
          <cell r="AX86" t="str">
            <v>Biaya pemelih sarana&amp;instalasi</v>
          </cell>
          <cell r="AY86">
            <v>0</v>
          </cell>
          <cell r="AZ86">
            <v>0</v>
          </cell>
          <cell r="BC86">
            <v>0</v>
          </cell>
          <cell r="BD86">
            <v>0</v>
          </cell>
        </row>
        <row r="87">
          <cell r="AW87">
            <v>643</v>
          </cell>
          <cell r="AX87" t="str">
            <v>Biaya pemeliharaan Mesin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W88">
            <v>644</v>
          </cell>
          <cell r="AX88" t="str">
            <v>Biaya pemeliharaan kendaraan</v>
          </cell>
          <cell r="AY88">
            <v>0</v>
          </cell>
          <cell r="AZ88">
            <v>0</v>
          </cell>
          <cell r="BC88">
            <v>0</v>
          </cell>
          <cell r="BD88">
            <v>0</v>
          </cell>
        </row>
        <row r="89">
          <cell r="AW89">
            <v>645</v>
          </cell>
          <cell r="AX89" t="str">
            <v>Biaya pemelih invent.&amp;peralat</v>
          </cell>
          <cell r="AY89">
            <v>0</v>
          </cell>
          <cell r="AZ89">
            <v>0</v>
          </cell>
          <cell r="BC89">
            <v>0</v>
          </cell>
          <cell r="BD89">
            <v>0</v>
          </cell>
        </row>
        <row r="90">
          <cell r="AW90">
            <v>651</v>
          </cell>
          <cell r="AX90" t="str">
            <v>Biaya peny. Bangunan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W91">
            <v>652</v>
          </cell>
          <cell r="AX91" t="str">
            <v>Biaya peny. Sarana&amp;install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W92">
            <v>653</v>
          </cell>
          <cell r="AX92" t="str">
            <v>Biaya peny. Mesin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W93">
            <v>654</v>
          </cell>
          <cell r="AX93" t="str">
            <v>Biaya peny. Kendaraan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W94">
            <v>655</v>
          </cell>
          <cell r="AX94" t="str">
            <v>Biaya Sewa. Invent&amp;peralat.</v>
          </cell>
          <cell r="AY94">
            <v>0</v>
          </cell>
          <cell r="AZ94">
            <v>0</v>
          </cell>
          <cell r="BA94">
            <v>50000</v>
          </cell>
          <cell r="BC94">
            <v>50000</v>
          </cell>
          <cell r="BD94">
            <v>0</v>
          </cell>
        </row>
        <row r="95">
          <cell r="AW95">
            <v>701</v>
          </cell>
          <cell r="AX95" t="str">
            <v>Gaji direksi &amp; staff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W96">
            <v>702</v>
          </cell>
          <cell r="AX96" t="str">
            <v xml:space="preserve">Tunjangan 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W97">
            <v>703</v>
          </cell>
          <cell r="AX97" t="str">
            <v>Komisi penjualan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W98">
            <v>704</v>
          </cell>
          <cell r="AX98" t="str">
            <v xml:space="preserve">Uang makan 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W99">
            <v>705</v>
          </cell>
          <cell r="AX99" t="str">
            <v>Pengobatan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</row>
        <row r="100">
          <cell r="AW100">
            <v>706</v>
          </cell>
          <cell r="AX100" t="str">
            <v>Lembur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W101">
            <v>711</v>
          </cell>
          <cell r="AX101" t="str">
            <v>Biaya perjalanan staff/direksi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W102">
            <v>712</v>
          </cell>
          <cell r="AX102" t="str">
            <v>Bensin/solar/olie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</row>
        <row r="103">
          <cell r="AW103">
            <v>713</v>
          </cell>
          <cell r="AX103" t="str">
            <v>Tol / parkir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</row>
        <row r="104">
          <cell r="AW104">
            <v>719</v>
          </cell>
          <cell r="AX104" t="str">
            <v>Biaya perjalanan lain2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W105">
            <v>721</v>
          </cell>
          <cell r="AX105" t="str">
            <v>Biaya ATK/FC/Cetak</v>
          </cell>
          <cell r="AY105">
            <v>0</v>
          </cell>
          <cell r="AZ105">
            <v>0</v>
          </cell>
          <cell r="BC105">
            <v>0</v>
          </cell>
          <cell r="BD105">
            <v>0</v>
          </cell>
        </row>
        <row r="106">
          <cell r="AW106">
            <v>722</v>
          </cell>
          <cell r="AX106" t="str">
            <v>PLN/PDAM</v>
          </cell>
          <cell r="AY106">
            <v>0</v>
          </cell>
          <cell r="AZ106">
            <v>0</v>
          </cell>
          <cell r="BC106">
            <v>0</v>
          </cell>
          <cell r="BD106">
            <v>0</v>
          </cell>
        </row>
        <row r="107">
          <cell r="AW107">
            <v>723</v>
          </cell>
          <cell r="AX107" t="str">
            <v>Biaya asuransi bayar dimuka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W108">
            <v>724</v>
          </cell>
          <cell r="AX108" t="str">
            <v>Biaya jamuan tamu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W109">
            <v>725</v>
          </cell>
          <cell r="AX109" t="str">
            <v xml:space="preserve">Biaya pendidikan 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W110">
            <v>726</v>
          </cell>
          <cell r="AX110" t="str">
            <v>Biaya rumah tangga</v>
          </cell>
          <cell r="AY110">
            <v>0</v>
          </cell>
          <cell r="AZ110">
            <v>0</v>
          </cell>
          <cell r="BC110">
            <v>0</v>
          </cell>
          <cell r="BD110">
            <v>0</v>
          </cell>
        </row>
        <row r="111">
          <cell r="AW111">
            <v>727</v>
          </cell>
          <cell r="AX111" t="str">
            <v>Biaya sewa bangunan</v>
          </cell>
          <cell r="AY111">
            <v>0</v>
          </cell>
          <cell r="AZ111">
            <v>0</v>
          </cell>
          <cell r="BC111">
            <v>0</v>
          </cell>
          <cell r="BD111">
            <v>0</v>
          </cell>
        </row>
        <row r="112">
          <cell r="AW112">
            <v>729</v>
          </cell>
          <cell r="AX112" t="str">
            <v>Biaya lain2</v>
          </cell>
          <cell r="AY112">
            <v>0</v>
          </cell>
          <cell r="AZ112">
            <v>0</v>
          </cell>
          <cell r="BC112">
            <v>0</v>
          </cell>
          <cell r="BD112">
            <v>0</v>
          </cell>
        </row>
        <row r="113">
          <cell r="AW113">
            <v>731</v>
          </cell>
          <cell r="AX113" t="str">
            <v>Biaya pengiriman dokumen</v>
          </cell>
          <cell r="AY113">
            <v>0</v>
          </cell>
          <cell r="AZ113">
            <v>0</v>
          </cell>
          <cell r="BC113">
            <v>0</v>
          </cell>
          <cell r="BD113">
            <v>0</v>
          </cell>
        </row>
        <row r="114">
          <cell r="AW114">
            <v>732</v>
          </cell>
          <cell r="AX114" t="str">
            <v>Biaya benda pos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W115">
            <v>733</v>
          </cell>
          <cell r="AX115" t="str">
            <v>Biaya telp/telex/fax</v>
          </cell>
          <cell r="AY115">
            <v>0</v>
          </cell>
          <cell r="AZ115">
            <v>0</v>
          </cell>
          <cell r="BC115">
            <v>0</v>
          </cell>
          <cell r="BD115">
            <v>0</v>
          </cell>
        </row>
        <row r="116">
          <cell r="AW116">
            <v>741</v>
          </cell>
          <cell r="AX116" t="str">
            <v>Biaya administrasi bank</v>
          </cell>
          <cell r="AY116">
            <v>0</v>
          </cell>
          <cell r="AZ116">
            <v>0</v>
          </cell>
          <cell r="BA116">
            <v>5000</v>
          </cell>
          <cell r="BC116">
            <v>5000</v>
          </cell>
          <cell r="BD116">
            <v>0</v>
          </cell>
        </row>
        <row r="117">
          <cell r="AW117">
            <v>742</v>
          </cell>
          <cell r="AX117" t="str">
            <v>Biaya provisi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W118">
            <v>751</v>
          </cell>
          <cell r="AX118" t="str">
            <v>Biaya pajak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W119">
            <v>752</v>
          </cell>
          <cell r="AX119" t="str">
            <v>Sumbangan/entertainment</v>
          </cell>
          <cell r="AY119">
            <v>0</v>
          </cell>
          <cell r="AZ119">
            <v>0</v>
          </cell>
          <cell r="BC119">
            <v>0</v>
          </cell>
          <cell r="BD119">
            <v>0</v>
          </cell>
        </row>
        <row r="120">
          <cell r="AW120">
            <v>753</v>
          </cell>
          <cell r="AX120" t="str">
            <v>Perijinan/notaris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W121">
            <v>754</v>
          </cell>
          <cell r="AX121" t="str">
            <v>Iuran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W122">
            <v>755</v>
          </cell>
          <cell r="AX122" t="str">
            <v>P B B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W123">
            <v>781</v>
          </cell>
          <cell r="AX123" t="str">
            <v>Biaya pemeliharaan bangunan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W124">
            <v>782</v>
          </cell>
          <cell r="AX124" t="str">
            <v>Biaya pemelih sarana&amp;instalasi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W125">
            <v>783</v>
          </cell>
          <cell r="AX125" t="str">
            <v>Biaya pemeliharaan kendaraan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W126">
            <v>784</v>
          </cell>
          <cell r="AX126" t="str">
            <v>Biaya pemelih invent.&amp;peralat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W127">
            <v>791</v>
          </cell>
          <cell r="AX127" t="str">
            <v>Biaya peny. Bangunan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W128">
            <v>792</v>
          </cell>
          <cell r="AX128" t="str">
            <v>Biaya peny. Sarana&amp;install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W129">
            <v>793</v>
          </cell>
          <cell r="AX129" t="str">
            <v>Biaya peny. Kendaraan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W130">
            <v>794</v>
          </cell>
          <cell r="AX130" t="str">
            <v>Biaya peny. Invent&amp;peralat.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W131">
            <v>801</v>
          </cell>
          <cell r="AX131" t="str">
            <v>Pendapatan jasa giro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W132">
            <v>802</v>
          </cell>
          <cell r="AX132" t="str">
            <v>R/L penjualan aktiva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W133">
            <v>803</v>
          </cell>
          <cell r="AX133" t="str">
            <v>Pendapatan bunga</v>
          </cell>
          <cell r="AY133">
            <v>0</v>
          </cell>
          <cell r="AZ133">
            <v>0</v>
          </cell>
          <cell r="BC133">
            <v>0</v>
          </cell>
          <cell r="BD133">
            <v>0</v>
          </cell>
        </row>
        <row r="134">
          <cell r="AW134">
            <v>804</v>
          </cell>
          <cell r="AX134" t="str">
            <v>Selisih kurs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W135">
            <v>805</v>
          </cell>
          <cell r="AX135" t="str">
            <v>Penghasilan avalan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</row>
        <row r="136">
          <cell r="AW136">
            <v>806</v>
          </cell>
          <cell r="AX136" t="str">
            <v>Kurang lebih bayar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W137">
            <v>807</v>
          </cell>
          <cell r="AX137" t="str">
            <v>Pendapatan sewa</v>
          </cell>
          <cell r="AY137">
            <v>0</v>
          </cell>
          <cell r="AZ137">
            <v>0</v>
          </cell>
          <cell r="BA137">
            <v>0</v>
          </cell>
          <cell r="BB137">
            <v>30000</v>
          </cell>
          <cell r="BC137">
            <v>0</v>
          </cell>
          <cell r="BD137">
            <v>30000</v>
          </cell>
        </row>
        <row r="138">
          <cell r="AW138">
            <v>809</v>
          </cell>
          <cell r="AX138" t="str">
            <v>Pendapatan lain lain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W139">
            <v>824</v>
          </cell>
          <cell r="AX139" t="str">
            <v>Iuran Keamanan</v>
          </cell>
          <cell r="AY139">
            <v>0</v>
          </cell>
          <cell r="AZ139">
            <v>0</v>
          </cell>
          <cell r="BC139">
            <v>0</v>
          </cell>
          <cell r="BD139">
            <v>0</v>
          </cell>
        </row>
        <row r="140">
          <cell r="AY140">
            <v>1759000</v>
          </cell>
          <cell r="AZ140">
            <v>1728500</v>
          </cell>
          <cell r="BA140">
            <v>80000</v>
          </cell>
          <cell r="BB140">
            <v>30000</v>
          </cell>
          <cell r="BC140">
            <v>1839000</v>
          </cell>
          <cell r="BD140">
            <v>1758500</v>
          </cell>
        </row>
        <row r="141">
          <cell r="AY141">
            <v>-30500</v>
          </cell>
          <cell r="BA141">
            <v>-50000</v>
          </cell>
          <cell r="BC141">
            <v>-80500</v>
          </cell>
        </row>
        <row r="142">
          <cell r="AY142">
            <v>76098000</v>
          </cell>
          <cell r="AZ142">
            <v>76098000</v>
          </cell>
          <cell r="BA142">
            <v>1118500</v>
          </cell>
          <cell r="BB142">
            <v>1118500</v>
          </cell>
          <cell r="BC142">
            <v>76078000</v>
          </cell>
          <cell r="BD142">
            <v>76078000</v>
          </cell>
        </row>
        <row r="143">
          <cell r="BD143">
            <v>0</v>
          </cell>
        </row>
        <row r="144">
          <cell r="AW144" t="str">
            <v>Note</v>
          </cell>
          <cell r="AY144">
            <v>0</v>
          </cell>
          <cell r="BB144">
            <v>0</v>
          </cell>
        </row>
        <row r="181">
          <cell r="AZ181">
            <v>0</v>
          </cell>
          <cell r="BB181">
            <v>0</v>
          </cell>
          <cell r="BD181">
            <v>0</v>
          </cell>
        </row>
        <row r="182">
          <cell r="AZ182">
            <v>0</v>
          </cell>
          <cell r="BB182">
            <v>0</v>
          </cell>
          <cell r="BD182">
            <v>0</v>
          </cell>
        </row>
        <row r="183">
          <cell r="AZ183">
            <v>0</v>
          </cell>
          <cell r="BB183">
            <v>0</v>
          </cell>
          <cell r="BD183">
            <v>0</v>
          </cell>
        </row>
        <row r="184">
          <cell r="BB184">
            <v>0</v>
          </cell>
          <cell r="BD184">
            <v>0</v>
          </cell>
        </row>
        <row r="186">
          <cell r="BB186">
            <v>0</v>
          </cell>
          <cell r="BD186">
            <v>0</v>
          </cell>
        </row>
      </sheetData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cgl</v>
          </cell>
          <cell r="F1" t="str">
            <v>saldoawal</v>
          </cell>
          <cell r="G1" t="str">
            <v>debet</v>
          </cell>
          <cell r="H1" t="str">
            <v>kredit</v>
          </cell>
          <cell r="I1" t="str">
            <v>saldoakhir</v>
          </cell>
        </row>
        <row r="2">
          <cell r="E2" t="str">
            <v>111101</v>
          </cell>
          <cell r="F2">
            <v>93213840</v>
          </cell>
          <cell r="G2">
            <v>0</v>
          </cell>
          <cell r="I2">
            <v>93213840</v>
          </cell>
        </row>
        <row r="3">
          <cell r="E3" t="str">
            <v>111102</v>
          </cell>
          <cell r="F3">
            <v>0</v>
          </cell>
          <cell r="I3">
            <v>0</v>
          </cell>
        </row>
        <row r="4">
          <cell r="E4" t="str">
            <v>111103</v>
          </cell>
          <cell r="F4">
            <v>0</v>
          </cell>
          <cell r="I4">
            <v>0</v>
          </cell>
        </row>
        <row r="5">
          <cell r="E5" t="str">
            <v>111104</v>
          </cell>
          <cell r="F5">
            <v>0</v>
          </cell>
          <cell r="H5">
            <v>0</v>
          </cell>
          <cell r="I5">
            <v>0</v>
          </cell>
        </row>
        <row r="6">
          <cell r="E6" t="str">
            <v>111105</v>
          </cell>
          <cell r="F6">
            <v>0</v>
          </cell>
          <cell r="I6">
            <v>0</v>
          </cell>
        </row>
        <row r="7">
          <cell r="E7" t="str">
            <v>111106</v>
          </cell>
          <cell r="F7">
            <v>0</v>
          </cell>
          <cell r="I7">
            <v>0</v>
          </cell>
        </row>
        <row r="8">
          <cell r="E8" t="str">
            <v>111107</v>
          </cell>
          <cell r="F8">
            <v>0</v>
          </cell>
          <cell r="I8">
            <v>0</v>
          </cell>
        </row>
        <row r="9">
          <cell r="E9" t="str">
            <v>111201</v>
          </cell>
          <cell r="F9">
            <v>2500000</v>
          </cell>
          <cell r="I9">
            <v>2500000</v>
          </cell>
        </row>
        <row r="10">
          <cell r="E10" t="str">
            <v>111202</v>
          </cell>
          <cell r="F10">
            <v>0</v>
          </cell>
          <cell r="I10">
            <v>0</v>
          </cell>
        </row>
        <row r="11">
          <cell r="E11" t="str">
            <v>111203</v>
          </cell>
          <cell r="F11">
            <v>0</v>
          </cell>
          <cell r="I11">
            <v>0</v>
          </cell>
        </row>
        <row r="12">
          <cell r="E12" t="str">
            <v>111301</v>
          </cell>
          <cell r="F12">
            <v>974403.01</v>
          </cell>
          <cell r="I12">
            <v>974403.01</v>
          </cell>
        </row>
        <row r="13">
          <cell r="E13" t="str">
            <v>111302</v>
          </cell>
          <cell r="F13">
            <v>0</v>
          </cell>
          <cell r="I13">
            <v>0</v>
          </cell>
        </row>
        <row r="14">
          <cell r="E14" t="str">
            <v>111303</v>
          </cell>
          <cell r="F14">
            <v>0</v>
          </cell>
          <cell r="I14">
            <v>0</v>
          </cell>
        </row>
        <row r="15">
          <cell r="E15" t="str">
            <v>111304</v>
          </cell>
          <cell r="F15">
            <v>0</v>
          </cell>
          <cell r="I15">
            <v>0</v>
          </cell>
        </row>
        <row r="16">
          <cell r="E16" t="str">
            <v>111305</v>
          </cell>
          <cell r="F16">
            <v>0</v>
          </cell>
          <cell r="I16">
            <v>0</v>
          </cell>
        </row>
        <row r="17">
          <cell r="E17" t="str">
            <v>111306</v>
          </cell>
          <cell r="F17">
            <v>0</v>
          </cell>
          <cell r="I17">
            <v>0</v>
          </cell>
        </row>
        <row r="18">
          <cell r="E18" t="str">
            <v>111307</v>
          </cell>
          <cell r="F18">
            <v>0</v>
          </cell>
          <cell r="I18">
            <v>0</v>
          </cell>
        </row>
        <row r="19">
          <cell r="E19" t="str">
            <v>111308</v>
          </cell>
          <cell r="F19">
            <v>0</v>
          </cell>
          <cell r="I19">
            <v>0</v>
          </cell>
        </row>
        <row r="20">
          <cell r="E20" t="str">
            <v>111309</v>
          </cell>
          <cell r="F20">
            <v>0</v>
          </cell>
          <cell r="I20">
            <v>0</v>
          </cell>
        </row>
        <row r="21">
          <cell r="E21" t="str">
            <v>111310</v>
          </cell>
          <cell r="F21">
            <v>0</v>
          </cell>
          <cell r="I21">
            <v>0</v>
          </cell>
        </row>
        <row r="22">
          <cell r="E22" t="str">
            <v>111311</v>
          </cell>
          <cell r="F22">
            <v>0</v>
          </cell>
          <cell r="I22">
            <v>0</v>
          </cell>
        </row>
        <row r="23">
          <cell r="E23" t="str">
            <v>111312</v>
          </cell>
          <cell r="F23">
            <v>0</v>
          </cell>
          <cell r="I23">
            <v>0</v>
          </cell>
        </row>
        <row r="24">
          <cell r="E24" t="str">
            <v>111313</v>
          </cell>
          <cell r="F24">
            <v>0</v>
          </cell>
          <cell r="I24">
            <v>0</v>
          </cell>
        </row>
        <row r="25">
          <cell r="E25" t="str">
            <v>111314</v>
          </cell>
          <cell r="F25">
            <v>0</v>
          </cell>
          <cell r="I25">
            <v>0</v>
          </cell>
        </row>
        <row r="26">
          <cell r="E26" t="str">
            <v>111315</v>
          </cell>
          <cell r="F26">
            <v>0</v>
          </cell>
          <cell r="I26">
            <v>0</v>
          </cell>
        </row>
        <row r="27">
          <cell r="E27" t="str">
            <v>111316</v>
          </cell>
          <cell r="F27">
            <v>0</v>
          </cell>
          <cell r="I27">
            <v>0</v>
          </cell>
        </row>
        <row r="28">
          <cell r="E28" t="str">
            <v>111317</v>
          </cell>
          <cell r="F28">
            <v>0</v>
          </cell>
          <cell r="I28">
            <v>0</v>
          </cell>
        </row>
        <row r="29">
          <cell r="E29" t="str">
            <v>111318</v>
          </cell>
          <cell r="F29">
            <v>0</v>
          </cell>
          <cell r="I29">
            <v>0</v>
          </cell>
        </row>
        <row r="30">
          <cell r="E30" t="str">
            <v>111319</v>
          </cell>
          <cell r="F30">
            <v>0</v>
          </cell>
          <cell r="I30">
            <v>0</v>
          </cell>
        </row>
        <row r="31">
          <cell r="E31" t="str">
            <v>111320</v>
          </cell>
          <cell r="F31">
            <v>0</v>
          </cell>
          <cell r="I31">
            <v>0</v>
          </cell>
        </row>
        <row r="32">
          <cell r="E32" t="str">
            <v>111321</v>
          </cell>
          <cell r="F32">
            <v>0</v>
          </cell>
          <cell r="I32">
            <v>0</v>
          </cell>
        </row>
        <row r="33">
          <cell r="E33" t="str">
            <v>111322</v>
          </cell>
          <cell r="F33">
            <v>0</v>
          </cell>
          <cell r="I33">
            <v>0</v>
          </cell>
        </row>
        <row r="34">
          <cell r="E34" t="str">
            <v>111323</v>
          </cell>
          <cell r="F34">
            <v>0</v>
          </cell>
          <cell r="I34">
            <v>0</v>
          </cell>
        </row>
        <row r="35">
          <cell r="E35" t="str">
            <v>111324</v>
          </cell>
          <cell r="F35">
            <v>0</v>
          </cell>
          <cell r="I35">
            <v>0</v>
          </cell>
        </row>
        <row r="36">
          <cell r="E36" t="str">
            <v>111325</v>
          </cell>
          <cell r="F36">
            <v>0</v>
          </cell>
          <cell r="I36">
            <v>0</v>
          </cell>
        </row>
        <row r="37">
          <cell r="E37" t="str">
            <v>111326</v>
          </cell>
          <cell r="F37">
            <v>0</v>
          </cell>
          <cell r="I37">
            <v>0</v>
          </cell>
        </row>
        <row r="38">
          <cell r="E38" t="str">
            <v>111327</v>
          </cell>
          <cell r="F38">
            <v>0</v>
          </cell>
          <cell r="I38">
            <v>0</v>
          </cell>
        </row>
        <row r="39">
          <cell r="E39" t="str">
            <v>111328</v>
          </cell>
          <cell r="F39">
            <v>0</v>
          </cell>
          <cell r="I39">
            <v>0</v>
          </cell>
        </row>
        <row r="40">
          <cell r="E40" t="str">
            <v>111329</v>
          </cell>
          <cell r="F40">
            <v>0</v>
          </cell>
          <cell r="I40">
            <v>0</v>
          </cell>
        </row>
        <row r="41">
          <cell r="E41" t="str">
            <v>111330</v>
          </cell>
          <cell r="F41">
            <v>0</v>
          </cell>
          <cell r="I41">
            <v>0</v>
          </cell>
        </row>
        <row r="42">
          <cell r="E42" t="str">
            <v>111331</v>
          </cell>
          <cell r="F42">
            <v>0</v>
          </cell>
          <cell r="I42">
            <v>0</v>
          </cell>
        </row>
        <row r="43">
          <cell r="E43" t="str">
            <v>111332</v>
          </cell>
          <cell r="F43">
            <v>0</v>
          </cell>
          <cell r="I43">
            <v>0</v>
          </cell>
        </row>
        <row r="44">
          <cell r="E44" t="str">
            <v>111333</v>
          </cell>
          <cell r="F44">
            <v>0</v>
          </cell>
          <cell r="I44">
            <v>0</v>
          </cell>
        </row>
        <row r="45">
          <cell r="E45" t="str">
            <v>111334</v>
          </cell>
          <cell r="F45">
            <v>0</v>
          </cell>
          <cell r="I45">
            <v>0</v>
          </cell>
        </row>
        <row r="46">
          <cell r="E46" t="str">
            <v>111335</v>
          </cell>
          <cell r="F46">
            <v>0</v>
          </cell>
          <cell r="I46">
            <v>0</v>
          </cell>
        </row>
        <row r="47">
          <cell r="E47" t="str">
            <v>111336</v>
          </cell>
          <cell r="F47">
            <v>0</v>
          </cell>
          <cell r="I47">
            <v>0</v>
          </cell>
        </row>
        <row r="48">
          <cell r="E48" t="str">
            <v>111337</v>
          </cell>
          <cell r="F48">
            <v>0</v>
          </cell>
          <cell r="I48">
            <v>0</v>
          </cell>
        </row>
        <row r="49">
          <cell r="E49" t="str">
            <v>111338</v>
          </cell>
          <cell r="F49">
            <v>0</v>
          </cell>
          <cell r="I49">
            <v>0</v>
          </cell>
        </row>
        <row r="50">
          <cell r="E50" t="str">
            <v>111339</v>
          </cell>
          <cell r="F50">
            <v>0</v>
          </cell>
          <cell r="I50">
            <v>0</v>
          </cell>
        </row>
        <row r="51">
          <cell r="E51" t="str">
            <v>111340</v>
          </cell>
          <cell r="F51">
            <v>0</v>
          </cell>
          <cell r="I51">
            <v>0</v>
          </cell>
        </row>
        <row r="52">
          <cell r="E52" t="str">
            <v>111341</v>
          </cell>
          <cell r="F52">
            <v>0</v>
          </cell>
          <cell r="I52">
            <v>0</v>
          </cell>
        </row>
        <row r="53">
          <cell r="E53" t="str">
            <v>111342</v>
          </cell>
          <cell r="F53">
            <v>0</v>
          </cell>
          <cell r="I53">
            <v>0</v>
          </cell>
        </row>
        <row r="54">
          <cell r="E54" t="str">
            <v>111343</v>
          </cell>
          <cell r="F54">
            <v>0</v>
          </cell>
          <cell r="I54">
            <v>0</v>
          </cell>
        </row>
        <row r="55">
          <cell r="E55" t="str">
            <v>111344</v>
          </cell>
          <cell r="F55">
            <v>0</v>
          </cell>
          <cell r="I55">
            <v>0</v>
          </cell>
        </row>
        <row r="56">
          <cell r="E56" t="str">
            <v>111345</v>
          </cell>
          <cell r="F56">
            <v>0</v>
          </cell>
          <cell r="I56">
            <v>0</v>
          </cell>
        </row>
        <row r="57">
          <cell r="E57" t="str">
            <v>111346</v>
          </cell>
          <cell r="F57">
            <v>0</v>
          </cell>
          <cell r="I57">
            <v>0</v>
          </cell>
        </row>
        <row r="58">
          <cell r="E58" t="str">
            <v>111401</v>
          </cell>
          <cell r="F58">
            <v>0</v>
          </cell>
          <cell r="I58">
            <v>0</v>
          </cell>
        </row>
        <row r="59">
          <cell r="E59" t="str">
            <v>111402</v>
          </cell>
          <cell r="F59">
            <v>0</v>
          </cell>
          <cell r="I59">
            <v>0</v>
          </cell>
        </row>
        <row r="60">
          <cell r="E60" t="str">
            <v>111403</v>
          </cell>
          <cell r="F60">
            <v>0</v>
          </cell>
          <cell r="I60">
            <v>0</v>
          </cell>
        </row>
        <row r="61">
          <cell r="E61" t="str">
            <v>111404</v>
          </cell>
          <cell r="F61">
            <v>0</v>
          </cell>
          <cell r="I61">
            <v>0</v>
          </cell>
        </row>
        <row r="62">
          <cell r="E62" t="str">
            <v>111405</v>
          </cell>
          <cell r="F62">
            <v>0</v>
          </cell>
          <cell r="I62">
            <v>0</v>
          </cell>
        </row>
        <row r="63">
          <cell r="E63" t="str">
            <v>111406</v>
          </cell>
          <cell r="F63">
            <v>0</v>
          </cell>
          <cell r="I63">
            <v>0</v>
          </cell>
        </row>
        <row r="64">
          <cell r="E64" t="str">
            <v>111407</v>
          </cell>
          <cell r="F64">
            <v>0</v>
          </cell>
          <cell r="I64">
            <v>0</v>
          </cell>
        </row>
        <row r="65">
          <cell r="E65" t="str">
            <v>111410</v>
          </cell>
          <cell r="F65">
            <v>0</v>
          </cell>
          <cell r="I65">
            <v>0</v>
          </cell>
        </row>
        <row r="66">
          <cell r="E66" t="str">
            <v>112101</v>
          </cell>
          <cell r="F66">
            <v>0</v>
          </cell>
          <cell r="I66">
            <v>0</v>
          </cell>
        </row>
        <row r="67">
          <cell r="E67" t="str">
            <v>113101</v>
          </cell>
          <cell r="F67">
            <v>832953526</v>
          </cell>
          <cell r="I67">
            <v>832953526</v>
          </cell>
        </row>
        <row r="68">
          <cell r="E68" t="str">
            <v>113102</v>
          </cell>
          <cell r="F68">
            <v>0</v>
          </cell>
          <cell r="I68">
            <v>0</v>
          </cell>
        </row>
        <row r="69">
          <cell r="E69" t="str">
            <v>113103</v>
          </cell>
          <cell r="F69">
            <v>5015700</v>
          </cell>
          <cell r="I69">
            <v>5015700</v>
          </cell>
        </row>
        <row r="70">
          <cell r="E70" t="str">
            <v>113104</v>
          </cell>
          <cell r="F70">
            <v>1050000</v>
          </cell>
          <cell r="I70">
            <v>1050000</v>
          </cell>
        </row>
        <row r="71">
          <cell r="E71" t="str">
            <v>113201</v>
          </cell>
          <cell r="F71">
            <v>341149500</v>
          </cell>
          <cell r="I71">
            <v>341149500</v>
          </cell>
        </row>
        <row r="72">
          <cell r="E72" t="str">
            <v>113202</v>
          </cell>
          <cell r="F72">
            <v>0</v>
          </cell>
          <cell r="I72">
            <v>0</v>
          </cell>
        </row>
        <row r="73">
          <cell r="E73" t="str">
            <v>113203</v>
          </cell>
          <cell r="F73">
            <v>0</v>
          </cell>
          <cell r="I73">
            <v>0</v>
          </cell>
        </row>
        <row r="74">
          <cell r="E74" t="str">
            <v>113204</v>
          </cell>
          <cell r="F74">
            <v>0</v>
          </cell>
          <cell r="I74">
            <v>0</v>
          </cell>
        </row>
        <row r="75">
          <cell r="E75" t="str">
            <v>113205</v>
          </cell>
          <cell r="F75">
            <v>0</v>
          </cell>
          <cell r="I75">
            <v>0</v>
          </cell>
        </row>
        <row r="76">
          <cell r="E76" t="str">
            <v>113206</v>
          </cell>
          <cell r="F76">
            <v>0</v>
          </cell>
          <cell r="I76">
            <v>0</v>
          </cell>
        </row>
        <row r="77">
          <cell r="E77" t="str">
            <v>113207</v>
          </cell>
          <cell r="F77">
            <v>0</v>
          </cell>
          <cell r="I77">
            <v>0</v>
          </cell>
        </row>
        <row r="78">
          <cell r="E78" t="str">
            <v>113208</v>
          </cell>
          <cell r="F78">
            <v>0</v>
          </cell>
          <cell r="I78">
            <v>0</v>
          </cell>
        </row>
        <row r="79">
          <cell r="E79" t="str">
            <v>113209</v>
          </cell>
          <cell r="F79">
            <v>0</v>
          </cell>
          <cell r="I79">
            <v>0</v>
          </cell>
        </row>
        <row r="80">
          <cell r="E80" t="str">
            <v>113210</v>
          </cell>
          <cell r="F80">
            <v>0</v>
          </cell>
          <cell r="I80">
            <v>0</v>
          </cell>
        </row>
        <row r="81">
          <cell r="E81" t="str">
            <v>113211</v>
          </cell>
          <cell r="F81">
            <v>0</v>
          </cell>
          <cell r="I81">
            <v>0</v>
          </cell>
        </row>
        <row r="82">
          <cell r="E82" t="str">
            <v>113212</v>
          </cell>
          <cell r="F82">
            <v>0</v>
          </cell>
          <cell r="I82">
            <v>0</v>
          </cell>
        </row>
        <row r="83">
          <cell r="E83" t="str">
            <v>113213</v>
          </cell>
          <cell r="F83">
            <v>0</v>
          </cell>
          <cell r="I83">
            <v>0</v>
          </cell>
        </row>
        <row r="84">
          <cell r="E84" t="str">
            <v>113214</v>
          </cell>
          <cell r="F84">
            <v>0</v>
          </cell>
          <cell r="I84">
            <v>0</v>
          </cell>
        </row>
        <row r="85">
          <cell r="E85" t="str">
            <v>113215</v>
          </cell>
          <cell r="F85">
            <v>0</v>
          </cell>
          <cell r="I85">
            <v>0</v>
          </cell>
        </row>
        <row r="86">
          <cell r="E86" t="str">
            <v>113216</v>
          </cell>
          <cell r="F86">
            <v>0</v>
          </cell>
          <cell r="I86">
            <v>0</v>
          </cell>
        </row>
        <row r="87">
          <cell r="E87" t="str">
            <v>113217</v>
          </cell>
          <cell r="F87">
            <v>0</v>
          </cell>
          <cell r="I87">
            <v>0</v>
          </cell>
        </row>
        <row r="88">
          <cell r="E88" t="str">
            <v>113218</v>
          </cell>
          <cell r="F88">
            <v>0</v>
          </cell>
          <cell r="I88">
            <v>0</v>
          </cell>
        </row>
        <row r="89">
          <cell r="E89" t="str">
            <v>113219</v>
          </cell>
          <cell r="F89">
            <v>0</v>
          </cell>
          <cell r="I89">
            <v>0</v>
          </cell>
        </row>
        <row r="90">
          <cell r="E90" t="str">
            <v>113220</v>
          </cell>
          <cell r="F90">
            <v>0</v>
          </cell>
          <cell r="I90">
            <v>0</v>
          </cell>
        </row>
        <row r="91">
          <cell r="E91" t="str">
            <v>113221</v>
          </cell>
          <cell r="F91">
            <v>0</v>
          </cell>
          <cell r="I91">
            <v>0</v>
          </cell>
        </row>
        <row r="92">
          <cell r="E92" t="str">
            <v>113222</v>
          </cell>
          <cell r="F92">
            <v>0</v>
          </cell>
          <cell r="I92">
            <v>0</v>
          </cell>
        </row>
        <row r="93">
          <cell r="E93" t="str">
            <v>113223</v>
          </cell>
          <cell r="F93">
            <v>0</v>
          </cell>
          <cell r="I93">
            <v>0</v>
          </cell>
        </row>
        <row r="94">
          <cell r="E94" t="str">
            <v>113224</v>
          </cell>
          <cell r="F94">
            <v>0</v>
          </cell>
          <cell r="I94">
            <v>0</v>
          </cell>
        </row>
        <row r="95">
          <cell r="E95" t="str">
            <v>113225</v>
          </cell>
          <cell r="F95">
            <v>0</v>
          </cell>
          <cell r="I95">
            <v>0</v>
          </cell>
        </row>
        <row r="96">
          <cell r="E96" t="str">
            <v>114101</v>
          </cell>
          <cell r="F96">
            <v>0</v>
          </cell>
          <cell r="I96">
            <v>0</v>
          </cell>
        </row>
        <row r="97">
          <cell r="E97" t="str">
            <v>114201</v>
          </cell>
          <cell r="F97">
            <v>0</v>
          </cell>
          <cell r="I97">
            <v>0</v>
          </cell>
        </row>
        <row r="98">
          <cell r="E98" t="str">
            <v>114301</v>
          </cell>
          <cell r="F98">
            <v>0</v>
          </cell>
          <cell r="I98">
            <v>0</v>
          </cell>
        </row>
        <row r="99">
          <cell r="E99" t="str">
            <v>114302</v>
          </cell>
          <cell r="F99">
            <v>0</v>
          </cell>
          <cell r="I99">
            <v>0</v>
          </cell>
        </row>
        <row r="100">
          <cell r="E100" t="str">
            <v>114303</v>
          </cell>
          <cell r="F100">
            <v>0</v>
          </cell>
          <cell r="I100">
            <v>0</v>
          </cell>
        </row>
        <row r="101">
          <cell r="E101" t="str">
            <v>114304</v>
          </cell>
          <cell r="F101">
            <v>0</v>
          </cell>
          <cell r="I101">
            <v>0</v>
          </cell>
        </row>
        <row r="102">
          <cell r="E102" t="str">
            <v>114305</v>
          </cell>
          <cell r="F102">
            <v>0</v>
          </cell>
          <cell r="I102">
            <v>0</v>
          </cell>
        </row>
        <row r="103">
          <cell r="E103" t="str">
            <v>114306</v>
          </cell>
          <cell r="F103">
            <v>0</v>
          </cell>
          <cell r="I103">
            <v>0</v>
          </cell>
        </row>
        <row r="104">
          <cell r="E104" t="str">
            <v>114307</v>
          </cell>
          <cell r="F104">
            <v>0</v>
          </cell>
          <cell r="I104">
            <v>0</v>
          </cell>
        </row>
        <row r="105">
          <cell r="E105" t="str">
            <v>114308</v>
          </cell>
          <cell r="F105">
            <v>0</v>
          </cell>
          <cell r="I105">
            <v>0</v>
          </cell>
        </row>
        <row r="106">
          <cell r="E106" t="str">
            <v>114309</v>
          </cell>
          <cell r="F106">
            <v>0</v>
          </cell>
          <cell r="I106">
            <v>0</v>
          </cell>
        </row>
        <row r="107">
          <cell r="E107" t="str">
            <v>114310</v>
          </cell>
          <cell r="F107">
            <v>0</v>
          </cell>
          <cell r="I107">
            <v>0</v>
          </cell>
        </row>
        <row r="108">
          <cell r="E108" t="str">
            <v>114311</v>
          </cell>
          <cell r="F108">
            <v>0</v>
          </cell>
          <cell r="I108">
            <v>0</v>
          </cell>
        </row>
        <row r="109">
          <cell r="E109" t="str">
            <v>114901</v>
          </cell>
          <cell r="F109">
            <v>0</v>
          </cell>
          <cell r="I109">
            <v>0</v>
          </cell>
        </row>
        <row r="110">
          <cell r="E110" t="str">
            <v>114902</v>
          </cell>
          <cell r="F110">
            <v>0</v>
          </cell>
          <cell r="I110">
            <v>0</v>
          </cell>
        </row>
        <row r="111">
          <cell r="E111" t="str">
            <v>114903</v>
          </cell>
          <cell r="F111">
            <v>0</v>
          </cell>
          <cell r="I111">
            <v>0</v>
          </cell>
        </row>
        <row r="112">
          <cell r="E112" t="str">
            <v>114904</v>
          </cell>
          <cell r="F112">
            <v>0</v>
          </cell>
          <cell r="I112">
            <v>0</v>
          </cell>
        </row>
        <row r="113">
          <cell r="E113" t="str">
            <v>114905</v>
          </cell>
          <cell r="F113">
            <v>0</v>
          </cell>
          <cell r="I113">
            <v>0</v>
          </cell>
        </row>
        <row r="114">
          <cell r="E114" t="str">
            <v>114906</v>
          </cell>
          <cell r="F114">
            <v>0</v>
          </cell>
          <cell r="I114">
            <v>0</v>
          </cell>
        </row>
        <row r="115">
          <cell r="E115" t="str">
            <v>114907</v>
          </cell>
          <cell r="F115">
            <v>0</v>
          </cell>
          <cell r="I115">
            <v>0</v>
          </cell>
        </row>
        <row r="116">
          <cell r="E116" t="str">
            <v>114908</v>
          </cell>
          <cell r="F116">
            <v>0</v>
          </cell>
          <cell r="I116">
            <v>0</v>
          </cell>
        </row>
        <row r="117">
          <cell r="E117" t="str">
            <v>114909</v>
          </cell>
          <cell r="F117">
            <v>0</v>
          </cell>
          <cell r="I117">
            <v>0</v>
          </cell>
        </row>
        <row r="118">
          <cell r="E118" t="str">
            <v>114910</v>
          </cell>
          <cell r="F118">
            <v>0</v>
          </cell>
          <cell r="I118">
            <v>0</v>
          </cell>
        </row>
        <row r="119">
          <cell r="E119" t="str">
            <v>114911</v>
          </cell>
          <cell r="F119">
            <v>0</v>
          </cell>
          <cell r="I119">
            <v>0</v>
          </cell>
        </row>
        <row r="120">
          <cell r="E120" t="str">
            <v>114912</v>
          </cell>
          <cell r="F120">
            <v>0</v>
          </cell>
          <cell r="I120">
            <v>0</v>
          </cell>
        </row>
        <row r="121">
          <cell r="E121" t="str">
            <v>114913</v>
          </cell>
          <cell r="F121">
            <v>0</v>
          </cell>
          <cell r="I121">
            <v>0</v>
          </cell>
        </row>
        <row r="122">
          <cell r="E122" t="str">
            <v>114914</v>
          </cell>
          <cell r="F122">
            <v>0</v>
          </cell>
          <cell r="I122">
            <v>0</v>
          </cell>
        </row>
        <row r="123">
          <cell r="E123" t="str">
            <v>114915</v>
          </cell>
          <cell r="F123">
            <v>0</v>
          </cell>
          <cell r="I123">
            <v>0</v>
          </cell>
        </row>
        <row r="124">
          <cell r="E124" t="str">
            <v>114916</v>
          </cell>
          <cell r="F124">
            <v>0</v>
          </cell>
          <cell r="I124">
            <v>0</v>
          </cell>
        </row>
        <row r="125">
          <cell r="E125" t="str">
            <v>114917</v>
          </cell>
          <cell r="F125">
            <v>0</v>
          </cell>
          <cell r="I125">
            <v>0</v>
          </cell>
        </row>
        <row r="126">
          <cell r="E126" t="str">
            <v>114918</v>
          </cell>
          <cell r="F126">
            <v>0</v>
          </cell>
          <cell r="I126">
            <v>0</v>
          </cell>
        </row>
        <row r="127">
          <cell r="E127" t="str">
            <v>114919</v>
          </cell>
          <cell r="F127">
            <v>0</v>
          </cell>
          <cell r="I127">
            <v>0</v>
          </cell>
        </row>
        <row r="128">
          <cell r="E128" t="str">
            <v>114920</v>
          </cell>
          <cell r="F128">
            <v>0</v>
          </cell>
          <cell r="I128">
            <v>0</v>
          </cell>
        </row>
        <row r="129">
          <cell r="E129" t="str">
            <v>114921</v>
          </cell>
          <cell r="F129">
            <v>0</v>
          </cell>
          <cell r="I129">
            <v>0</v>
          </cell>
        </row>
        <row r="130">
          <cell r="E130" t="str">
            <v>114922</v>
          </cell>
          <cell r="F130">
            <v>0</v>
          </cell>
          <cell r="I130">
            <v>0</v>
          </cell>
        </row>
        <row r="131">
          <cell r="E131" t="str">
            <v>114923</v>
          </cell>
          <cell r="F131">
            <v>0</v>
          </cell>
          <cell r="I131">
            <v>0</v>
          </cell>
        </row>
        <row r="132">
          <cell r="E132" t="str">
            <v>114924</v>
          </cell>
          <cell r="F132">
            <v>0</v>
          </cell>
          <cell r="I132">
            <v>0</v>
          </cell>
        </row>
        <row r="133">
          <cell r="E133" t="str">
            <v>114925</v>
          </cell>
          <cell r="F133">
            <v>0</v>
          </cell>
          <cell r="I133">
            <v>0</v>
          </cell>
        </row>
        <row r="134">
          <cell r="E134" t="str">
            <v>114926</v>
          </cell>
          <cell r="F134">
            <v>0</v>
          </cell>
          <cell r="I134">
            <v>0</v>
          </cell>
        </row>
        <row r="135">
          <cell r="E135" t="str">
            <v>114927</v>
          </cell>
          <cell r="F135">
            <v>0</v>
          </cell>
          <cell r="I135">
            <v>0</v>
          </cell>
        </row>
        <row r="136">
          <cell r="E136" t="str">
            <v>114928</v>
          </cell>
          <cell r="F136">
            <v>0</v>
          </cell>
          <cell r="I136">
            <v>0</v>
          </cell>
        </row>
        <row r="137">
          <cell r="E137" t="str">
            <v>114929</v>
          </cell>
          <cell r="F137">
            <v>0</v>
          </cell>
          <cell r="I137">
            <v>0</v>
          </cell>
        </row>
        <row r="138">
          <cell r="E138" t="str">
            <v>114930</v>
          </cell>
          <cell r="F138">
            <v>0</v>
          </cell>
          <cell r="I138">
            <v>0</v>
          </cell>
        </row>
        <row r="139">
          <cell r="E139" t="str">
            <v>114998</v>
          </cell>
          <cell r="F139">
            <v>0</v>
          </cell>
          <cell r="I139">
            <v>0</v>
          </cell>
        </row>
        <row r="140">
          <cell r="E140" t="str">
            <v>114999</v>
          </cell>
          <cell r="F140">
            <v>0</v>
          </cell>
          <cell r="I140">
            <v>0</v>
          </cell>
        </row>
        <row r="141">
          <cell r="E141" t="str">
            <v>115101</v>
          </cell>
          <cell r="F141">
            <v>0</v>
          </cell>
          <cell r="I141">
            <v>0</v>
          </cell>
        </row>
        <row r="142">
          <cell r="E142" t="str">
            <v>115102</v>
          </cell>
          <cell r="F142">
            <v>0</v>
          </cell>
          <cell r="I142">
            <v>0</v>
          </cell>
        </row>
        <row r="143">
          <cell r="E143" t="str">
            <v>115103</v>
          </cell>
          <cell r="F143">
            <v>0</v>
          </cell>
          <cell r="I143">
            <v>0</v>
          </cell>
        </row>
        <row r="144">
          <cell r="E144" t="str">
            <v>115104</v>
          </cell>
          <cell r="F144">
            <v>0</v>
          </cell>
          <cell r="I144">
            <v>0</v>
          </cell>
        </row>
        <row r="145">
          <cell r="E145" t="str">
            <v>115105</v>
          </cell>
          <cell r="F145">
            <v>0</v>
          </cell>
          <cell r="I145">
            <v>0</v>
          </cell>
        </row>
        <row r="146">
          <cell r="E146" t="str">
            <v>115106</v>
          </cell>
          <cell r="F146">
            <v>0</v>
          </cell>
          <cell r="I146">
            <v>0</v>
          </cell>
        </row>
        <row r="147">
          <cell r="E147" t="str">
            <v>115107</v>
          </cell>
          <cell r="F147">
            <v>0</v>
          </cell>
          <cell r="I147">
            <v>0</v>
          </cell>
        </row>
        <row r="148">
          <cell r="E148" t="str">
            <v>115108</v>
          </cell>
          <cell r="F148">
            <v>0</v>
          </cell>
          <cell r="I148">
            <v>0</v>
          </cell>
        </row>
        <row r="149">
          <cell r="E149" t="str">
            <v>115201</v>
          </cell>
          <cell r="F149">
            <v>0</v>
          </cell>
          <cell r="I149">
            <v>0</v>
          </cell>
        </row>
        <row r="150">
          <cell r="E150" t="str">
            <v>115202</v>
          </cell>
          <cell r="F150">
            <v>0</v>
          </cell>
          <cell r="I150">
            <v>0</v>
          </cell>
        </row>
        <row r="151">
          <cell r="E151" t="str">
            <v>115203</v>
          </cell>
          <cell r="F151">
            <v>0</v>
          </cell>
          <cell r="I151">
            <v>0</v>
          </cell>
        </row>
        <row r="152">
          <cell r="E152" t="str">
            <v>115204</v>
          </cell>
          <cell r="F152">
            <v>0</v>
          </cell>
          <cell r="I152">
            <v>0</v>
          </cell>
        </row>
        <row r="153">
          <cell r="E153" t="str">
            <v>115205</v>
          </cell>
          <cell r="F153">
            <v>0</v>
          </cell>
          <cell r="I153">
            <v>0</v>
          </cell>
        </row>
        <row r="154">
          <cell r="E154" t="str">
            <v>115206</v>
          </cell>
          <cell r="F154">
            <v>0</v>
          </cell>
          <cell r="I154">
            <v>0</v>
          </cell>
        </row>
        <row r="155">
          <cell r="E155" t="str">
            <v>115207</v>
          </cell>
          <cell r="F155">
            <v>0</v>
          </cell>
          <cell r="I155">
            <v>0</v>
          </cell>
        </row>
        <row r="156">
          <cell r="E156" t="str">
            <v>115208</v>
          </cell>
          <cell r="F156">
            <v>0</v>
          </cell>
          <cell r="I156">
            <v>0</v>
          </cell>
        </row>
        <row r="157">
          <cell r="E157" t="str">
            <v>115301</v>
          </cell>
          <cell r="F157">
            <v>0</v>
          </cell>
        </row>
        <row r="158">
          <cell r="E158" t="str">
            <v>115302</v>
          </cell>
          <cell r="F158">
            <v>0</v>
          </cell>
        </row>
        <row r="159">
          <cell r="E159" t="str">
            <v>115303</v>
          </cell>
          <cell r="F159">
            <v>0</v>
          </cell>
        </row>
        <row r="160">
          <cell r="E160" t="str">
            <v>115304</v>
          </cell>
          <cell r="F160">
            <v>0</v>
          </cell>
        </row>
        <row r="161">
          <cell r="E161" t="str">
            <v>115305</v>
          </cell>
          <cell r="F161">
            <v>0</v>
          </cell>
        </row>
        <row r="162">
          <cell r="E162" t="str">
            <v>115306</v>
          </cell>
          <cell r="F162">
            <v>0</v>
          </cell>
        </row>
        <row r="163">
          <cell r="E163" t="str">
            <v>115307</v>
          </cell>
          <cell r="F163">
            <v>0</v>
          </cell>
        </row>
        <row r="164">
          <cell r="E164" t="str">
            <v>115308</v>
          </cell>
          <cell r="F164">
            <v>0</v>
          </cell>
        </row>
        <row r="165">
          <cell r="E165" t="str">
            <v>115309</v>
          </cell>
          <cell r="F165">
            <v>0</v>
          </cell>
        </row>
        <row r="166">
          <cell r="E166" t="str">
            <v>115310</v>
          </cell>
          <cell r="F166">
            <v>0</v>
          </cell>
        </row>
        <row r="167">
          <cell r="E167">
            <v>115401</v>
          </cell>
          <cell r="F167">
            <v>0</v>
          </cell>
        </row>
        <row r="168">
          <cell r="E168">
            <v>115402</v>
          </cell>
          <cell r="F168">
            <v>0</v>
          </cell>
        </row>
        <row r="169">
          <cell r="E169">
            <v>115403</v>
          </cell>
          <cell r="F169">
            <v>0</v>
          </cell>
        </row>
        <row r="170">
          <cell r="E170">
            <v>115404</v>
          </cell>
          <cell r="F170">
            <v>0</v>
          </cell>
        </row>
        <row r="171">
          <cell r="E171">
            <v>115405</v>
          </cell>
          <cell r="F171">
            <v>0</v>
          </cell>
        </row>
        <row r="172">
          <cell r="E172">
            <v>115501</v>
          </cell>
          <cell r="F172">
            <v>0</v>
          </cell>
        </row>
        <row r="173">
          <cell r="E173">
            <v>115502</v>
          </cell>
          <cell r="F173">
            <v>0</v>
          </cell>
        </row>
        <row r="174">
          <cell r="E174">
            <v>115503</v>
          </cell>
          <cell r="F174">
            <v>0</v>
          </cell>
        </row>
        <row r="175">
          <cell r="E175">
            <v>115504</v>
          </cell>
          <cell r="F175">
            <v>0</v>
          </cell>
        </row>
        <row r="176">
          <cell r="E176">
            <v>115601</v>
          </cell>
          <cell r="F176">
            <v>0</v>
          </cell>
        </row>
        <row r="177">
          <cell r="E177">
            <v>115602</v>
          </cell>
          <cell r="F177">
            <v>0</v>
          </cell>
        </row>
        <row r="178">
          <cell r="E178">
            <v>115603</v>
          </cell>
          <cell r="F178">
            <v>0</v>
          </cell>
        </row>
        <row r="179">
          <cell r="E179">
            <v>115604</v>
          </cell>
          <cell r="F179">
            <v>0</v>
          </cell>
        </row>
        <row r="180">
          <cell r="E180">
            <v>115605</v>
          </cell>
          <cell r="F180">
            <v>0</v>
          </cell>
        </row>
        <row r="181">
          <cell r="E181">
            <v>115606</v>
          </cell>
          <cell r="F181">
            <v>0</v>
          </cell>
        </row>
        <row r="182">
          <cell r="E182">
            <v>115607</v>
          </cell>
          <cell r="F182">
            <v>0</v>
          </cell>
        </row>
        <row r="183">
          <cell r="E183">
            <v>115608</v>
          </cell>
          <cell r="F183">
            <v>0</v>
          </cell>
        </row>
        <row r="184">
          <cell r="E184">
            <v>115609</v>
          </cell>
          <cell r="F184">
            <v>0</v>
          </cell>
        </row>
        <row r="185">
          <cell r="E185">
            <v>115610</v>
          </cell>
          <cell r="F185">
            <v>0</v>
          </cell>
        </row>
        <row r="186">
          <cell r="E186">
            <v>115611</v>
          </cell>
          <cell r="F186">
            <v>0</v>
          </cell>
        </row>
        <row r="187">
          <cell r="E187">
            <v>115612</v>
          </cell>
          <cell r="F187">
            <v>0</v>
          </cell>
        </row>
        <row r="188">
          <cell r="E188">
            <v>115613</v>
          </cell>
          <cell r="F188">
            <v>0</v>
          </cell>
        </row>
        <row r="189">
          <cell r="E189">
            <v>115614</v>
          </cell>
          <cell r="F189">
            <v>0</v>
          </cell>
        </row>
        <row r="190">
          <cell r="E190">
            <v>115615</v>
          </cell>
          <cell r="F190">
            <v>0</v>
          </cell>
        </row>
        <row r="191">
          <cell r="E191">
            <v>115616</v>
          </cell>
          <cell r="F191">
            <v>0</v>
          </cell>
        </row>
        <row r="192">
          <cell r="E192">
            <v>115617</v>
          </cell>
          <cell r="F192">
            <v>0</v>
          </cell>
        </row>
        <row r="193">
          <cell r="E193" t="str">
            <v>115701</v>
          </cell>
          <cell r="F193">
            <v>0</v>
          </cell>
          <cell r="I193">
            <v>0</v>
          </cell>
        </row>
        <row r="194">
          <cell r="E194" t="str">
            <v>115702</v>
          </cell>
          <cell r="F194">
            <v>0</v>
          </cell>
          <cell r="I194">
            <v>0</v>
          </cell>
        </row>
        <row r="195">
          <cell r="E195" t="str">
            <v>115801</v>
          </cell>
          <cell r="F195">
            <v>0</v>
          </cell>
          <cell r="I195">
            <v>0</v>
          </cell>
        </row>
        <row r="196">
          <cell r="E196" t="str">
            <v>115802</v>
          </cell>
          <cell r="F196">
            <v>0</v>
          </cell>
          <cell r="I196">
            <v>0</v>
          </cell>
        </row>
        <row r="197">
          <cell r="E197" t="str">
            <v>115803</v>
          </cell>
          <cell r="F197">
            <v>0</v>
          </cell>
          <cell r="I197">
            <v>0</v>
          </cell>
        </row>
        <row r="198">
          <cell r="E198" t="str">
            <v>115804</v>
          </cell>
          <cell r="F198">
            <v>0</v>
          </cell>
          <cell r="I198">
            <v>0</v>
          </cell>
        </row>
        <row r="199">
          <cell r="E199" t="str">
            <v>115805</v>
          </cell>
          <cell r="F199">
            <v>0</v>
          </cell>
          <cell r="I199">
            <v>0</v>
          </cell>
        </row>
        <row r="200">
          <cell r="E200" t="str">
            <v>115806</v>
          </cell>
          <cell r="F200">
            <v>0</v>
          </cell>
          <cell r="I200">
            <v>0</v>
          </cell>
        </row>
        <row r="201">
          <cell r="E201" t="str">
            <v>115807</v>
          </cell>
          <cell r="F201">
            <v>0</v>
          </cell>
          <cell r="I201">
            <v>0</v>
          </cell>
        </row>
        <row r="202">
          <cell r="E202" t="str">
            <v>115901</v>
          </cell>
          <cell r="F202">
            <v>0</v>
          </cell>
          <cell r="I202">
            <v>0</v>
          </cell>
        </row>
        <row r="203">
          <cell r="E203" t="str">
            <v>116001</v>
          </cell>
          <cell r="F203">
            <v>0</v>
          </cell>
          <cell r="I203">
            <v>0</v>
          </cell>
        </row>
        <row r="204">
          <cell r="E204" t="str">
            <v>116101</v>
          </cell>
          <cell r="F204">
            <v>0</v>
          </cell>
          <cell r="I204">
            <v>0</v>
          </cell>
        </row>
        <row r="205">
          <cell r="E205" t="str">
            <v>116102</v>
          </cell>
          <cell r="F205">
            <v>0</v>
          </cell>
          <cell r="I205">
            <v>0</v>
          </cell>
        </row>
        <row r="206">
          <cell r="E206" t="str">
            <v>116103</v>
          </cell>
          <cell r="F206">
            <v>0</v>
          </cell>
          <cell r="I206">
            <v>0</v>
          </cell>
        </row>
        <row r="207">
          <cell r="E207" t="str">
            <v>116201</v>
          </cell>
          <cell r="F207">
            <v>0</v>
          </cell>
          <cell r="I207">
            <v>0</v>
          </cell>
        </row>
        <row r="208">
          <cell r="E208" t="str">
            <v>116202</v>
          </cell>
          <cell r="F208">
            <v>0</v>
          </cell>
          <cell r="I208">
            <v>0</v>
          </cell>
        </row>
        <row r="209">
          <cell r="E209" t="str">
            <v>116301</v>
          </cell>
          <cell r="F209">
            <v>0</v>
          </cell>
          <cell r="I209">
            <v>0</v>
          </cell>
        </row>
        <row r="210">
          <cell r="E210" t="str">
            <v>116302</v>
          </cell>
          <cell r="F210">
            <v>0</v>
          </cell>
          <cell r="I210">
            <v>0</v>
          </cell>
        </row>
        <row r="211">
          <cell r="E211" t="str">
            <v>116303</v>
          </cell>
          <cell r="F211">
            <v>0</v>
          </cell>
          <cell r="I211">
            <v>0</v>
          </cell>
        </row>
        <row r="212">
          <cell r="E212" t="str">
            <v>116304</v>
          </cell>
          <cell r="F212">
            <v>0</v>
          </cell>
          <cell r="I212">
            <v>0</v>
          </cell>
        </row>
        <row r="213">
          <cell r="E213" t="str">
            <v>116305</v>
          </cell>
          <cell r="F213">
            <v>0</v>
          </cell>
          <cell r="I213">
            <v>0</v>
          </cell>
        </row>
        <row r="214">
          <cell r="E214" t="str">
            <v>117101</v>
          </cell>
          <cell r="F214">
            <v>0</v>
          </cell>
          <cell r="I214">
            <v>0</v>
          </cell>
        </row>
        <row r="215">
          <cell r="E215" t="str">
            <v>117102</v>
          </cell>
          <cell r="F215">
            <v>0</v>
          </cell>
          <cell r="I215">
            <v>0</v>
          </cell>
        </row>
        <row r="216">
          <cell r="E216" t="str">
            <v>117201</v>
          </cell>
          <cell r="F216">
            <v>0</v>
          </cell>
          <cell r="I216">
            <v>0</v>
          </cell>
        </row>
        <row r="217">
          <cell r="E217" t="str">
            <v>117202</v>
          </cell>
          <cell r="F217">
            <v>0</v>
          </cell>
          <cell r="I217">
            <v>0</v>
          </cell>
        </row>
        <row r="218">
          <cell r="E218" t="str">
            <v>117203</v>
          </cell>
          <cell r="F218">
            <v>0</v>
          </cell>
          <cell r="I218">
            <v>0</v>
          </cell>
        </row>
        <row r="219">
          <cell r="E219" t="str">
            <v>117204</v>
          </cell>
          <cell r="F219">
            <v>0</v>
          </cell>
          <cell r="I219">
            <v>0</v>
          </cell>
        </row>
        <row r="220">
          <cell r="E220" t="str">
            <v>117205</v>
          </cell>
          <cell r="F220">
            <v>0</v>
          </cell>
          <cell r="I220">
            <v>0</v>
          </cell>
        </row>
        <row r="221">
          <cell r="E221" t="str">
            <v>117206</v>
          </cell>
          <cell r="F221">
            <v>0</v>
          </cell>
          <cell r="I221">
            <v>0</v>
          </cell>
        </row>
        <row r="222">
          <cell r="E222" t="str">
            <v>117207</v>
          </cell>
          <cell r="F222">
            <v>0</v>
          </cell>
          <cell r="I222">
            <v>0</v>
          </cell>
        </row>
        <row r="223">
          <cell r="E223" t="str">
            <v>117208</v>
          </cell>
          <cell r="F223">
            <v>0</v>
          </cell>
          <cell r="I223">
            <v>0</v>
          </cell>
        </row>
        <row r="224">
          <cell r="E224" t="str">
            <v>118101</v>
          </cell>
          <cell r="F224">
            <v>0</v>
          </cell>
          <cell r="I224">
            <v>0</v>
          </cell>
        </row>
        <row r="225">
          <cell r="E225" t="str">
            <v>118102</v>
          </cell>
          <cell r="F225">
            <v>0</v>
          </cell>
          <cell r="I225">
            <v>0</v>
          </cell>
        </row>
        <row r="226">
          <cell r="E226" t="str">
            <v>118201</v>
          </cell>
          <cell r="F226">
            <v>0</v>
          </cell>
          <cell r="I226">
            <v>0</v>
          </cell>
        </row>
        <row r="227">
          <cell r="E227" t="str">
            <v>118301</v>
          </cell>
          <cell r="F227">
            <v>0</v>
          </cell>
          <cell r="I227">
            <v>0</v>
          </cell>
        </row>
        <row r="228">
          <cell r="E228" t="str">
            <v>118302</v>
          </cell>
          <cell r="F228">
            <v>0</v>
          </cell>
          <cell r="I228">
            <v>0</v>
          </cell>
        </row>
        <row r="229">
          <cell r="E229" t="str">
            <v>122101</v>
          </cell>
          <cell r="F229">
            <v>0</v>
          </cell>
          <cell r="I229">
            <v>0</v>
          </cell>
        </row>
        <row r="230">
          <cell r="E230" t="str">
            <v>122102</v>
          </cell>
          <cell r="F230">
            <v>0</v>
          </cell>
          <cell r="I230">
            <v>0</v>
          </cell>
        </row>
        <row r="231">
          <cell r="E231" t="str">
            <v>122103</v>
          </cell>
          <cell r="F231">
            <v>0</v>
          </cell>
          <cell r="I231">
            <v>0</v>
          </cell>
        </row>
        <row r="232">
          <cell r="E232" t="str">
            <v>122104</v>
          </cell>
          <cell r="F232">
            <v>0</v>
          </cell>
          <cell r="I232">
            <v>0</v>
          </cell>
        </row>
        <row r="233">
          <cell r="E233" t="str">
            <v>122105</v>
          </cell>
          <cell r="F233">
            <v>0</v>
          </cell>
          <cell r="I233">
            <v>0</v>
          </cell>
        </row>
        <row r="234">
          <cell r="E234" t="str">
            <v>122106</v>
          </cell>
          <cell r="F234">
            <v>0</v>
          </cell>
          <cell r="I234">
            <v>0</v>
          </cell>
        </row>
        <row r="235">
          <cell r="E235" t="str">
            <v>122107</v>
          </cell>
          <cell r="F235">
            <v>0</v>
          </cell>
          <cell r="I235">
            <v>0</v>
          </cell>
        </row>
        <row r="236">
          <cell r="E236" t="str">
            <v>122108</v>
          </cell>
          <cell r="F236">
            <v>0</v>
          </cell>
          <cell r="I236">
            <v>0</v>
          </cell>
        </row>
        <row r="237">
          <cell r="E237" t="str">
            <v>122109</v>
          </cell>
          <cell r="F237">
            <v>0</v>
          </cell>
          <cell r="I237">
            <v>0</v>
          </cell>
        </row>
        <row r="238">
          <cell r="E238" t="str">
            <v>122202</v>
          </cell>
          <cell r="F238">
            <v>0</v>
          </cell>
          <cell r="I238">
            <v>0</v>
          </cell>
        </row>
        <row r="239">
          <cell r="E239" t="str">
            <v>122203</v>
          </cell>
          <cell r="F239">
            <v>0</v>
          </cell>
          <cell r="I239">
            <v>0</v>
          </cell>
        </row>
        <row r="240">
          <cell r="E240" t="str">
            <v>122204</v>
          </cell>
          <cell r="F240">
            <v>0</v>
          </cell>
          <cell r="I240">
            <v>0</v>
          </cell>
        </row>
        <row r="241">
          <cell r="E241" t="str">
            <v>122205</v>
          </cell>
          <cell r="F241">
            <v>0</v>
          </cell>
          <cell r="I241">
            <v>0</v>
          </cell>
        </row>
        <row r="242">
          <cell r="E242" t="str">
            <v>122206</v>
          </cell>
          <cell r="F242">
            <v>0</v>
          </cell>
          <cell r="I242">
            <v>0</v>
          </cell>
        </row>
        <row r="243">
          <cell r="E243" t="str">
            <v>122207</v>
          </cell>
          <cell r="F243">
            <v>0</v>
          </cell>
          <cell r="I243">
            <v>0</v>
          </cell>
        </row>
        <row r="244">
          <cell r="E244" t="str">
            <v>122208</v>
          </cell>
          <cell r="F244">
            <v>0</v>
          </cell>
          <cell r="I244">
            <v>0</v>
          </cell>
        </row>
        <row r="245">
          <cell r="E245" t="str">
            <v>122209</v>
          </cell>
          <cell r="F245">
            <v>0</v>
          </cell>
          <cell r="I245">
            <v>0</v>
          </cell>
        </row>
        <row r="246">
          <cell r="E246" t="str">
            <v>123102</v>
          </cell>
          <cell r="F246">
            <v>0</v>
          </cell>
          <cell r="I246">
            <v>0</v>
          </cell>
        </row>
        <row r="247">
          <cell r="E247" t="str">
            <v>124101</v>
          </cell>
          <cell r="F247">
            <v>0</v>
          </cell>
          <cell r="I247">
            <v>0</v>
          </cell>
        </row>
        <row r="248">
          <cell r="E248" t="str">
            <v>124102</v>
          </cell>
          <cell r="F248">
            <v>0</v>
          </cell>
          <cell r="I248">
            <v>0</v>
          </cell>
        </row>
        <row r="249">
          <cell r="E249" t="str">
            <v>124103</v>
          </cell>
          <cell r="F249">
            <v>0</v>
          </cell>
          <cell r="I249">
            <v>0</v>
          </cell>
        </row>
        <row r="250">
          <cell r="E250" t="str">
            <v>124104</v>
          </cell>
          <cell r="F250">
            <v>0</v>
          </cell>
          <cell r="I250">
            <v>0</v>
          </cell>
        </row>
        <row r="251">
          <cell r="E251" t="str">
            <v>124105</v>
          </cell>
          <cell r="F251">
            <v>0</v>
          </cell>
          <cell r="I251">
            <v>0</v>
          </cell>
        </row>
        <row r="252">
          <cell r="E252" t="str">
            <v>124106</v>
          </cell>
          <cell r="F252">
            <v>0</v>
          </cell>
          <cell r="I252">
            <v>0</v>
          </cell>
        </row>
        <row r="253">
          <cell r="E253" t="str">
            <v>124107</v>
          </cell>
          <cell r="F253">
            <v>0</v>
          </cell>
          <cell r="I253">
            <v>0</v>
          </cell>
        </row>
        <row r="254">
          <cell r="E254" t="str">
            <v>124108</v>
          </cell>
          <cell r="F254">
            <v>0</v>
          </cell>
          <cell r="I254">
            <v>0</v>
          </cell>
        </row>
        <row r="255">
          <cell r="E255" t="str">
            <v>124109</v>
          </cell>
          <cell r="F255">
            <v>0</v>
          </cell>
          <cell r="I255">
            <v>0</v>
          </cell>
        </row>
        <row r="256">
          <cell r="E256" t="str">
            <v>124201</v>
          </cell>
          <cell r="F256">
            <v>0</v>
          </cell>
          <cell r="I256">
            <v>0</v>
          </cell>
        </row>
        <row r="257">
          <cell r="E257" t="str">
            <v>124202</v>
          </cell>
          <cell r="F257">
            <v>0</v>
          </cell>
          <cell r="I257">
            <v>0</v>
          </cell>
        </row>
        <row r="258">
          <cell r="E258" t="str">
            <v>124203</v>
          </cell>
          <cell r="F258">
            <v>0</v>
          </cell>
          <cell r="I258">
            <v>0</v>
          </cell>
        </row>
        <row r="259">
          <cell r="E259" t="str">
            <v>124204</v>
          </cell>
          <cell r="F259">
            <v>0</v>
          </cell>
          <cell r="I259">
            <v>0</v>
          </cell>
        </row>
        <row r="260">
          <cell r="E260" t="str">
            <v>124205</v>
          </cell>
          <cell r="F260">
            <v>0</v>
          </cell>
          <cell r="I260">
            <v>0</v>
          </cell>
        </row>
        <row r="261">
          <cell r="E261" t="str">
            <v>124206</v>
          </cell>
          <cell r="F261">
            <v>0</v>
          </cell>
          <cell r="I261">
            <v>0</v>
          </cell>
        </row>
        <row r="262">
          <cell r="E262" t="str">
            <v>124207</v>
          </cell>
          <cell r="F262">
            <v>0</v>
          </cell>
          <cell r="I262">
            <v>0</v>
          </cell>
        </row>
        <row r="263">
          <cell r="E263" t="str">
            <v>124208</v>
          </cell>
          <cell r="F263">
            <v>0</v>
          </cell>
          <cell r="I263">
            <v>0</v>
          </cell>
        </row>
        <row r="264">
          <cell r="E264" t="str">
            <v>124209</v>
          </cell>
          <cell r="F264">
            <v>0</v>
          </cell>
          <cell r="I264">
            <v>0</v>
          </cell>
        </row>
        <row r="265">
          <cell r="E265" t="str">
            <v>124301</v>
          </cell>
          <cell r="F265">
            <v>0</v>
          </cell>
          <cell r="I265">
            <v>0</v>
          </cell>
        </row>
        <row r="266">
          <cell r="E266" t="str">
            <v>124401</v>
          </cell>
          <cell r="F266">
            <v>0</v>
          </cell>
          <cell r="I266">
            <v>0</v>
          </cell>
        </row>
        <row r="267">
          <cell r="E267" t="str">
            <v>124501</v>
          </cell>
          <cell r="F267">
            <v>0</v>
          </cell>
          <cell r="I267">
            <v>0</v>
          </cell>
        </row>
        <row r="268">
          <cell r="E268" t="str">
            <v>124502</v>
          </cell>
          <cell r="F268">
            <v>0</v>
          </cell>
          <cell r="I268">
            <v>0</v>
          </cell>
        </row>
        <row r="269">
          <cell r="E269" t="str">
            <v>124503</v>
          </cell>
          <cell r="F269">
            <v>0</v>
          </cell>
          <cell r="I269">
            <v>0</v>
          </cell>
        </row>
        <row r="270">
          <cell r="E270" t="str">
            <v>124504</v>
          </cell>
          <cell r="F270">
            <v>0</v>
          </cell>
          <cell r="I270">
            <v>0</v>
          </cell>
        </row>
        <row r="271">
          <cell r="E271" t="str">
            <v>124505</v>
          </cell>
          <cell r="F271">
            <v>0</v>
          </cell>
          <cell r="I271">
            <v>0</v>
          </cell>
        </row>
        <row r="272">
          <cell r="E272" t="str">
            <v>124506</v>
          </cell>
          <cell r="F272">
            <v>0</v>
          </cell>
          <cell r="I272">
            <v>0</v>
          </cell>
        </row>
        <row r="273">
          <cell r="E273" t="str">
            <v>124507</v>
          </cell>
          <cell r="F273">
            <v>0</v>
          </cell>
          <cell r="I273">
            <v>0</v>
          </cell>
        </row>
        <row r="274">
          <cell r="E274" t="str">
            <v>124508</v>
          </cell>
          <cell r="F274">
            <v>0</v>
          </cell>
          <cell r="I274">
            <v>0</v>
          </cell>
        </row>
        <row r="275">
          <cell r="E275" t="str">
            <v>124509</v>
          </cell>
          <cell r="F275">
            <v>0</v>
          </cell>
          <cell r="I275">
            <v>0</v>
          </cell>
        </row>
        <row r="276">
          <cell r="E276" t="str">
            <v>124510</v>
          </cell>
          <cell r="F276">
            <v>0</v>
          </cell>
          <cell r="I276">
            <v>0</v>
          </cell>
        </row>
        <row r="277">
          <cell r="E277" t="str">
            <v>124511</v>
          </cell>
          <cell r="F277">
            <v>0</v>
          </cell>
          <cell r="I277">
            <v>0</v>
          </cell>
        </row>
        <row r="278">
          <cell r="E278" t="str">
            <v>124512</v>
          </cell>
          <cell r="F278">
            <v>0</v>
          </cell>
          <cell r="I278">
            <v>0</v>
          </cell>
        </row>
        <row r="279">
          <cell r="E279" t="str">
            <v>124513</v>
          </cell>
          <cell r="F279">
            <v>0</v>
          </cell>
          <cell r="I279">
            <v>0</v>
          </cell>
        </row>
        <row r="280">
          <cell r="E280" t="str">
            <v>124521</v>
          </cell>
          <cell r="F280">
            <v>0</v>
          </cell>
          <cell r="I280">
            <v>0</v>
          </cell>
        </row>
        <row r="281">
          <cell r="E281" t="str">
            <v>124522</v>
          </cell>
          <cell r="F281">
            <v>0</v>
          </cell>
          <cell r="I281">
            <v>0</v>
          </cell>
        </row>
        <row r="282">
          <cell r="E282" t="str">
            <v>124523</v>
          </cell>
          <cell r="F282">
            <v>0</v>
          </cell>
          <cell r="I282">
            <v>0</v>
          </cell>
        </row>
        <row r="283">
          <cell r="E283" t="str">
            <v>124524</v>
          </cell>
          <cell r="F283">
            <v>0</v>
          </cell>
          <cell r="I283">
            <v>0</v>
          </cell>
        </row>
        <row r="284">
          <cell r="E284" t="str">
            <v>124525</v>
          </cell>
          <cell r="F284">
            <v>0</v>
          </cell>
          <cell r="I284">
            <v>0</v>
          </cell>
        </row>
        <row r="285">
          <cell r="E285" t="str">
            <v>124526</v>
          </cell>
          <cell r="F285">
            <v>0</v>
          </cell>
          <cell r="I285">
            <v>0</v>
          </cell>
        </row>
        <row r="286">
          <cell r="E286" t="str">
            <v>124527</v>
          </cell>
          <cell r="F286">
            <v>0</v>
          </cell>
          <cell r="I286">
            <v>0</v>
          </cell>
        </row>
        <row r="287">
          <cell r="E287" t="str">
            <v>124528</v>
          </cell>
          <cell r="F287">
            <v>0</v>
          </cell>
          <cell r="I287">
            <v>0</v>
          </cell>
        </row>
        <row r="288">
          <cell r="E288" t="str">
            <v>124529</v>
          </cell>
          <cell r="F288">
            <v>0</v>
          </cell>
          <cell r="I288">
            <v>0</v>
          </cell>
        </row>
        <row r="289">
          <cell r="E289" t="str">
            <v>124530</v>
          </cell>
          <cell r="F289">
            <v>0</v>
          </cell>
          <cell r="I289">
            <v>0</v>
          </cell>
        </row>
        <row r="290">
          <cell r="E290" t="str">
            <v>124531</v>
          </cell>
          <cell r="F290">
            <v>0</v>
          </cell>
          <cell r="I290">
            <v>0</v>
          </cell>
        </row>
        <row r="291">
          <cell r="E291" t="str">
            <v>124601</v>
          </cell>
          <cell r="F291">
            <v>0</v>
          </cell>
          <cell r="I291">
            <v>0</v>
          </cell>
        </row>
        <row r="292">
          <cell r="E292" t="str">
            <v>124602</v>
          </cell>
          <cell r="F292">
            <v>0</v>
          </cell>
          <cell r="I292">
            <v>0</v>
          </cell>
        </row>
        <row r="293">
          <cell r="E293" t="str">
            <v>124603</v>
          </cell>
          <cell r="F293">
            <v>0</v>
          </cell>
          <cell r="I293">
            <v>0</v>
          </cell>
        </row>
        <row r="294">
          <cell r="E294" t="str">
            <v>124604</v>
          </cell>
          <cell r="F294">
            <v>0</v>
          </cell>
          <cell r="I294">
            <v>0</v>
          </cell>
        </row>
        <row r="295">
          <cell r="E295" t="str">
            <v>124701</v>
          </cell>
          <cell r="F295">
            <v>0</v>
          </cell>
          <cell r="I295">
            <v>0</v>
          </cell>
        </row>
        <row r="296">
          <cell r="E296" t="str">
            <v>124702</v>
          </cell>
          <cell r="F296">
            <v>0</v>
          </cell>
          <cell r="I296">
            <v>0</v>
          </cell>
        </row>
        <row r="297">
          <cell r="E297" t="str">
            <v>124703</v>
          </cell>
          <cell r="F297">
            <v>0</v>
          </cell>
          <cell r="I297">
            <v>0</v>
          </cell>
        </row>
        <row r="298">
          <cell r="E298" t="str">
            <v>124801</v>
          </cell>
          <cell r="F298">
            <v>0</v>
          </cell>
          <cell r="I298">
            <v>0</v>
          </cell>
        </row>
        <row r="299">
          <cell r="E299" t="str">
            <v>124802</v>
          </cell>
          <cell r="F299">
            <v>0</v>
          </cell>
          <cell r="I299">
            <v>0</v>
          </cell>
        </row>
        <row r="300">
          <cell r="E300" t="str">
            <v>124901</v>
          </cell>
          <cell r="F300">
            <v>0</v>
          </cell>
          <cell r="I300">
            <v>0</v>
          </cell>
        </row>
        <row r="301">
          <cell r="E301" t="str">
            <v>124902</v>
          </cell>
          <cell r="F301">
            <v>0</v>
          </cell>
          <cell r="I301">
            <v>0</v>
          </cell>
        </row>
        <row r="302">
          <cell r="E302" t="str">
            <v>125101</v>
          </cell>
          <cell r="F302">
            <v>0</v>
          </cell>
          <cell r="I302">
            <v>0</v>
          </cell>
        </row>
        <row r="303">
          <cell r="E303" t="str">
            <v>126101</v>
          </cell>
          <cell r="F303">
            <v>0</v>
          </cell>
          <cell r="I303">
            <v>0</v>
          </cell>
        </row>
        <row r="304">
          <cell r="E304" t="str">
            <v>211101</v>
          </cell>
          <cell r="F304">
            <v>0</v>
          </cell>
          <cell r="I304">
            <v>0</v>
          </cell>
        </row>
        <row r="305">
          <cell r="E305" t="str">
            <v>212101</v>
          </cell>
          <cell r="F305">
            <v>3468715394.8600001</v>
          </cell>
          <cell r="G305">
            <v>0</v>
          </cell>
          <cell r="I305">
            <v>3468715394.8600001</v>
          </cell>
        </row>
        <row r="306">
          <cell r="E306" t="str">
            <v>212102</v>
          </cell>
          <cell r="F306">
            <v>82926889458</v>
          </cell>
          <cell r="I306">
            <v>82926889458</v>
          </cell>
        </row>
        <row r="307">
          <cell r="E307" t="str">
            <v>212103</v>
          </cell>
          <cell r="F307">
            <v>0</v>
          </cell>
          <cell r="I307">
            <v>0</v>
          </cell>
        </row>
        <row r="308">
          <cell r="E308" t="str">
            <v>212201</v>
          </cell>
          <cell r="F308">
            <v>0</v>
          </cell>
          <cell r="I308">
            <v>0</v>
          </cell>
        </row>
        <row r="309">
          <cell r="E309" t="str">
            <v>212202</v>
          </cell>
          <cell r="F309">
            <v>0</v>
          </cell>
          <cell r="I309">
            <v>0</v>
          </cell>
        </row>
        <row r="310">
          <cell r="E310" t="str">
            <v>212203</v>
          </cell>
          <cell r="F310">
            <v>0</v>
          </cell>
          <cell r="I310">
            <v>0</v>
          </cell>
        </row>
        <row r="311">
          <cell r="E311" t="str">
            <v>212204</v>
          </cell>
          <cell r="F311">
            <v>0</v>
          </cell>
          <cell r="I311">
            <v>0</v>
          </cell>
        </row>
        <row r="312">
          <cell r="E312" t="str">
            <v>212205</v>
          </cell>
          <cell r="F312">
            <v>0</v>
          </cell>
          <cell r="I312">
            <v>0</v>
          </cell>
        </row>
        <row r="313">
          <cell r="E313" t="str">
            <v>212206</v>
          </cell>
          <cell r="F313">
            <v>0</v>
          </cell>
          <cell r="I313">
            <v>0</v>
          </cell>
        </row>
        <row r="314">
          <cell r="E314" t="str">
            <v>212207</v>
          </cell>
          <cell r="F314">
            <v>0</v>
          </cell>
          <cell r="I314">
            <v>0</v>
          </cell>
        </row>
        <row r="315">
          <cell r="E315" t="str">
            <v>212208</v>
          </cell>
          <cell r="F315">
            <v>0</v>
          </cell>
          <cell r="I315">
            <v>0</v>
          </cell>
        </row>
        <row r="316">
          <cell r="E316" t="str">
            <v>212209</v>
          </cell>
          <cell r="F316">
            <v>0</v>
          </cell>
          <cell r="I316">
            <v>0</v>
          </cell>
        </row>
        <row r="317">
          <cell r="E317" t="str">
            <v>213101</v>
          </cell>
          <cell r="F317">
            <v>0</v>
          </cell>
          <cell r="I317">
            <v>0</v>
          </cell>
        </row>
        <row r="318">
          <cell r="E318" t="str">
            <v>213102</v>
          </cell>
          <cell r="F318">
            <v>0</v>
          </cell>
          <cell r="I318">
            <v>0</v>
          </cell>
        </row>
        <row r="319">
          <cell r="E319" t="str">
            <v>213201</v>
          </cell>
          <cell r="F319">
            <v>0</v>
          </cell>
          <cell r="I319">
            <v>0</v>
          </cell>
        </row>
        <row r="320">
          <cell r="E320" t="str">
            <v>213202</v>
          </cell>
          <cell r="F320">
            <v>0</v>
          </cell>
          <cell r="I320">
            <v>0</v>
          </cell>
        </row>
        <row r="321">
          <cell r="E321" t="str">
            <v>213203</v>
          </cell>
          <cell r="F321">
            <v>0</v>
          </cell>
          <cell r="I321">
            <v>0</v>
          </cell>
        </row>
        <row r="322">
          <cell r="E322" t="str">
            <v>213204</v>
          </cell>
          <cell r="F322">
            <v>0</v>
          </cell>
          <cell r="I322">
            <v>0</v>
          </cell>
        </row>
        <row r="323">
          <cell r="E323" t="str">
            <v>213205</v>
          </cell>
          <cell r="F323">
            <v>0</v>
          </cell>
          <cell r="I323">
            <v>0</v>
          </cell>
        </row>
        <row r="324">
          <cell r="E324" t="str">
            <v>213206</v>
          </cell>
          <cell r="F324">
            <v>0</v>
          </cell>
          <cell r="I324">
            <v>0</v>
          </cell>
        </row>
        <row r="325">
          <cell r="E325" t="str">
            <v>213207</v>
          </cell>
          <cell r="F325">
            <v>0</v>
          </cell>
          <cell r="I325">
            <v>0</v>
          </cell>
        </row>
        <row r="326">
          <cell r="E326" t="str">
            <v>213208</v>
          </cell>
          <cell r="F326">
            <v>0</v>
          </cell>
          <cell r="I326">
            <v>0</v>
          </cell>
        </row>
        <row r="327">
          <cell r="E327" t="str">
            <v>214101</v>
          </cell>
          <cell r="F327">
            <v>36470100</v>
          </cell>
          <cell r="I327">
            <v>36470100</v>
          </cell>
        </row>
        <row r="328">
          <cell r="E328" t="str">
            <v>214201</v>
          </cell>
          <cell r="F328">
            <v>0</v>
          </cell>
          <cell r="I328">
            <v>0</v>
          </cell>
        </row>
        <row r="329">
          <cell r="E329" t="str">
            <v>214301</v>
          </cell>
          <cell r="F329">
            <v>0</v>
          </cell>
          <cell r="I329">
            <v>0</v>
          </cell>
        </row>
        <row r="330">
          <cell r="E330" t="str">
            <v>214401</v>
          </cell>
          <cell r="F330">
            <v>0</v>
          </cell>
          <cell r="I330">
            <v>0</v>
          </cell>
        </row>
        <row r="331">
          <cell r="E331" t="str">
            <v>214402</v>
          </cell>
          <cell r="F331">
            <v>0</v>
          </cell>
          <cell r="I331">
            <v>0</v>
          </cell>
        </row>
        <row r="332">
          <cell r="E332" t="str">
            <v>214403</v>
          </cell>
          <cell r="F332">
            <v>38225590</v>
          </cell>
          <cell r="I332">
            <v>38225590</v>
          </cell>
        </row>
        <row r="333">
          <cell r="E333" t="str">
            <v>215101</v>
          </cell>
          <cell r="F333">
            <v>0</v>
          </cell>
          <cell r="I333">
            <v>0</v>
          </cell>
        </row>
        <row r="334">
          <cell r="E334" t="str">
            <v>215201</v>
          </cell>
          <cell r="F334">
            <v>0</v>
          </cell>
          <cell r="I334">
            <v>0</v>
          </cell>
        </row>
        <row r="335">
          <cell r="E335" t="str">
            <v>215301</v>
          </cell>
          <cell r="F335">
            <v>0</v>
          </cell>
          <cell r="I335">
            <v>0</v>
          </cell>
        </row>
        <row r="336">
          <cell r="E336" t="str">
            <v>215401</v>
          </cell>
          <cell r="F336">
            <v>0</v>
          </cell>
          <cell r="I336">
            <v>0</v>
          </cell>
        </row>
        <row r="337">
          <cell r="E337" t="str">
            <v>216101</v>
          </cell>
          <cell r="F337">
            <v>0</v>
          </cell>
          <cell r="I337">
            <v>0</v>
          </cell>
        </row>
        <row r="338">
          <cell r="E338" t="str">
            <v>216201</v>
          </cell>
          <cell r="F338">
            <v>0</v>
          </cell>
          <cell r="I338">
            <v>0</v>
          </cell>
        </row>
        <row r="339">
          <cell r="E339" t="str">
            <v>216301</v>
          </cell>
          <cell r="F339">
            <v>0</v>
          </cell>
          <cell r="I339">
            <v>0</v>
          </cell>
        </row>
        <row r="340">
          <cell r="E340" t="str">
            <v>216401</v>
          </cell>
          <cell r="F340">
            <v>0</v>
          </cell>
          <cell r="I340">
            <v>0</v>
          </cell>
        </row>
        <row r="341">
          <cell r="E341" t="str">
            <v>216501</v>
          </cell>
          <cell r="F341">
            <v>0</v>
          </cell>
          <cell r="I341">
            <v>0</v>
          </cell>
        </row>
        <row r="342">
          <cell r="E342" t="str">
            <v>219101</v>
          </cell>
          <cell r="F342">
            <v>0</v>
          </cell>
          <cell r="I342">
            <v>0</v>
          </cell>
        </row>
        <row r="343">
          <cell r="E343" t="str">
            <v>219102</v>
          </cell>
          <cell r="F343">
            <v>0</v>
          </cell>
          <cell r="I343">
            <v>0</v>
          </cell>
        </row>
        <row r="344">
          <cell r="E344" t="str">
            <v>219201</v>
          </cell>
          <cell r="F344">
            <v>0</v>
          </cell>
          <cell r="I344">
            <v>0</v>
          </cell>
        </row>
        <row r="345">
          <cell r="E345" t="str">
            <v>219202</v>
          </cell>
          <cell r="F345">
            <v>0</v>
          </cell>
          <cell r="I345">
            <v>0</v>
          </cell>
        </row>
        <row r="346">
          <cell r="E346" t="str">
            <v>219203</v>
          </cell>
          <cell r="F346">
            <v>0</v>
          </cell>
          <cell r="I346">
            <v>0</v>
          </cell>
        </row>
        <row r="347">
          <cell r="E347" t="str">
            <v>219204</v>
          </cell>
          <cell r="F347">
            <v>0</v>
          </cell>
          <cell r="I347">
            <v>0</v>
          </cell>
        </row>
        <row r="348">
          <cell r="E348" t="str">
            <v>219205</v>
          </cell>
          <cell r="F348">
            <v>0</v>
          </cell>
          <cell r="I348">
            <v>0</v>
          </cell>
        </row>
        <row r="349">
          <cell r="E349" t="str">
            <v>219206</v>
          </cell>
          <cell r="F349">
            <v>0</v>
          </cell>
          <cell r="I349">
            <v>0</v>
          </cell>
        </row>
        <row r="350">
          <cell r="E350" t="str">
            <v>219207</v>
          </cell>
          <cell r="F350">
            <v>0</v>
          </cell>
          <cell r="I350">
            <v>0</v>
          </cell>
        </row>
        <row r="351">
          <cell r="E351" t="str">
            <v>219208</v>
          </cell>
          <cell r="F351">
            <v>0</v>
          </cell>
          <cell r="I351">
            <v>0</v>
          </cell>
        </row>
        <row r="352">
          <cell r="E352" t="str">
            <v>219209</v>
          </cell>
          <cell r="F352">
            <v>0</v>
          </cell>
          <cell r="I352">
            <v>0</v>
          </cell>
        </row>
        <row r="353">
          <cell r="E353" t="str">
            <v>219210</v>
          </cell>
          <cell r="F353">
            <v>0</v>
          </cell>
          <cell r="I353">
            <v>0</v>
          </cell>
        </row>
        <row r="354">
          <cell r="E354" t="str">
            <v>219211</v>
          </cell>
          <cell r="F354">
            <v>0</v>
          </cell>
          <cell r="I354">
            <v>0</v>
          </cell>
        </row>
        <row r="355">
          <cell r="E355" t="str">
            <v>219212</v>
          </cell>
          <cell r="F355">
            <v>0</v>
          </cell>
          <cell r="I355">
            <v>0</v>
          </cell>
        </row>
        <row r="356">
          <cell r="E356" t="str">
            <v>219213</v>
          </cell>
          <cell r="F356">
            <v>0</v>
          </cell>
          <cell r="I356">
            <v>0</v>
          </cell>
        </row>
        <row r="357">
          <cell r="E357" t="str">
            <v>219214</v>
          </cell>
          <cell r="F357">
            <v>0</v>
          </cell>
          <cell r="I357">
            <v>0</v>
          </cell>
        </row>
        <row r="358">
          <cell r="E358" t="str">
            <v>219215</v>
          </cell>
          <cell r="F358">
            <v>0</v>
          </cell>
          <cell r="I358">
            <v>0</v>
          </cell>
        </row>
        <row r="359">
          <cell r="E359" t="str">
            <v>219216</v>
          </cell>
          <cell r="F359">
            <v>0</v>
          </cell>
          <cell r="I359">
            <v>0</v>
          </cell>
        </row>
        <row r="360">
          <cell r="E360" t="str">
            <v>219217</v>
          </cell>
          <cell r="F360">
            <v>0</v>
          </cell>
          <cell r="I360">
            <v>0</v>
          </cell>
        </row>
        <row r="361">
          <cell r="E361" t="str">
            <v>219218</v>
          </cell>
          <cell r="F361">
            <v>0</v>
          </cell>
          <cell r="I361">
            <v>0</v>
          </cell>
        </row>
        <row r="362">
          <cell r="E362" t="str">
            <v>219219</v>
          </cell>
          <cell r="F362">
            <v>0</v>
          </cell>
          <cell r="I362">
            <v>0</v>
          </cell>
        </row>
        <row r="363">
          <cell r="E363" t="str">
            <v>219220</v>
          </cell>
          <cell r="F363">
            <v>0</v>
          </cell>
          <cell r="I363">
            <v>0</v>
          </cell>
        </row>
        <row r="364">
          <cell r="E364" t="str">
            <v>219221</v>
          </cell>
          <cell r="F364">
            <v>0</v>
          </cell>
          <cell r="I364">
            <v>0</v>
          </cell>
        </row>
        <row r="365">
          <cell r="E365" t="str">
            <v>219301</v>
          </cell>
          <cell r="F365">
            <v>0</v>
          </cell>
          <cell r="I365">
            <v>0</v>
          </cell>
        </row>
        <row r="366">
          <cell r="E366" t="str">
            <v>219302</v>
          </cell>
          <cell r="F366">
            <v>0</v>
          </cell>
          <cell r="I366">
            <v>0</v>
          </cell>
        </row>
        <row r="367">
          <cell r="E367" t="str">
            <v>219303</v>
          </cell>
          <cell r="F367">
            <v>0</v>
          </cell>
          <cell r="I367">
            <v>0</v>
          </cell>
        </row>
        <row r="368">
          <cell r="E368" t="str">
            <v>219304</v>
          </cell>
          <cell r="F368">
            <v>0</v>
          </cell>
          <cell r="I368">
            <v>0</v>
          </cell>
        </row>
        <row r="369">
          <cell r="E369" t="str">
            <v>219305</v>
          </cell>
          <cell r="F369">
            <v>0</v>
          </cell>
          <cell r="I369">
            <v>0</v>
          </cell>
        </row>
        <row r="370">
          <cell r="E370" t="str">
            <v>219401</v>
          </cell>
          <cell r="F370">
            <v>0</v>
          </cell>
          <cell r="I370">
            <v>0</v>
          </cell>
        </row>
        <row r="371">
          <cell r="E371" t="str">
            <v>219402</v>
          </cell>
          <cell r="F371">
            <v>0</v>
          </cell>
          <cell r="I371">
            <v>0</v>
          </cell>
        </row>
        <row r="372">
          <cell r="E372" t="str">
            <v>219403</v>
          </cell>
          <cell r="F372">
            <v>0</v>
          </cell>
          <cell r="I372">
            <v>0</v>
          </cell>
        </row>
        <row r="373">
          <cell r="E373" t="str">
            <v>219901</v>
          </cell>
          <cell r="F373">
            <v>0</v>
          </cell>
          <cell r="G373">
            <v>0</v>
          </cell>
          <cell r="I373">
            <v>0</v>
          </cell>
        </row>
        <row r="374">
          <cell r="E374" t="str">
            <v>219902</v>
          </cell>
          <cell r="F374">
            <v>0</v>
          </cell>
          <cell r="I374">
            <v>0</v>
          </cell>
        </row>
        <row r="375">
          <cell r="E375" t="str">
            <v>219903</v>
          </cell>
          <cell r="F375">
            <v>0</v>
          </cell>
          <cell r="I375">
            <v>0</v>
          </cell>
        </row>
        <row r="376">
          <cell r="E376" t="str">
            <v>219904</v>
          </cell>
          <cell r="F376">
            <v>0</v>
          </cell>
          <cell r="I376">
            <v>0</v>
          </cell>
        </row>
        <row r="377">
          <cell r="E377" t="str">
            <v>219905</v>
          </cell>
          <cell r="F377">
            <v>0</v>
          </cell>
          <cell r="I377">
            <v>0</v>
          </cell>
        </row>
        <row r="378">
          <cell r="E378" t="str">
            <v>219906</v>
          </cell>
          <cell r="F378">
            <v>0</v>
          </cell>
          <cell r="G378">
            <v>0</v>
          </cell>
          <cell r="I378">
            <v>0</v>
          </cell>
        </row>
        <row r="379">
          <cell r="E379" t="str">
            <v>219907</v>
          </cell>
          <cell r="F379">
            <v>0</v>
          </cell>
          <cell r="I379">
            <v>0</v>
          </cell>
        </row>
        <row r="380">
          <cell r="E380" t="str">
            <v>219908</v>
          </cell>
          <cell r="F380">
            <v>0</v>
          </cell>
          <cell r="I380">
            <v>0</v>
          </cell>
        </row>
        <row r="381">
          <cell r="E381" t="str">
            <v>219909</v>
          </cell>
          <cell r="F381">
            <v>0</v>
          </cell>
          <cell r="I381">
            <v>0</v>
          </cell>
        </row>
        <row r="382">
          <cell r="E382" t="str">
            <v>219910</v>
          </cell>
          <cell r="F382">
            <v>0</v>
          </cell>
          <cell r="I382">
            <v>0</v>
          </cell>
        </row>
        <row r="383">
          <cell r="E383" t="str">
            <v>219911</v>
          </cell>
          <cell r="F383">
            <v>0</v>
          </cell>
          <cell r="I383">
            <v>0</v>
          </cell>
        </row>
        <row r="384">
          <cell r="E384" t="str">
            <v>219998</v>
          </cell>
          <cell r="F384">
            <v>0</v>
          </cell>
          <cell r="I384">
            <v>0</v>
          </cell>
        </row>
        <row r="385">
          <cell r="E385" t="str">
            <v>219999</v>
          </cell>
          <cell r="F385">
            <v>0</v>
          </cell>
          <cell r="I385">
            <v>0</v>
          </cell>
        </row>
        <row r="386">
          <cell r="E386" t="str">
            <v>222101</v>
          </cell>
          <cell r="F386">
            <v>83995245603.119995</v>
          </cell>
          <cell r="I386">
            <v>83995245603.119995</v>
          </cell>
        </row>
        <row r="387">
          <cell r="E387" t="str">
            <v>222102</v>
          </cell>
          <cell r="F387">
            <v>0</v>
          </cell>
          <cell r="I387">
            <v>0</v>
          </cell>
        </row>
        <row r="388">
          <cell r="E388" t="str">
            <v>222201</v>
          </cell>
          <cell r="F388">
            <v>0</v>
          </cell>
          <cell r="I388">
            <v>0</v>
          </cell>
        </row>
        <row r="389">
          <cell r="E389" t="str">
            <v>222301</v>
          </cell>
          <cell r="F389">
            <v>0</v>
          </cell>
          <cell r="I389">
            <v>0</v>
          </cell>
        </row>
        <row r="390">
          <cell r="E390" t="str">
            <v>231101</v>
          </cell>
          <cell r="F390">
            <v>0</v>
          </cell>
          <cell r="I390">
            <v>0</v>
          </cell>
        </row>
        <row r="391">
          <cell r="E391" t="str">
            <v>231102</v>
          </cell>
          <cell r="F391">
            <v>0</v>
          </cell>
          <cell r="I391">
            <v>0</v>
          </cell>
        </row>
        <row r="392">
          <cell r="E392" t="str">
            <v>231103</v>
          </cell>
          <cell r="F392">
            <v>0</v>
          </cell>
          <cell r="I392">
            <v>0</v>
          </cell>
        </row>
        <row r="393">
          <cell r="E393" t="str">
            <v>231104</v>
          </cell>
          <cell r="F393">
            <v>0</v>
          </cell>
          <cell r="I393">
            <v>0</v>
          </cell>
        </row>
        <row r="394">
          <cell r="E394" t="str">
            <v>231105</v>
          </cell>
          <cell r="F394">
            <v>0</v>
          </cell>
          <cell r="I394">
            <v>0</v>
          </cell>
        </row>
        <row r="395">
          <cell r="E395" t="str">
            <v>231106</v>
          </cell>
          <cell r="F395">
            <v>0</v>
          </cell>
          <cell r="I395">
            <v>0</v>
          </cell>
        </row>
        <row r="396">
          <cell r="E396" t="str">
            <v>231107</v>
          </cell>
          <cell r="F396">
            <v>0</v>
          </cell>
          <cell r="I396">
            <v>0</v>
          </cell>
        </row>
        <row r="397">
          <cell r="E397" t="str">
            <v>231108</v>
          </cell>
          <cell r="F397">
            <v>0</v>
          </cell>
          <cell r="I397">
            <v>0</v>
          </cell>
        </row>
        <row r="398">
          <cell r="E398" t="str">
            <v>311101</v>
          </cell>
          <cell r="F398">
            <v>0</v>
          </cell>
          <cell r="I398">
            <v>0</v>
          </cell>
        </row>
        <row r="399">
          <cell r="E399" t="str">
            <v>312101</v>
          </cell>
          <cell r="F399">
            <v>0</v>
          </cell>
          <cell r="I399">
            <v>0</v>
          </cell>
        </row>
        <row r="400">
          <cell r="E400" t="str">
            <v>321101</v>
          </cell>
          <cell r="F400">
            <v>0</v>
          </cell>
          <cell r="I400">
            <v>0</v>
          </cell>
        </row>
        <row r="401">
          <cell r="E401" t="str">
            <v>322101</v>
          </cell>
          <cell r="F401">
            <v>0</v>
          </cell>
          <cell r="I401">
            <v>0</v>
          </cell>
        </row>
        <row r="402">
          <cell r="E402" t="str">
            <v>323101</v>
          </cell>
          <cell r="F402">
            <v>0</v>
          </cell>
          <cell r="I402">
            <v>0</v>
          </cell>
        </row>
        <row r="403">
          <cell r="E403" t="str">
            <v>324101</v>
          </cell>
          <cell r="F403">
            <v>0</v>
          </cell>
          <cell r="I403">
            <v>0</v>
          </cell>
        </row>
        <row r="404">
          <cell r="E404" t="str">
            <v>411101</v>
          </cell>
          <cell r="F404">
            <v>0</v>
          </cell>
          <cell r="I404">
            <v>0</v>
          </cell>
        </row>
        <row r="405">
          <cell r="E405" t="str">
            <v>411102</v>
          </cell>
          <cell r="F405">
            <v>0</v>
          </cell>
          <cell r="I405">
            <v>0</v>
          </cell>
        </row>
        <row r="406">
          <cell r="E406" t="str">
            <v>411103</v>
          </cell>
          <cell r="F406">
            <v>0</v>
          </cell>
          <cell r="I406">
            <v>0</v>
          </cell>
        </row>
        <row r="407">
          <cell r="E407" t="str">
            <v>411104</v>
          </cell>
          <cell r="F407">
            <v>0</v>
          </cell>
          <cell r="I407">
            <v>0</v>
          </cell>
        </row>
        <row r="408">
          <cell r="E408" t="str">
            <v>411105</v>
          </cell>
          <cell r="F408">
            <v>0</v>
          </cell>
        </row>
        <row r="409">
          <cell r="E409" t="str">
            <v>411106</v>
          </cell>
          <cell r="F409">
            <v>0</v>
          </cell>
        </row>
        <row r="410">
          <cell r="E410" t="str">
            <v>411107</v>
          </cell>
          <cell r="F410">
            <v>0</v>
          </cell>
        </row>
        <row r="411">
          <cell r="E411" t="str">
            <v>411108</v>
          </cell>
          <cell r="F411">
            <v>0</v>
          </cell>
        </row>
        <row r="412">
          <cell r="E412" t="str">
            <v>411109</v>
          </cell>
          <cell r="F412">
            <v>0</v>
          </cell>
        </row>
        <row r="413">
          <cell r="E413" t="str">
            <v>411110</v>
          </cell>
          <cell r="F413">
            <v>0</v>
          </cell>
        </row>
        <row r="414">
          <cell r="E414" t="str">
            <v>412101</v>
          </cell>
          <cell r="F414">
            <v>0</v>
          </cell>
          <cell r="I414">
            <v>0</v>
          </cell>
        </row>
        <row r="415">
          <cell r="E415" t="str">
            <v>412102</v>
          </cell>
          <cell r="F415">
            <v>0</v>
          </cell>
          <cell r="I415">
            <v>0</v>
          </cell>
        </row>
        <row r="416">
          <cell r="E416" t="str">
            <v>412103</v>
          </cell>
          <cell r="F416">
            <v>0</v>
          </cell>
          <cell r="I416">
            <v>0</v>
          </cell>
        </row>
        <row r="417">
          <cell r="E417" t="str">
            <v>412104</v>
          </cell>
          <cell r="F417">
            <v>0</v>
          </cell>
          <cell r="I417">
            <v>0</v>
          </cell>
        </row>
        <row r="418">
          <cell r="E418" t="str">
            <v>412105</v>
          </cell>
          <cell r="F418">
            <v>0</v>
          </cell>
          <cell r="I418">
            <v>0</v>
          </cell>
        </row>
        <row r="419">
          <cell r="E419" t="str">
            <v>413101</v>
          </cell>
          <cell r="F419">
            <v>0</v>
          </cell>
          <cell r="I419">
            <v>0</v>
          </cell>
        </row>
        <row r="420">
          <cell r="E420" t="str">
            <v>413102</v>
          </cell>
          <cell r="F420">
            <v>0</v>
          </cell>
        </row>
        <row r="421">
          <cell r="E421" t="str">
            <v>413103</v>
          </cell>
          <cell r="F421">
            <v>0</v>
          </cell>
        </row>
        <row r="422">
          <cell r="E422" t="str">
            <v>413104</v>
          </cell>
          <cell r="F422">
            <v>0</v>
          </cell>
        </row>
        <row r="423">
          <cell r="E423" t="str">
            <v>414101</v>
          </cell>
          <cell r="F423">
            <v>0</v>
          </cell>
          <cell r="I423">
            <v>0</v>
          </cell>
        </row>
        <row r="424">
          <cell r="E424" t="str">
            <v>414102</v>
          </cell>
          <cell r="F424">
            <v>0</v>
          </cell>
        </row>
        <row r="425">
          <cell r="E425" t="str">
            <v>414103</v>
          </cell>
          <cell r="F425">
            <v>0</v>
          </cell>
        </row>
        <row r="426">
          <cell r="E426" t="str">
            <v>414104</v>
          </cell>
          <cell r="F426">
            <v>0</v>
          </cell>
        </row>
        <row r="427">
          <cell r="E427" t="str">
            <v>414105</v>
          </cell>
          <cell r="F427">
            <v>0</v>
          </cell>
        </row>
        <row r="428">
          <cell r="E428" t="str">
            <v>414106</v>
          </cell>
          <cell r="F428">
            <v>0</v>
          </cell>
        </row>
        <row r="429">
          <cell r="E429" t="str">
            <v>414107</v>
          </cell>
          <cell r="F429">
            <v>0</v>
          </cell>
        </row>
        <row r="430">
          <cell r="E430" t="str">
            <v>414108</v>
          </cell>
          <cell r="F430">
            <v>0</v>
          </cell>
        </row>
        <row r="431">
          <cell r="E431" t="str">
            <v>414109</v>
          </cell>
          <cell r="F431">
            <v>0</v>
          </cell>
        </row>
        <row r="432">
          <cell r="E432" t="str">
            <v>414110</v>
          </cell>
          <cell r="F432">
            <v>0</v>
          </cell>
        </row>
        <row r="433">
          <cell r="E433" t="str">
            <v>414111</v>
          </cell>
          <cell r="F433">
            <v>0</v>
          </cell>
        </row>
        <row r="434">
          <cell r="E434" t="str">
            <v>414112</v>
          </cell>
          <cell r="F434">
            <v>0</v>
          </cell>
        </row>
        <row r="435">
          <cell r="E435" t="str">
            <v>414113</v>
          </cell>
          <cell r="F435">
            <v>0</v>
          </cell>
        </row>
        <row r="436">
          <cell r="E436" t="str">
            <v>414114</v>
          </cell>
          <cell r="F436">
            <v>0</v>
          </cell>
        </row>
        <row r="437">
          <cell r="E437" t="str">
            <v>414115</v>
          </cell>
          <cell r="F437">
            <v>0</v>
          </cell>
        </row>
        <row r="438">
          <cell r="E438" t="str">
            <v>414116</v>
          </cell>
          <cell r="F438">
            <v>0</v>
          </cell>
        </row>
        <row r="439">
          <cell r="E439" t="str">
            <v>414117</v>
          </cell>
          <cell r="F439">
            <v>0</v>
          </cell>
        </row>
        <row r="440">
          <cell r="E440" t="str">
            <v>414118</v>
          </cell>
          <cell r="F440">
            <v>0</v>
          </cell>
          <cell r="I440">
            <v>0</v>
          </cell>
        </row>
        <row r="441">
          <cell r="E441">
            <v>415101</v>
          </cell>
          <cell r="F441">
            <v>0</v>
          </cell>
        </row>
        <row r="442">
          <cell r="E442">
            <v>415102</v>
          </cell>
          <cell r="F442">
            <v>0</v>
          </cell>
        </row>
        <row r="443">
          <cell r="E443">
            <v>415103</v>
          </cell>
          <cell r="F443">
            <v>0</v>
          </cell>
        </row>
        <row r="444">
          <cell r="E444">
            <v>415104</v>
          </cell>
          <cell r="F444">
            <v>0</v>
          </cell>
        </row>
        <row r="445">
          <cell r="E445">
            <v>415105</v>
          </cell>
          <cell r="F445">
            <v>0</v>
          </cell>
        </row>
        <row r="446">
          <cell r="E446">
            <v>415106</v>
          </cell>
          <cell r="F446">
            <v>0</v>
          </cell>
        </row>
        <row r="447">
          <cell r="E447">
            <v>415107</v>
          </cell>
          <cell r="F447">
            <v>0</v>
          </cell>
        </row>
        <row r="448">
          <cell r="E448">
            <v>415108</v>
          </cell>
          <cell r="F448">
            <v>0</v>
          </cell>
        </row>
        <row r="449">
          <cell r="E449">
            <v>415109</v>
          </cell>
          <cell r="F449">
            <v>0</v>
          </cell>
        </row>
        <row r="450">
          <cell r="E450">
            <v>415110</v>
          </cell>
          <cell r="F450">
            <v>0</v>
          </cell>
        </row>
        <row r="451">
          <cell r="E451">
            <v>416101</v>
          </cell>
          <cell r="F451">
            <v>0</v>
          </cell>
        </row>
        <row r="452">
          <cell r="E452">
            <v>416102</v>
          </cell>
          <cell r="F452">
            <v>0</v>
          </cell>
        </row>
        <row r="453">
          <cell r="E453">
            <v>416103</v>
          </cell>
          <cell r="F453">
            <v>0</v>
          </cell>
        </row>
        <row r="454">
          <cell r="E454">
            <v>416104</v>
          </cell>
          <cell r="F454">
            <v>0</v>
          </cell>
        </row>
        <row r="455">
          <cell r="E455">
            <v>416105</v>
          </cell>
          <cell r="F455">
            <v>0</v>
          </cell>
        </row>
        <row r="456">
          <cell r="E456">
            <v>417101</v>
          </cell>
          <cell r="F456">
            <v>0</v>
          </cell>
        </row>
        <row r="457">
          <cell r="E457">
            <v>417102</v>
          </cell>
          <cell r="F457">
            <v>0</v>
          </cell>
        </row>
        <row r="458">
          <cell r="E458">
            <v>417103</v>
          </cell>
          <cell r="F458">
            <v>0</v>
          </cell>
        </row>
        <row r="459">
          <cell r="E459">
            <v>417104</v>
          </cell>
          <cell r="F459">
            <v>0</v>
          </cell>
        </row>
        <row r="460">
          <cell r="E460">
            <v>418101</v>
          </cell>
          <cell r="F460">
            <v>0</v>
          </cell>
        </row>
        <row r="461">
          <cell r="E461">
            <v>418102</v>
          </cell>
          <cell r="F461">
            <v>0</v>
          </cell>
        </row>
        <row r="462">
          <cell r="E462">
            <v>418103</v>
          </cell>
          <cell r="F462">
            <v>0</v>
          </cell>
        </row>
        <row r="463">
          <cell r="E463">
            <v>418104</v>
          </cell>
          <cell r="F463">
            <v>0</v>
          </cell>
        </row>
        <row r="464">
          <cell r="E464">
            <v>418105</v>
          </cell>
          <cell r="F464">
            <v>0</v>
          </cell>
        </row>
        <row r="465">
          <cell r="E465">
            <v>418106</v>
          </cell>
          <cell r="F465">
            <v>0</v>
          </cell>
        </row>
        <row r="466">
          <cell r="E466">
            <v>418107</v>
          </cell>
          <cell r="F466">
            <v>0</v>
          </cell>
        </row>
        <row r="467">
          <cell r="E467">
            <v>418108</v>
          </cell>
          <cell r="F467">
            <v>0</v>
          </cell>
        </row>
        <row r="468">
          <cell r="E468">
            <v>418109</v>
          </cell>
          <cell r="F468">
            <v>0</v>
          </cell>
        </row>
        <row r="469">
          <cell r="E469">
            <v>418110</v>
          </cell>
          <cell r="F469">
            <v>0</v>
          </cell>
        </row>
        <row r="470">
          <cell r="E470">
            <v>418111</v>
          </cell>
          <cell r="F470">
            <v>0</v>
          </cell>
        </row>
        <row r="471">
          <cell r="E471">
            <v>418112</v>
          </cell>
          <cell r="F471">
            <v>0</v>
          </cell>
        </row>
        <row r="472">
          <cell r="E472">
            <v>418113</v>
          </cell>
          <cell r="F472">
            <v>0</v>
          </cell>
        </row>
        <row r="473">
          <cell r="E473">
            <v>418114</v>
          </cell>
          <cell r="F473">
            <v>0</v>
          </cell>
        </row>
        <row r="474">
          <cell r="E474">
            <v>418115</v>
          </cell>
          <cell r="F474">
            <v>0</v>
          </cell>
        </row>
        <row r="475">
          <cell r="E475">
            <v>418116</v>
          </cell>
          <cell r="F475">
            <v>0</v>
          </cell>
        </row>
        <row r="476">
          <cell r="E476">
            <v>418117</v>
          </cell>
          <cell r="F476">
            <v>0</v>
          </cell>
        </row>
        <row r="477">
          <cell r="E477">
            <v>419101</v>
          </cell>
          <cell r="F477">
            <v>0</v>
          </cell>
        </row>
        <row r="478">
          <cell r="E478" t="str">
            <v>421101</v>
          </cell>
          <cell r="F478">
            <v>0</v>
          </cell>
        </row>
        <row r="479">
          <cell r="E479" t="str">
            <v>421102</v>
          </cell>
          <cell r="F479">
            <v>0</v>
          </cell>
        </row>
        <row r="480">
          <cell r="E480" t="str">
            <v>421103</v>
          </cell>
          <cell r="F480">
            <v>0</v>
          </cell>
        </row>
        <row r="481">
          <cell r="E481" t="str">
            <v>421104</v>
          </cell>
          <cell r="F481">
            <v>0</v>
          </cell>
        </row>
        <row r="482">
          <cell r="E482" t="str">
            <v>421105</v>
          </cell>
          <cell r="F482">
            <v>0</v>
          </cell>
        </row>
        <row r="483">
          <cell r="E483" t="str">
            <v>421106</v>
          </cell>
          <cell r="F483">
            <v>0</v>
          </cell>
        </row>
        <row r="484">
          <cell r="E484" t="str">
            <v>421107</v>
          </cell>
          <cell r="F484">
            <v>0</v>
          </cell>
        </row>
        <row r="485">
          <cell r="E485" t="str">
            <v>421108</v>
          </cell>
          <cell r="F485">
            <v>0</v>
          </cell>
        </row>
        <row r="486">
          <cell r="E486" t="str">
            <v>421109</v>
          </cell>
          <cell r="F486">
            <v>0</v>
          </cell>
        </row>
        <row r="487">
          <cell r="E487" t="str">
            <v>421110</v>
          </cell>
          <cell r="F487">
            <v>0</v>
          </cell>
        </row>
        <row r="488">
          <cell r="E488" t="str">
            <v>422101</v>
          </cell>
          <cell r="F488">
            <v>0</v>
          </cell>
        </row>
        <row r="489">
          <cell r="E489" t="str">
            <v>422102</v>
          </cell>
          <cell r="F489">
            <v>0</v>
          </cell>
        </row>
        <row r="490">
          <cell r="E490" t="str">
            <v>422103</v>
          </cell>
          <cell r="F490">
            <v>0</v>
          </cell>
        </row>
        <row r="491">
          <cell r="E491" t="str">
            <v>422104</v>
          </cell>
          <cell r="F491">
            <v>0</v>
          </cell>
        </row>
        <row r="492">
          <cell r="E492" t="str">
            <v>422105</v>
          </cell>
          <cell r="F492">
            <v>0</v>
          </cell>
        </row>
        <row r="493">
          <cell r="E493" t="str">
            <v>423101</v>
          </cell>
          <cell r="F493">
            <v>0</v>
          </cell>
        </row>
        <row r="494">
          <cell r="E494" t="str">
            <v>423102</v>
          </cell>
          <cell r="F494">
            <v>0</v>
          </cell>
        </row>
        <row r="495">
          <cell r="E495" t="str">
            <v>423103</v>
          </cell>
          <cell r="F495">
            <v>0</v>
          </cell>
        </row>
        <row r="496">
          <cell r="E496" t="str">
            <v>423104</v>
          </cell>
          <cell r="F496">
            <v>0</v>
          </cell>
        </row>
        <row r="497">
          <cell r="E497" t="str">
            <v>424101</v>
          </cell>
          <cell r="F497">
            <v>0</v>
          </cell>
        </row>
        <row r="498">
          <cell r="E498" t="str">
            <v>424102</v>
          </cell>
          <cell r="F498">
            <v>0</v>
          </cell>
        </row>
        <row r="499">
          <cell r="E499" t="str">
            <v>424103</v>
          </cell>
          <cell r="F499">
            <v>0</v>
          </cell>
        </row>
        <row r="500">
          <cell r="E500" t="str">
            <v>424104</v>
          </cell>
          <cell r="F500">
            <v>0</v>
          </cell>
        </row>
        <row r="501">
          <cell r="E501" t="str">
            <v>424105</v>
          </cell>
          <cell r="F501">
            <v>0</v>
          </cell>
        </row>
        <row r="502">
          <cell r="E502" t="str">
            <v>424106</v>
          </cell>
          <cell r="F502">
            <v>0</v>
          </cell>
        </row>
        <row r="503">
          <cell r="E503" t="str">
            <v>424107</v>
          </cell>
          <cell r="F503">
            <v>0</v>
          </cell>
        </row>
        <row r="504">
          <cell r="E504" t="str">
            <v>424108</v>
          </cell>
          <cell r="F504">
            <v>0</v>
          </cell>
        </row>
        <row r="505">
          <cell r="E505" t="str">
            <v>424109</v>
          </cell>
          <cell r="F505">
            <v>0</v>
          </cell>
        </row>
        <row r="506">
          <cell r="E506" t="str">
            <v>424110</v>
          </cell>
          <cell r="F506">
            <v>0</v>
          </cell>
        </row>
        <row r="507">
          <cell r="E507" t="str">
            <v>424111</v>
          </cell>
          <cell r="F507">
            <v>0</v>
          </cell>
        </row>
        <row r="508">
          <cell r="E508" t="str">
            <v>424112</v>
          </cell>
          <cell r="F508">
            <v>0</v>
          </cell>
        </row>
        <row r="509">
          <cell r="E509" t="str">
            <v>424113</v>
          </cell>
          <cell r="F509">
            <v>0</v>
          </cell>
        </row>
        <row r="510">
          <cell r="E510" t="str">
            <v>424114</v>
          </cell>
          <cell r="F510">
            <v>0</v>
          </cell>
        </row>
        <row r="511">
          <cell r="E511" t="str">
            <v>424115</v>
          </cell>
          <cell r="F511">
            <v>0</v>
          </cell>
        </row>
        <row r="512">
          <cell r="E512" t="str">
            <v>424116</v>
          </cell>
          <cell r="F512">
            <v>0</v>
          </cell>
        </row>
        <row r="513">
          <cell r="E513" t="str">
            <v>424117</v>
          </cell>
          <cell r="F513">
            <v>0</v>
          </cell>
        </row>
        <row r="514">
          <cell r="E514" t="str">
            <v>425101</v>
          </cell>
          <cell r="F514">
            <v>0</v>
          </cell>
        </row>
        <row r="515">
          <cell r="E515">
            <v>426101</v>
          </cell>
          <cell r="F515">
            <v>0</v>
          </cell>
        </row>
        <row r="516">
          <cell r="E516">
            <v>426102</v>
          </cell>
          <cell r="F516">
            <v>0</v>
          </cell>
        </row>
        <row r="517">
          <cell r="E517">
            <v>426103</v>
          </cell>
          <cell r="F517">
            <v>0</v>
          </cell>
        </row>
        <row r="518">
          <cell r="E518">
            <v>426104</v>
          </cell>
          <cell r="F518">
            <v>0</v>
          </cell>
        </row>
        <row r="519">
          <cell r="E519">
            <v>426105</v>
          </cell>
          <cell r="F519">
            <v>0</v>
          </cell>
        </row>
        <row r="520">
          <cell r="E520">
            <v>426106</v>
          </cell>
          <cell r="F520">
            <v>0</v>
          </cell>
        </row>
        <row r="521">
          <cell r="E521">
            <v>426107</v>
          </cell>
          <cell r="F521">
            <v>0</v>
          </cell>
        </row>
        <row r="522">
          <cell r="E522">
            <v>426108</v>
          </cell>
          <cell r="F522">
            <v>0</v>
          </cell>
        </row>
        <row r="523">
          <cell r="E523">
            <v>426109</v>
          </cell>
          <cell r="F523">
            <v>0</v>
          </cell>
        </row>
        <row r="524">
          <cell r="E524">
            <v>426110</v>
          </cell>
          <cell r="F524">
            <v>0</v>
          </cell>
        </row>
        <row r="525">
          <cell r="E525">
            <v>427101</v>
          </cell>
          <cell r="F525">
            <v>0</v>
          </cell>
        </row>
        <row r="526">
          <cell r="E526">
            <v>427102</v>
          </cell>
          <cell r="F526">
            <v>0</v>
          </cell>
        </row>
        <row r="527">
          <cell r="E527">
            <v>427103</v>
          </cell>
          <cell r="F527">
            <v>0</v>
          </cell>
        </row>
        <row r="528">
          <cell r="E528">
            <v>427104</v>
          </cell>
          <cell r="F528">
            <v>0</v>
          </cell>
        </row>
        <row r="529">
          <cell r="E529">
            <v>427105</v>
          </cell>
          <cell r="F529">
            <v>0</v>
          </cell>
        </row>
        <row r="530">
          <cell r="E530">
            <v>428101</v>
          </cell>
          <cell r="F530">
            <v>0</v>
          </cell>
        </row>
        <row r="531">
          <cell r="E531">
            <v>428102</v>
          </cell>
          <cell r="F531">
            <v>0</v>
          </cell>
        </row>
        <row r="532">
          <cell r="E532">
            <v>428103</v>
          </cell>
          <cell r="F532">
            <v>0</v>
          </cell>
        </row>
        <row r="533">
          <cell r="E533">
            <v>428104</v>
          </cell>
          <cell r="F533">
            <v>0</v>
          </cell>
        </row>
        <row r="534">
          <cell r="E534">
            <v>429101</v>
          </cell>
          <cell r="F534">
            <v>0</v>
          </cell>
        </row>
        <row r="535">
          <cell r="E535">
            <v>429102</v>
          </cell>
          <cell r="F535">
            <v>0</v>
          </cell>
        </row>
        <row r="536">
          <cell r="E536">
            <v>429103</v>
          </cell>
          <cell r="F536">
            <v>0</v>
          </cell>
        </row>
        <row r="537">
          <cell r="E537">
            <v>429104</v>
          </cell>
          <cell r="F537">
            <v>0</v>
          </cell>
        </row>
        <row r="538">
          <cell r="E538">
            <v>429105</v>
          </cell>
          <cell r="F538">
            <v>0</v>
          </cell>
        </row>
        <row r="539">
          <cell r="E539">
            <v>429106</v>
          </cell>
          <cell r="F539">
            <v>0</v>
          </cell>
        </row>
        <row r="540">
          <cell r="E540">
            <v>429107</v>
          </cell>
          <cell r="F540">
            <v>0</v>
          </cell>
        </row>
        <row r="541">
          <cell r="E541">
            <v>429108</v>
          </cell>
          <cell r="F541">
            <v>0</v>
          </cell>
        </row>
        <row r="542">
          <cell r="E542">
            <v>429109</v>
          </cell>
          <cell r="F542">
            <v>0</v>
          </cell>
        </row>
        <row r="543">
          <cell r="E543">
            <v>429110</v>
          </cell>
          <cell r="F543">
            <v>0</v>
          </cell>
        </row>
        <row r="544">
          <cell r="E544">
            <v>429111</v>
          </cell>
          <cell r="F544">
            <v>0</v>
          </cell>
        </row>
        <row r="545">
          <cell r="E545">
            <v>429112</v>
          </cell>
          <cell r="F545">
            <v>0</v>
          </cell>
        </row>
        <row r="546">
          <cell r="E546">
            <v>429113</v>
          </cell>
          <cell r="F546">
            <v>0</v>
          </cell>
        </row>
        <row r="547">
          <cell r="E547">
            <v>429114</v>
          </cell>
          <cell r="F547">
            <v>0</v>
          </cell>
        </row>
        <row r="548">
          <cell r="E548">
            <v>429115</v>
          </cell>
          <cell r="F548">
            <v>0</v>
          </cell>
        </row>
        <row r="549">
          <cell r="E549">
            <v>429116</v>
          </cell>
          <cell r="F549">
            <v>0</v>
          </cell>
        </row>
        <row r="550">
          <cell r="E550">
            <v>429117</v>
          </cell>
          <cell r="F550">
            <v>0</v>
          </cell>
        </row>
        <row r="551">
          <cell r="E551">
            <v>429118</v>
          </cell>
          <cell r="F551">
            <v>0</v>
          </cell>
        </row>
        <row r="552">
          <cell r="E552" t="str">
            <v>431101</v>
          </cell>
          <cell r="F552">
            <v>0</v>
          </cell>
          <cell r="I552">
            <v>0</v>
          </cell>
        </row>
        <row r="553">
          <cell r="E553" t="str">
            <v>431102</v>
          </cell>
          <cell r="F553">
            <v>0</v>
          </cell>
          <cell r="I553">
            <v>0</v>
          </cell>
        </row>
        <row r="554">
          <cell r="E554" t="str">
            <v>431103</v>
          </cell>
          <cell r="F554">
            <v>0</v>
          </cell>
          <cell r="I554">
            <v>0</v>
          </cell>
        </row>
        <row r="555">
          <cell r="E555" t="str">
            <v>431104</v>
          </cell>
          <cell r="F555">
            <v>0</v>
          </cell>
          <cell r="I555">
            <v>0</v>
          </cell>
        </row>
        <row r="556">
          <cell r="E556" t="str">
            <v>431105</v>
          </cell>
          <cell r="F556">
            <v>0</v>
          </cell>
          <cell r="I556">
            <v>0</v>
          </cell>
        </row>
        <row r="557">
          <cell r="E557" t="str">
            <v>431106</v>
          </cell>
          <cell r="F557">
            <v>0</v>
          </cell>
          <cell r="I557">
            <v>0</v>
          </cell>
        </row>
        <row r="558">
          <cell r="E558" t="str">
            <v>431107</v>
          </cell>
          <cell r="F558">
            <v>0</v>
          </cell>
          <cell r="I558">
            <v>0</v>
          </cell>
        </row>
        <row r="559">
          <cell r="E559" t="str">
            <v>431108</v>
          </cell>
          <cell r="F559">
            <v>0</v>
          </cell>
          <cell r="I559">
            <v>0</v>
          </cell>
        </row>
        <row r="560">
          <cell r="E560" t="str">
            <v>431109</v>
          </cell>
          <cell r="F560">
            <v>0</v>
          </cell>
          <cell r="I560">
            <v>0</v>
          </cell>
        </row>
        <row r="561">
          <cell r="E561" t="str">
            <v>431110</v>
          </cell>
          <cell r="F561">
            <v>0</v>
          </cell>
          <cell r="I561">
            <v>0</v>
          </cell>
        </row>
        <row r="562">
          <cell r="E562" t="str">
            <v>432101</v>
          </cell>
          <cell r="F562">
            <v>0</v>
          </cell>
        </row>
        <row r="563">
          <cell r="E563" t="str">
            <v>432102</v>
          </cell>
          <cell r="F563">
            <v>0</v>
          </cell>
        </row>
        <row r="564">
          <cell r="E564" t="str">
            <v>432103</v>
          </cell>
          <cell r="F564">
            <v>0</v>
          </cell>
        </row>
        <row r="565">
          <cell r="E565" t="str">
            <v>432104</v>
          </cell>
          <cell r="F565">
            <v>0</v>
          </cell>
        </row>
        <row r="566">
          <cell r="E566" t="str">
            <v>432105</v>
          </cell>
          <cell r="F566">
            <v>0</v>
          </cell>
        </row>
        <row r="567">
          <cell r="E567">
            <v>433101</v>
          </cell>
          <cell r="F567">
            <v>0</v>
          </cell>
        </row>
        <row r="568">
          <cell r="E568">
            <v>433102</v>
          </cell>
          <cell r="F568">
            <v>0</v>
          </cell>
        </row>
        <row r="569">
          <cell r="E569">
            <v>433103</v>
          </cell>
          <cell r="F569">
            <v>0</v>
          </cell>
        </row>
        <row r="570">
          <cell r="E570">
            <v>433104</v>
          </cell>
          <cell r="F570">
            <v>0</v>
          </cell>
        </row>
        <row r="571">
          <cell r="E571">
            <v>434101</v>
          </cell>
          <cell r="F571">
            <v>0</v>
          </cell>
        </row>
        <row r="572">
          <cell r="E572">
            <v>434102</v>
          </cell>
          <cell r="F572">
            <v>0</v>
          </cell>
        </row>
        <row r="573">
          <cell r="E573">
            <v>434103</v>
          </cell>
          <cell r="F573">
            <v>0</v>
          </cell>
        </row>
        <row r="574">
          <cell r="E574">
            <v>434104</v>
          </cell>
          <cell r="F574">
            <v>0</v>
          </cell>
        </row>
        <row r="575">
          <cell r="E575">
            <v>434105</v>
          </cell>
          <cell r="F575">
            <v>0</v>
          </cell>
        </row>
        <row r="576">
          <cell r="E576">
            <v>434106</v>
          </cell>
          <cell r="F576">
            <v>0</v>
          </cell>
        </row>
        <row r="577">
          <cell r="E577">
            <v>434107</v>
          </cell>
          <cell r="F577">
            <v>0</v>
          </cell>
        </row>
        <row r="578">
          <cell r="E578">
            <v>434108</v>
          </cell>
          <cell r="F578">
            <v>0</v>
          </cell>
        </row>
        <row r="579">
          <cell r="E579">
            <v>434109</v>
          </cell>
          <cell r="F579">
            <v>0</v>
          </cell>
        </row>
        <row r="580">
          <cell r="E580">
            <v>434110</v>
          </cell>
          <cell r="F580">
            <v>0</v>
          </cell>
        </row>
        <row r="581">
          <cell r="E581">
            <v>434111</v>
          </cell>
          <cell r="F581">
            <v>0</v>
          </cell>
        </row>
        <row r="582">
          <cell r="E582">
            <v>434112</v>
          </cell>
          <cell r="F582">
            <v>0</v>
          </cell>
        </row>
        <row r="583">
          <cell r="E583">
            <v>434113</v>
          </cell>
          <cell r="F583">
            <v>0</v>
          </cell>
        </row>
        <row r="584">
          <cell r="E584">
            <v>434114</v>
          </cell>
          <cell r="F584">
            <v>0</v>
          </cell>
        </row>
        <row r="585">
          <cell r="E585">
            <v>434115</v>
          </cell>
          <cell r="F585">
            <v>0</v>
          </cell>
        </row>
        <row r="586">
          <cell r="E586">
            <v>434116</v>
          </cell>
          <cell r="F586">
            <v>0</v>
          </cell>
        </row>
        <row r="587">
          <cell r="E587">
            <v>434117</v>
          </cell>
          <cell r="F587">
            <v>0</v>
          </cell>
        </row>
        <row r="588">
          <cell r="E588">
            <v>434118</v>
          </cell>
          <cell r="F588">
            <v>0</v>
          </cell>
        </row>
        <row r="589">
          <cell r="E589">
            <v>435101</v>
          </cell>
          <cell r="F589">
            <v>0</v>
          </cell>
        </row>
        <row r="590">
          <cell r="E590">
            <v>435102</v>
          </cell>
          <cell r="F590">
            <v>0</v>
          </cell>
        </row>
        <row r="591">
          <cell r="E591">
            <v>435103</v>
          </cell>
          <cell r="F591">
            <v>0</v>
          </cell>
        </row>
        <row r="592">
          <cell r="E592">
            <v>435104</v>
          </cell>
          <cell r="F592">
            <v>0</v>
          </cell>
        </row>
        <row r="593">
          <cell r="E593">
            <v>435105</v>
          </cell>
          <cell r="F593">
            <v>0</v>
          </cell>
        </row>
        <row r="594">
          <cell r="E594">
            <v>435106</v>
          </cell>
          <cell r="F594">
            <v>0</v>
          </cell>
        </row>
        <row r="595">
          <cell r="E595">
            <v>435107</v>
          </cell>
          <cell r="F595">
            <v>0</v>
          </cell>
        </row>
        <row r="596">
          <cell r="E596">
            <v>435108</v>
          </cell>
          <cell r="F596">
            <v>0</v>
          </cell>
        </row>
        <row r="597">
          <cell r="E597">
            <v>435109</v>
          </cell>
          <cell r="F597">
            <v>0</v>
          </cell>
        </row>
        <row r="598">
          <cell r="E598">
            <v>435110</v>
          </cell>
          <cell r="F598">
            <v>0</v>
          </cell>
        </row>
        <row r="599">
          <cell r="E599">
            <v>436101</v>
          </cell>
          <cell r="F599">
            <v>0</v>
          </cell>
        </row>
        <row r="600">
          <cell r="E600">
            <v>436102</v>
          </cell>
          <cell r="F600">
            <v>0</v>
          </cell>
        </row>
        <row r="601">
          <cell r="E601">
            <v>436103</v>
          </cell>
          <cell r="F601">
            <v>0</v>
          </cell>
        </row>
        <row r="602">
          <cell r="E602">
            <v>436104</v>
          </cell>
          <cell r="F602">
            <v>0</v>
          </cell>
        </row>
        <row r="603">
          <cell r="E603">
            <v>436105</v>
          </cell>
          <cell r="F603">
            <v>0</v>
          </cell>
        </row>
        <row r="604">
          <cell r="E604">
            <v>437101</v>
          </cell>
          <cell r="F604">
            <v>0</v>
          </cell>
        </row>
        <row r="605">
          <cell r="E605">
            <v>437102</v>
          </cell>
          <cell r="F605">
            <v>0</v>
          </cell>
        </row>
        <row r="606">
          <cell r="E606">
            <v>437103</v>
          </cell>
          <cell r="F606">
            <v>0</v>
          </cell>
        </row>
        <row r="607">
          <cell r="E607">
            <v>437104</v>
          </cell>
          <cell r="F607">
            <v>0</v>
          </cell>
        </row>
        <row r="608">
          <cell r="E608">
            <v>437105</v>
          </cell>
          <cell r="F608">
            <v>0</v>
          </cell>
        </row>
        <row r="609">
          <cell r="E609">
            <v>437106</v>
          </cell>
          <cell r="F609">
            <v>0</v>
          </cell>
        </row>
        <row r="610">
          <cell r="E610">
            <v>437107</v>
          </cell>
          <cell r="F610">
            <v>0</v>
          </cell>
        </row>
        <row r="611">
          <cell r="E611">
            <v>437108</v>
          </cell>
          <cell r="F611">
            <v>0</v>
          </cell>
        </row>
        <row r="612">
          <cell r="E612">
            <v>437109</v>
          </cell>
          <cell r="F612">
            <v>0</v>
          </cell>
        </row>
        <row r="613">
          <cell r="E613">
            <v>437110</v>
          </cell>
          <cell r="F613">
            <v>0</v>
          </cell>
        </row>
        <row r="614">
          <cell r="E614">
            <v>437111</v>
          </cell>
          <cell r="F614">
            <v>0</v>
          </cell>
        </row>
        <row r="615">
          <cell r="E615">
            <v>437112</v>
          </cell>
          <cell r="F615">
            <v>0</v>
          </cell>
        </row>
        <row r="616">
          <cell r="E616">
            <v>437113</v>
          </cell>
          <cell r="F616">
            <v>0</v>
          </cell>
        </row>
        <row r="617">
          <cell r="E617">
            <v>437114</v>
          </cell>
          <cell r="F617">
            <v>0</v>
          </cell>
        </row>
        <row r="618">
          <cell r="E618">
            <v>437115</v>
          </cell>
          <cell r="F618">
            <v>0</v>
          </cell>
        </row>
        <row r="619">
          <cell r="E619">
            <v>437116</v>
          </cell>
          <cell r="F619">
            <v>0</v>
          </cell>
        </row>
        <row r="620">
          <cell r="E620">
            <v>437117</v>
          </cell>
          <cell r="F620">
            <v>0</v>
          </cell>
        </row>
        <row r="621">
          <cell r="E621">
            <v>437118</v>
          </cell>
          <cell r="F621">
            <v>0</v>
          </cell>
        </row>
        <row r="622">
          <cell r="E622">
            <v>437119</v>
          </cell>
          <cell r="F622">
            <v>0</v>
          </cell>
        </row>
        <row r="623">
          <cell r="E623">
            <v>437120</v>
          </cell>
          <cell r="F623">
            <v>0</v>
          </cell>
        </row>
        <row r="624">
          <cell r="E624">
            <v>437121</v>
          </cell>
          <cell r="F624">
            <v>0</v>
          </cell>
        </row>
        <row r="625">
          <cell r="E625">
            <v>437122</v>
          </cell>
          <cell r="F625">
            <v>0</v>
          </cell>
        </row>
        <row r="626">
          <cell r="E626" t="str">
            <v>499999</v>
          </cell>
          <cell r="F626">
            <v>0</v>
          </cell>
          <cell r="I626">
            <v>0</v>
          </cell>
        </row>
        <row r="627">
          <cell r="E627" t="str">
            <v>511101</v>
          </cell>
          <cell r="F627">
            <v>0</v>
          </cell>
          <cell r="I627">
            <v>0</v>
          </cell>
        </row>
        <row r="628">
          <cell r="E628" t="str">
            <v>511102</v>
          </cell>
          <cell r="F628">
            <v>0</v>
          </cell>
          <cell r="I628">
            <v>0</v>
          </cell>
        </row>
        <row r="629">
          <cell r="E629" t="str">
            <v>511103</v>
          </cell>
          <cell r="F629">
            <v>0</v>
          </cell>
          <cell r="I629">
            <v>0</v>
          </cell>
        </row>
        <row r="630">
          <cell r="E630" t="str">
            <v>511104</v>
          </cell>
          <cell r="F630">
            <v>0</v>
          </cell>
          <cell r="I630">
            <v>0</v>
          </cell>
        </row>
        <row r="631">
          <cell r="E631" t="str">
            <v>511105</v>
          </cell>
          <cell r="F631">
            <v>0</v>
          </cell>
          <cell r="I631">
            <v>0</v>
          </cell>
        </row>
        <row r="632">
          <cell r="E632" t="str">
            <v>511201</v>
          </cell>
          <cell r="F632">
            <v>0</v>
          </cell>
          <cell r="I632">
            <v>0</v>
          </cell>
        </row>
        <row r="633">
          <cell r="E633" t="str">
            <v>511202</v>
          </cell>
          <cell r="F633">
            <v>0</v>
          </cell>
          <cell r="I633">
            <v>0</v>
          </cell>
        </row>
        <row r="634">
          <cell r="E634" t="str">
            <v>511203</v>
          </cell>
          <cell r="F634">
            <v>0</v>
          </cell>
          <cell r="I634">
            <v>0</v>
          </cell>
        </row>
        <row r="635">
          <cell r="E635" t="str">
            <v>511204</v>
          </cell>
          <cell r="F635">
            <v>0</v>
          </cell>
          <cell r="I635">
            <v>0</v>
          </cell>
        </row>
        <row r="636">
          <cell r="E636" t="str">
            <v>511301</v>
          </cell>
          <cell r="F636">
            <v>0</v>
          </cell>
          <cell r="I636">
            <v>0</v>
          </cell>
        </row>
        <row r="637">
          <cell r="E637" t="str">
            <v>511401</v>
          </cell>
          <cell r="F637">
            <v>0</v>
          </cell>
          <cell r="I637">
            <v>0</v>
          </cell>
        </row>
        <row r="638">
          <cell r="E638" t="str">
            <v>512101</v>
          </cell>
          <cell r="F638">
            <v>0</v>
          </cell>
          <cell r="I638">
            <v>0</v>
          </cell>
        </row>
        <row r="639">
          <cell r="E639" t="str">
            <v>512201</v>
          </cell>
          <cell r="F639">
            <v>0</v>
          </cell>
          <cell r="I639">
            <v>0</v>
          </cell>
        </row>
        <row r="640">
          <cell r="E640" t="str">
            <v>512301</v>
          </cell>
          <cell r="F640">
            <v>0</v>
          </cell>
          <cell r="I640">
            <v>0</v>
          </cell>
        </row>
        <row r="641">
          <cell r="E641" t="str">
            <v>512401</v>
          </cell>
          <cell r="F641">
            <v>0</v>
          </cell>
          <cell r="I641">
            <v>0</v>
          </cell>
        </row>
        <row r="642">
          <cell r="E642" t="str">
            <v>513101</v>
          </cell>
          <cell r="F642">
            <v>0</v>
          </cell>
          <cell r="I642">
            <v>0</v>
          </cell>
        </row>
        <row r="643">
          <cell r="E643" t="str">
            <v>513102</v>
          </cell>
          <cell r="F643">
            <v>0</v>
          </cell>
          <cell r="I643">
            <v>0</v>
          </cell>
        </row>
        <row r="644">
          <cell r="E644" t="str">
            <v>513103</v>
          </cell>
          <cell r="F644">
            <v>0</v>
          </cell>
          <cell r="I644">
            <v>0</v>
          </cell>
        </row>
        <row r="645">
          <cell r="E645" t="str">
            <v>513104</v>
          </cell>
          <cell r="F645">
            <v>0</v>
          </cell>
          <cell r="I645">
            <v>0</v>
          </cell>
        </row>
        <row r="646">
          <cell r="E646" t="str">
            <v>513105</v>
          </cell>
          <cell r="F646">
            <v>0</v>
          </cell>
          <cell r="I646">
            <v>0</v>
          </cell>
        </row>
        <row r="647">
          <cell r="E647" t="str">
            <v>513106</v>
          </cell>
          <cell r="F647">
            <v>0</v>
          </cell>
          <cell r="I647">
            <v>0</v>
          </cell>
        </row>
        <row r="648">
          <cell r="E648" t="str">
            <v>513107</v>
          </cell>
          <cell r="F648">
            <v>0</v>
          </cell>
          <cell r="I648">
            <v>0</v>
          </cell>
        </row>
        <row r="649">
          <cell r="E649" t="str">
            <v>513108</v>
          </cell>
          <cell r="F649">
            <v>0</v>
          </cell>
          <cell r="I649">
            <v>0</v>
          </cell>
        </row>
        <row r="650">
          <cell r="E650" t="str">
            <v>513109</v>
          </cell>
          <cell r="F650">
            <v>0</v>
          </cell>
          <cell r="I650">
            <v>0</v>
          </cell>
        </row>
        <row r="651">
          <cell r="E651" t="str">
            <v>513110</v>
          </cell>
          <cell r="F651">
            <v>0</v>
          </cell>
          <cell r="I651">
            <v>0</v>
          </cell>
        </row>
        <row r="652">
          <cell r="E652" t="str">
            <v>513111</v>
          </cell>
          <cell r="F652">
            <v>0</v>
          </cell>
          <cell r="I652">
            <v>0</v>
          </cell>
        </row>
        <row r="653">
          <cell r="E653" t="str">
            <v>513112</v>
          </cell>
          <cell r="F653">
            <v>0</v>
          </cell>
          <cell r="I653">
            <v>0</v>
          </cell>
        </row>
        <row r="654">
          <cell r="E654" t="str">
            <v>513113</v>
          </cell>
          <cell r="F654">
            <v>0</v>
          </cell>
          <cell r="I654">
            <v>0</v>
          </cell>
        </row>
        <row r="655">
          <cell r="E655" t="str">
            <v>513114</v>
          </cell>
          <cell r="F655">
            <v>0</v>
          </cell>
          <cell r="I655">
            <v>0</v>
          </cell>
        </row>
        <row r="656">
          <cell r="E656" t="str">
            <v>513115</v>
          </cell>
          <cell r="F656">
            <v>0</v>
          </cell>
          <cell r="I656">
            <v>0</v>
          </cell>
        </row>
        <row r="657">
          <cell r="E657" t="str">
            <v>513116</v>
          </cell>
          <cell r="F657">
            <v>0</v>
          </cell>
          <cell r="I657">
            <v>0</v>
          </cell>
        </row>
        <row r="658">
          <cell r="E658" t="str">
            <v>513199</v>
          </cell>
          <cell r="F658">
            <v>0</v>
          </cell>
          <cell r="I658">
            <v>0</v>
          </cell>
        </row>
        <row r="659">
          <cell r="E659" t="str">
            <v>513201</v>
          </cell>
          <cell r="F659">
            <v>0</v>
          </cell>
          <cell r="I659">
            <v>0</v>
          </cell>
        </row>
        <row r="660">
          <cell r="E660" t="str">
            <v>513202</v>
          </cell>
          <cell r="F660">
            <v>0</v>
          </cell>
          <cell r="I660">
            <v>0</v>
          </cell>
        </row>
        <row r="661">
          <cell r="E661" t="str">
            <v>513203</v>
          </cell>
          <cell r="F661">
            <v>0</v>
          </cell>
          <cell r="I661">
            <v>0</v>
          </cell>
        </row>
        <row r="662">
          <cell r="E662" t="str">
            <v>513204</v>
          </cell>
          <cell r="F662">
            <v>0</v>
          </cell>
          <cell r="I662">
            <v>0</v>
          </cell>
        </row>
        <row r="663">
          <cell r="E663" t="str">
            <v>513205</v>
          </cell>
          <cell r="F663">
            <v>0</v>
          </cell>
          <cell r="I663">
            <v>0</v>
          </cell>
        </row>
        <row r="664">
          <cell r="E664" t="str">
            <v>513206</v>
          </cell>
          <cell r="F664">
            <v>0</v>
          </cell>
          <cell r="I664">
            <v>0</v>
          </cell>
        </row>
        <row r="665">
          <cell r="E665" t="str">
            <v>513207</v>
          </cell>
          <cell r="F665">
            <v>0</v>
          </cell>
          <cell r="I665">
            <v>0</v>
          </cell>
        </row>
        <row r="666">
          <cell r="E666" t="str">
            <v>513208</v>
          </cell>
          <cell r="F666">
            <v>0</v>
          </cell>
          <cell r="I666">
            <v>0</v>
          </cell>
        </row>
        <row r="667">
          <cell r="E667" t="str">
            <v>513209</v>
          </cell>
          <cell r="F667">
            <v>0</v>
          </cell>
          <cell r="I667">
            <v>0</v>
          </cell>
        </row>
        <row r="668">
          <cell r="E668" t="str">
            <v>513210</v>
          </cell>
          <cell r="F668">
            <v>0</v>
          </cell>
          <cell r="I668">
            <v>0</v>
          </cell>
        </row>
        <row r="669">
          <cell r="E669" t="str">
            <v>513211</v>
          </cell>
          <cell r="F669">
            <v>0</v>
          </cell>
          <cell r="I669">
            <v>0</v>
          </cell>
        </row>
        <row r="670">
          <cell r="E670" t="str">
            <v>513212</v>
          </cell>
          <cell r="F670">
            <v>0</v>
          </cell>
          <cell r="I670">
            <v>0</v>
          </cell>
        </row>
        <row r="671">
          <cell r="E671" t="str">
            <v>513213</v>
          </cell>
          <cell r="F671">
            <v>0</v>
          </cell>
          <cell r="I671">
            <v>0</v>
          </cell>
        </row>
        <row r="672">
          <cell r="E672" t="str">
            <v>513214</v>
          </cell>
          <cell r="F672">
            <v>0</v>
          </cell>
          <cell r="I672">
            <v>0</v>
          </cell>
        </row>
        <row r="673">
          <cell r="E673" t="str">
            <v>513301</v>
          </cell>
          <cell r="F673">
            <v>0</v>
          </cell>
          <cell r="I673">
            <v>0</v>
          </cell>
        </row>
        <row r="674">
          <cell r="E674" t="str">
            <v>513302</v>
          </cell>
          <cell r="F674">
            <v>0</v>
          </cell>
          <cell r="I674">
            <v>0</v>
          </cell>
        </row>
        <row r="675">
          <cell r="E675" t="str">
            <v>513303</v>
          </cell>
          <cell r="F675">
            <v>0</v>
          </cell>
          <cell r="I675">
            <v>0</v>
          </cell>
        </row>
        <row r="676">
          <cell r="E676" t="str">
            <v>513304</v>
          </cell>
          <cell r="F676">
            <v>0</v>
          </cell>
          <cell r="I676">
            <v>0</v>
          </cell>
        </row>
        <row r="677">
          <cell r="E677" t="str">
            <v>513305</v>
          </cell>
          <cell r="F677">
            <v>0</v>
          </cell>
          <cell r="I677">
            <v>0</v>
          </cell>
        </row>
        <row r="678">
          <cell r="E678" t="str">
            <v>513306</v>
          </cell>
          <cell r="F678">
            <v>0</v>
          </cell>
          <cell r="I678">
            <v>0</v>
          </cell>
        </row>
        <row r="679">
          <cell r="E679" t="str">
            <v>513307</v>
          </cell>
          <cell r="F679">
            <v>0</v>
          </cell>
          <cell r="I679">
            <v>0</v>
          </cell>
        </row>
        <row r="680">
          <cell r="E680" t="str">
            <v>513308</v>
          </cell>
          <cell r="F680">
            <v>0</v>
          </cell>
          <cell r="I680">
            <v>0</v>
          </cell>
        </row>
        <row r="681">
          <cell r="E681" t="str">
            <v>513309</v>
          </cell>
          <cell r="F681">
            <v>0</v>
          </cell>
          <cell r="I681">
            <v>0</v>
          </cell>
        </row>
        <row r="682">
          <cell r="E682" t="str">
            <v>513310</v>
          </cell>
          <cell r="F682">
            <v>0</v>
          </cell>
          <cell r="I682">
            <v>0</v>
          </cell>
        </row>
        <row r="683">
          <cell r="E683" t="str">
            <v>513311</v>
          </cell>
          <cell r="F683">
            <v>0</v>
          </cell>
          <cell r="I683">
            <v>0</v>
          </cell>
        </row>
        <row r="684">
          <cell r="E684" t="str">
            <v>513312</v>
          </cell>
          <cell r="F684">
            <v>0</v>
          </cell>
          <cell r="I684">
            <v>0</v>
          </cell>
        </row>
        <row r="685">
          <cell r="E685" t="str">
            <v>513313</v>
          </cell>
          <cell r="F685">
            <v>0</v>
          </cell>
          <cell r="I685">
            <v>0</v>
          </cell>
        </row>
        <row r="686">
          <cell r="E686" t="str">
            <v>513314</v>
          </cell>
          <cell r="F686">
            <v>0</v>
          </cell>
          <cell r="I686">
            <v>0</v>
          </cell>
        </row>
        <row r="687">
          <cell r="E687" t="str">
            <v>513401</v>
          </cell>
          <cell r="F687">
            <v>0</v>
          </cell>
          <cell r="I687">
            <v>0</v>
          </cell>
        </row>
        <row r="688">
          <cell r="E688" t="str">
            <v>513402</v>
          </cell>
          <cell r="F688">
            <v>0</v>
          </cell>
          <cell r="I688">
            <v>0</v>
          </cell>
        </row>
        <row r="689">
          <cell r="E689" t="str">
            <v>513403</v>
          </cell>
          <cell r="F689">
            <v>0</v>
          </cell>
          <cell r="I689">
            <v>0</v>
          </cell>
        </row>
        <row r="690">
          <cell r="E690" t="str">
            <v>513404</v>
          </cell>
          <cell r="F690">
            <v>0</v>
          </cell>
          <cell r="I690">
            <v>0</v>
          </cell>
        </row>
        <row r="691">
          <cell r="E691" t="str">
            <v>513405</v>
          </cell>
          <cell r="F691">
            <v>0</v>
          </cell>
          <cell r="I691">
            <v>0</v>
          </cell>
        </row>
        <row r="692">
          <cell r="E692" t="str">
            <v>513406</v>
          </cell>
          <cell r="F692">
            <v>0</v>
          </cell>
          <cell r="I692">
            <v>0</v>
          </cell>
        </row>
        <row r="693">
          <cell r="E693" t="str">
            <v>513407</v>
          </cell>
          <cell r="F693">
            <v>0</v>
          </cell>
          <cell r="I693">
            <v>0</v>
          </cell>
        </row>
        <row r="694">
          <cell r="E694" t="str">
            <v>513408</v>
          </cell>
          <cell r="F694">
            <v>0</v>
          </cell>
          <cell r="I694">
            <v>0</v>
          </cell>
        </row>
        <row r="695">
          <cell r="E695" t="str">
            <v>513409</v>
          </cell>
          <cell r="F695">
            <v>0</v>
          </cell>
          <cell r="I695">
            <v>0</v>
          </cell>
        </row>
        <row r="696">
          <cell r="E696" t="str">
            <v>513410</v>
          </cell>
          <cell r="F696">
            <v>0</v>
          </cell>
          <cell r="I696">
            <v>0</v>
          </cell>
        </row>
        <row r="697">
          <cell r="E697" t="str">
            <v>513411</v>
          </cell>
          <cell r="F697">
            <v>0</v>
          </cell>
          <cell r="I697">
            <v>0</v>
          </cell>
        </row>
        <row r="698">
          <cell r="E698" t="str">
            <v>513412</v>
          </cell>
          <cell r="F698">
            <v>0</v>
          </cell>
          <cell r="I698">
            <v>0</v>
          </cell>
        </row>
        <row r="699">
          <cell r="E699" t="str">
            <v>513413</v>
          </cell>
          <cell r="F699">
            <v>0</v>
          </cell>
          <cell r="I699">
            <v>0</v>
          </cell>
        </row>
        <row r="700">
          <cell r="E700" t="str">
            <v>513414</v>
          </cell>
          <cell r="F700">
            <v>0</v>
          </cell>
          <cell r="I700">
            <v>0</v>
          </cell>
        </row>
        <row r="701">
          <cell r="E701" t="str">
            <v>519999</v>
          </cell>
          <cell r="F701">
            <v>0</v>
          </cell>
          <cell r="I701">
            <v>0</v>
          </cell>
        </row>
        <row r="702">
          <cell r="E702">
            <v>521100</v>
          </cell>
          <cell r="F702">
            <v>0</v>
          </cell>
        </row>
        <row r="703">
          <cell r="E703">
            <v>521101</v>
          </cell>
          <cell r="F703">
            <v>0</v>
          </cell>
        </row>
        <row r="704">
          <cell r="E704">
            <v>521102</v>
          </cell>
          <cell r="F704">
            <v>0</v>
          </cell>
        </row>
        <row r="705">
          <cell r="E705">
            <v>521103</v>
          </cell>
          <cell r="F705">
            <v>0</v>
          </cell>
        </row>
        <row r="706">
          <cell r="E706">
            <v>521104</v>
          </cell>
          <cell r="F706">
            <v>0</v>
          </cell>
        </row>
        <row r="707">
          <cell r="E707">
            <v>521105</v>
          </cell>
          <cell r="F707">
            <v>0</v>
          </cell>
        </row>
        <row r="708">
          <cell r="E708">
            <v>521106</v>
          </cell>
          <cell r="F708">
            <v>0</v>
          </cell>
        </row>
        <row r="709">
          <cell r="E709">
            <v>521107</v>
          </cell>
          <cell r="F709">
            <v>0</v>
          </cell>
        </row>
        <row r="710">
          <cell r="E710">
            <v>521108</v>
          </cell>
          <cell r="F710">
            <v>0</v>
          </cell>
        </row>
        <row r="711">
          <cell r="E711">
            <v>521109</v>
          </cell>
          <cell r="F711">
            <v>0</v>
          </cell>
        </row>
        <row r="712">
          <cell r="E712">
            <v>521110</v>
          </cell>
          <cell r="F712">
            <v>0</v>
          </cell>
        </row>
        <row r="713">
          <cell r="E713">
            <v>522101</v>
          </cell>
          <cell r="F713">
            <v>0</v>
          </cell>
        </row>
        <row r="714">
          <cell r="E714">
            <v>522102</v>
          </cell>
          <cell r="F714">
            <v>0</v>
          </cell>
        </row>
        <row r="715">
          <cell r="E715">
            <v>522103</v>
          </cell>
          <cell r="F715">
            <v>0</v>
          </cell>
        </row>
        <row r="716">
          <cell r="E716">
            <v>522104</v>
          </cell>
          <cell r="F716">
            <v>0</v>
          </cell>
        </row>
        <row r="717">
          <cell r="E717">
            <v>522105</v>
          </cell>
          <cell r="F717">
            <v>0</v>
          </cell>
        </row>
        <row r="718">
          <cell r="E718">
            <v>523101</v>
          </cell>
          <cell r="F718">
            <v>0</v>
          </cell>
        </row>
        <row r="719">
          <cell r="E719">
            <v>523102</v>
          </cell>
          <cell r="F719">
            <v>0</v>
          </cell>
        </row>
        <row r="720">
          <cell r="E720">
            <v>523103</v>
          </cell>
          <cell r="F720">
            <v>0</v>
          </cell>
        </row>
        <row r="721">
          <cell r="E721">
            <v>523104</v>
          </cell>
          <cell r="F721">
            <v>0</v>
          </cell>
        </row>
        <row r="722">
          <cell r="E722">
            <v>524101</v>
          </cell>
          <cell r="F722">
            <v>0</v>
          </cell>
        </row>
        <row r="723">
          <cell r="E723">
            <v>524102</v>
          </cell>
          <cell r="F723">
            <v>0</v>
          </cell>
        </row>
        <row r="724">
          <cell r="E724">
            <v>524103</v>
          </cell>
          <cell r="F724">
            <v>0</v>
          </cell>
        </row>
        <row r="725">
          <cell r="E725">
            <v>524104</v>
          </cell>
          <cell r="F725">
            <v>0</v>
          </cell>
        </row>
        <row r="726">
          <cell r="E726">
            <v>524105</v>
          </cell>
          <cell r="F726">
            <v>0</v>
          </cell>
        </row>
        <row r="727">
          <cell r="E727">
            <v>524106</v>
          </cell>
          <cell r="F727">
            <v>0</v>
          </cell>
        </row>
        <row r="728">
          <cell r="E728">
            <v>524107</v>
          </cell>
          <cell r="F728">
            <v>0</v>
          </cell>
        </row>
        <row r="729">
          <cell r="E729">
            <v>524108</v>
          </cell>
          <cell r="F729">
            <v>0</v>
          </cell>
        </row>
        <row r="730">
          <cell r="E730">
            <v>524109</v>
          </cell>
          <cell r="F730">
            <v>0</v>
          </cell>
        </row>
        <row r="731">
          <cell r="E731">
            <v>524110</v>
          </cell>
          <cell r="F731">
            <v>0</v>
          </cell>
        </row>
        <row r="732">
          <cell r="E732">
            <v>524111</v>
          </cell>
          <cell r="F732">
            <v>0</v>
          </cell>
        </row>
        <row r="733">
          <cell r="E733">
            <v>524112</v>
          </cell>
          <cell r="F733">
            <v>0</v>
          </cell>
        </row>
        <row r="734">
          <cell r="E734">
            <v>524113</v>
          </cell>
          <cell r="F734">
            <v>0</v>
          </cell>
        </row>
        <row r="735">
          <cell r="E735">
            <v>524114</v>
          </cell>
          <cell r="F735">
            <v>0</v>
          </cell>
        </row>
        <row r="736">
          <cell r="E736">
            <v>524115</v>
          </cell>
          <cell r="F736">
            <v>0</v>
          </cell>
        </row>
        <row r="737">
          <cell r="E737">
            <v>524116</v>
          </cell>
          <cell r="F737">
            <v>0</v>
          </cell>
        </row>
        <row r="738">
          <cell r="E738">
            <v>524117</v>
          </cell>
          <cell r="F738">
            <v>0</v>
          </cell>
        </row>
        <row r="739">
          <cell r="E739">
            <v>524118</v>
          </cell>
          <cell r="F739">
            <v>0</v>
          </cell>
        </row>
        <row r="740">
          <cell r="E740" t="str">
            <v>529999</v>
          </cell>
          <cell r="F740">
            <v>0</v>
          </cell>
          <cell r="I740">
            <v>0</v>
          </cell>
        </row>
        <row r="741">
          <cell r="E741" t="str">
            <v>531101</v>
          </cell>
          <cell r="F741">
            <v>0</v>
          </cell>
          <cell r="I741">
            <v>0</v>
          </cell>
        </row>
        <row r="742">
          <cell r="E742" t="str">
            <v>531102</v>
          </cell>
          <cell r="F742">
            <v>0</v>
          </cell>
          <cell r="I742">
            <v>0</v>
          </cell>
        </row>
        <row r="743">
          <cell r="E743" t="str">
            <v>531103</v>
          </cell>
          <cell r="F743">
            <v>0</v>
          </cell>
          <cell r="I743">
            <v>0</v>
          </cell>
        </row>
        <row r="744">
          <cell r="E744" t="str">
            <v>531104</v>
          </cell>
          <cell r="F744">
            <v>0</v>
          </cell>
          <cell r="I744">
            <v>0</v>
          </cell>
        </row>
        <row r="745">
          <cell r="E745" t="str">
            <v>531105</v>
          </cell>
          <cell r="F745">
            <v>0</v>
          </cell>
          <cell r="I745">
            <v>0</v>
          </cell>
        </row>
        <row r="746">
          <cell r="E746" t="str">
            <v>531201</v>
          </cell>
          <cell r="F746">
            <v>0</v>
          </cell>
          <cell r="I746">
            <v>0</v>
          </cell>
        </row>
        <row r="747">
          <cell r="E747" t="str">
            <v>531202</v>
          </cell>
          <cell r="F747">
            <v>0</v>
          </cell>
          <cell r="I747">
            <v>0</v>
          </cell>
        </row>
        <row r="748">
          <cell r="E748" t="str">
            <v>531203</v>
          </cell>
          <cell r="F748">
            <v>0</v>
          </cell>
          <cell r="I748">
            <v>0</v>
          </cell>
        </row>
        <row r="749">
          <cell r="E749" t="str">
            <v>531204</v>
          </cell>
          <cell r="F749">
            <v>0</v>
          </cell>
          <cell r="I749">
            <v>0</v>
          </cell>
        </row>
        <row r="750">
          <cell r="E750" t="str">
            <v>531301</v>
          </cell>
          <cell r="F750">
            <v>0</v>
          </cell>
          <cell r="I750">
            <v>0</v>
          </cell>
        </row>
        <row r="751">
          <cell r="E751" t="str">
            <v>531401</v>
          </cell>
          <cell r="F751">
            <v>0</v>
          </cell>
          <cell r="I751">
            <v>0</v>
          </cell>
        </row>
        <row r="752">
          <cell r="E752" t="str">
            <v>611101</v>
          </cell>
          <cell r="F752">
            <v>0</v>
          </cell>
          <cell r="I752">
            <v>0</v>
          </cell>
        </row>
        <row r="753">
          <cell r="E753" t="str">
            <v>611102</v>
          </cell>
          <cell r="F753">
            <v>0</v>
          </cell>
          <cell r="I753">
            <v>0</v>
          </cell>
        </row>
        <row r="754">
          <cell r="E754" t="str">
            <v>611103</v>
          </cell>
          <cell r="F754">
            <v>0</v>
          </cell>
          <cell r="I754">
            <v>0</v>
          </cell>
        </row>
        <row r="755">
          <cell r="E755" t="str">
            <v>611104</v>
          </cell>
          <cell r="F755">
            <v>0</v>
          </cell>
          <cell r="I755">
            <v>0</v>
          </cell>
        </row>
        <row r="756">
          <cell r="E756" t="str">
            <v>611105</v>
          </cell>
          <cell r="F756">
            <v>0</v>
          </cell>
          <cell r="I756">
            <v>0</v>
          </cell>
        </row>
        <row r="757">
          <cell r="E757" t="str">
            <v>611106</v>
          </cell>
          <cell r="F757">
            <v>0</v>
          </cell>
          <cell r="I757">
            <v>0</v>
          </cell>
        </row>
        <row r="758">
          <cell r="E758" t="str">
            <v>611107</v>
          </cell>
          <cell r="F758">
            <v>0</v>
          </cell>
          <cell r="I758">
            <v>0</v>
          </cell>
        </row>
        <row r="759">
          <cell r="E759" t="str">
            <v>612101</v>
          </cell>
          <cell r="F759">
            <v>0</v>
          </cell>
          <cell r="I759">
            <v>0</v>
          </cell>
        </row>
        <row r="760">
          <cell r="E760" t="str">
            <v>612102</v>
          </cell>
          <cell r="F760">
            <v>0</v>
          </cell>
          <cell r="I760">
            <v>0</v>
          </cell>
        </row>
        <row r="761">
          <cell r="E761" t="str">
            <v>612103</v>
          </cell>
          <cell r="F761">
            <v>0</v>
          </cell>
          <cell r="I761">
            <v>0</v>
          </cell>
        </row>
        <row r="762">
          <cell r="E762" t="str">
            <v>612104</v>
          </cell>
          <cell r="F762">
            <v>0</v>
          </cell>
          <cell r="I762">
            <v>0</v>
          </cell>
        </row>
        <row r="763">
          <cell r="E763" t="str">
            <v>612105</v>
          </cell>
          <cell r="F763">
            <v>0</v>
          </cell>
          <cell r="I763">
            <v>0</v>
          </cell>
        </row>
        <row r="764">
          <cell r="E764" t="str">
            <v>613101</v>
          </cell>
          <cell r="F764">
            <v>0</v>
          </cell>
          <cell r="I764">
            <v>0</v>
          </cell>
        </row>
        <row r="765">
          <cell r="E765" t="str">
            <v>613102</v>
          </cell>
          <cell r="F765">
            <v>0</v>
          </cell>
          <cell r="I765">
            <v>0</v>
          </cell>
        </row>
        <row r="766">
          <cell r="E766" t="str">
            <v>613103</v>
          </cell>
          <cell r="F766">
            <v>0</v>
          </cell>
          <cell r="I766">
            <v>0</v>
          </cell>
        </row>
        <row r="767">
          <cell r="E767" t="str">
            <v>614101</v>
          </cell>
          <cell r="F767">
            <v>0</v>
          </cell>
          <cell r="I767">
            <v>0</v>
          </cell>
        </row>
        <row r="768">
          <cell r="E768" t="str">
            <v>614102</v>
          </cell>
          <cell r="F768">
            <v>0</v>
          </cell>
          <cell r="I768">
            <v>0</v>
          </cell>
        </row>
        <row r="769">
          <cell r="E769" t="str">
            <v>614103</v>
          </cell>
          <cell r="F769">
            <v>0</v>
          </cell>
          <cell r="I769">
            <v>0</v>
          </cell>
        </row>
        <row r="770">
          <cell r="E770" t="str">
            <v>614104</v>
          </cell>
          <cell r="F770">
            <v>0</v>
          </cell>
          <cell r="I770">
            <v>0</v>
          </cell>
        </row>
        <row r="771">
          <cell r="E771" t="str">
            <v>614105</v>
          </cell>
          <cell r="F771">
            <v>0</v>
          </cell>
          <cell r="I771">
            <v>0</v>
          </cell>
        </row>
        <row r="772">
          <cell r="E772" t="str">
            <v>614106</v>
          </cell>
          <cell r="F772">
            <v>0</v>
          </cell>
          <cell r="I772">
            <v>0</v>
          </cell>
        </row>
        <row r="773">
          <cell r="E773" t="str">
            <v>615101</v>
          </cell>
          <cell r="F773">
            <v>0</v>
          </cell>
          <cell r="I773">
            <v>0</v>
          </cell>
        </row>
        <row r="774">
          <cell r="E774" t="str">
            <v>615102</v>
          </cell>
          <cell r="F774">
            <v>0</v>
          </cell>
          <cell r="I774">
            <v>0</v>
          </cell>
        </row>
        <row r="775">
          <cell r="E775" t="str">
            <v>615103</v>
          </cell>
          <cell r="F775">
            <v>0</v>
          </cell>
          <cell r="I775">
            <v>0</v>
          </cell>
        </row>
        <row r="776">
          <cell r="E776" t="str">
            <v>616101</v>
          </cell>
          <cell r="F776">
            <v>0</v>
          </cell>
          <cell r="I776">
            <v>0</v>
          </cell>
        </row>
        <row r="777">
          <cell r="E777" t="str">
            <v>616102</v>
          </cell>
          <cell r="F777">
            <v>0</v>
          </cell>
          <cell r="I777">
            <v>0</v>
          </cell>
        </row>
        <row r="778">
          <cell r="E778" t="str">
            <v>616103</v>
          </cell>
          <cell r="F778">
            <v>0</v>
          </cell>
          <cell r="I778">
            <v>0</v>
          </cell>
        </row>
        <row r="779">
          <cell r="E779" t="str">
            <v>617101</v>
          </cell>
          <cell r="F779">
            <v>0</v>
          </cell>
          <cell r="I779">
            <v>0</v>
          </cell>
        </row>
        <row r="780">
          <cell r="E780" t="str">
            <v>617102</v>
          </cell>
          <cell r="F780">
            <v>0</v>
          </cell>
          <cell r="I780">
            <v>0</v>
          </cell>
        </row>
        <row r="781">
          <cell r="E781" t="str">
            <v>617103</v>
          </cell>
          <cell r="F781">
            <v>0</v>
          </cell>
          <cell r="I781">
            <v>0</v>
          </cell>
        </row>
        <row r="782">
          <cell r="E782" t="str">
            <v>617104</v>
          </cell>
          <cell r="F782">
            <v>0</v>
          </cell>
          <cell r="I782">
            <v>0</v>
          </cell>
        </row>
        <row r="783">
          <cell r="E783" t="str">
            <v>617105</v>
          </cell>
          <cell r="F783">
            <v>0</v>
          </cell>
          <cell r="I783">
            <v>0</v>
          </cell>
        </row>
        <row r="784">
          <cell r="E784" t="str">
            <v>617106</v>
          </cell>
          <cell r="F784">
            <v>0</v>
          </cell>
          <cell r="I784">
            <v>0</v>
          </cell>
        </row>
        <row r="785">
          <cell r="E785" t="str">
            <v>617107</v>
          </cell>
          <cell r="F785">
            <v>0</v>
          </cell>
          <cell r="I785">
            <v>0</v>
          </cell>
        </row>
        <row r="786">
          <cell r="E786" t="str">
            <v>617108</v>
          </cell>
          <cell r="F786">
            <v>0</v>
          </cell>
          <cell r="I786">
            <v>0</v>
          </cell>
        </row>
        <row r="787">
          <cell r="E787" t="str">
            <v>617109</v>
          </cell>
          <cell r="F787">
            <v>0</v>
          </cell>
          <cell r="I787">
            <v>0</v>
          </cell>
        </row>
        <row r="788">
          <cell r="E788" t="str">
            <v>617110</v>
          </cell>
          <cell r="F788">
            <v>0</v>
          </cell>
          <cell r="I788">
            <v>0</v>
          </cell>
        </row>
        <row r="789">
          <cell r="E789" t="str">
            <v>617111</v>
          </cell>
          <cell r="F789">
            <v>0</v>
          </cell>
          <cell r="I789">
            <v>0</v>
          </cell>
        </row>
        <row r="790">
          <cell r="E790" t="str">
            <v>618101</v>
          </cell>
          <cell r="F790">
            <v>0</v>
          </cell>
          <cell r="I790">
            <v>0</v>
          </cell>
        </row>
        <row r="791">
          <cell r="E791" t="str">
            <v>619999</v>
          </cell>
          <cell r="F791">
            <v>0</v>
          </cell>
          <cell r="I791">
            <v>0</v>
          </cell>
        </row>
        <row r="792">
          <cell r="E792" t="str">
            <v>621101</v>
          </cell>
          <cell r="F792">
            <v>0</v>
          </cell>
          <cell r="I792">
            <v>0</v>
          </cell>
        </row>
        <row r="793">
          <cell r="E793" t="str">
            <v>621102</v>
          </cell>
          <cell r="F793">
            <v>0</v>
          </cell>
          <cell r="I793">
            <v>0</v>
          </cell>
        </row>
        <row r="794">
          <cell r="E794" t="str">
            <v>621103</v>
          </cell>
          <cell r="F794">
            <v>0</v>
          </cell>
          <cell r="I794">
            <v>0</v>
          </cell>
        </row>
        <row r="795">
          <cell r="E795" t="str">
            <v>621104</v>
          </cell>
          <cell r="F795">
            <v>0</v>
          </cell>
          <cell r="I795">
            <v>0</v>
          </cell>
        </row>
        <row r="796">
          <cell r="E796" t="str">
            <v>621105</v>
          </cell>
          <cell r="F796">
            <v>0</v>
          </cell>
          <cell r="I796">
            <v>0</v>
          </cell>
        </row>
        <row r="797">
          <cell r="E797" t="str">
            <v>621106</v>
          </cell>
          <cell r="F797">
            <v>0</v>
          </cell>
          <cell r="I797">
            <v>0</v>
          </cell>
        </row>
        <row r="798">
          <cell r="E798" t="str">
            <v>621107</v>
          </cell>
          <cell r="F798">
            <v>0</v>
          </cell>
          <cell r="I798">
            <v>0</v>
          </cell>
        </row>
        <row r="799">
          <cell r="E799" t="str">
            <v>621108</v>
          </cell>
          <cell r="F799">
            <v>0</v>
          </cell>
          <cell r="I799">
            <v>0</v>
          </cell>
        </row>
        <row r="800">
          <cell r="E800" t="str">
            <v>622101</v>
          </cell>
          <cell r="F800">
            <v>0</v>
          </cell>
          <cell r="I800">
            <v>0</v>
          </cell>
        </row>
        <row r="801">
          <cell r="E801" t="str">
            <v>622102</v>
          </cell>
          <cell r="F801">
            <v>0</v>
          </cell>
          <cell r="I801">
            <v>0</v>
          </cell>
        </row>
        <row r="802">
          <cell r="E802" t="str">
            <v>622103</v>
          </cell>
          <cell r="F802">
            <v>0</v>
          </cell>
          <cell r="I802">
            <v>0</v>
          </cell>
        </row>
        <row r="803">
          <cell r="E803" t="str">
            <v>622104</v>
          </cell>
          <cell r="F803">
            <v>0</v>
          </cell>
          <cell r="I803">
            <v>0</v>
          </cell>
        </row>
        <row r="804">
          <cell r="E804" t="str">
            <v>622105</v>
          </cell>
          <cell r="F804">
            <v>0</v>
          </cell>
          <cell r="I804">
            <v>0</v>
          </cell>
        </row>
        <row r="805">
          <cell r="E805" t="str">
            <v>623101</v>
          </cell>
          <cell r="F805">
            <v>0</v>
          </cell>
          <cell r="I805">
            <v>0</v>
          </cell>
        </row>
        <row r="806">
          <cell r="E806" t="str">
            <v>623102</v>
          </cell>
          <cell r="F806">
            <v>0</v>
          </cell>
          <cell r="I806">
            <v>0</v>
          </cell>
        </row>
        <row r="807">
          <cell r="E807" t="str">
            <v>623103</v>
          </cell>
          <cell r="F807">
            <v>0</v>
          </cell>
          <cell r="I807">
            <v>0</v>
          </cell>
        </row>
        <row r="808">
          <cell r="E808" t="str">
            <v>623104</v>
          </cell>
          <cell r="F808">
            <v>0</v>
          </cell>
          <cell r="I808">
            <v>0</v>
          </cell>
        </row>
        <row r="809">
          <cell r="E809" t="str">
            <v>623105</v>
          </cell>
          <cell r="F809">
            <v>0</v>
          </cell>
          <cell r="I809">
            <v>0</v>
          </cell>
        </row>
        <row r="810">
          <cell r="E810" t="str">
            <v>623106</v>
          </cell>
          <cell r="F810">
            <v>0</v>
          </cell>
          <cell r="I810">
            <v>0</v>
          </cell>
        </row>
        <row r="811">
          <cell r="E811" t="str">
            <v>624101</v>
          </cell>
          <cell r="F811">
            <v>0</v>
          </cell>
          <cell r="I811">
            <v>0</v>
          </cell>
        </row>
        <row r="812">
          <cell r="E812" t="str">
            <v>624102</v>
          </cell>
          <cell r="F812">
            <v>0</v>
          </cell>
          <cell r="I812">
            <v>0</v>
          </cell>
        </row>
        <row r="813">
          <cell r="E813" t="str">
            <v>624103</v>
          </cell>
          <cell r="F813">
            <v>0</v>
          </cell>
          <cell r="I813">
            <v>0</v>
          </cell>
        </row>
        <row r="814">
          <cell r="E814" t="str">
            <v>624104</v>
          </cell>
          <cell r="F814">
            <v>0</v>
          </cell>
          <cell r="I814">
            <v>0</v>
          </cell>
        </row>
        <row r="815">
          <cell r="E815" t="str">
            <v>625101</v>
          </cell>
          <cell r="F815">
            <v>0</v>
          </cell>
          <cell r="I815">
            <v>0</v>
          </cell>
        </row>
        <row r="816">
          <cell r="E816" t="str">
            <v>625102</v>
          </cell>
          <cell r="F816">
            <v>0</v>
          </cell>
          <cell r="I816">
            <v>0</v>
          </cell>
        </row>
        <row r="817">
          <cell r="E817" t="str">
            <v>625103</v>
          </cell>
          <cell r="F817">
            <v>0</v>
          </cell>
          <cell r="I817">
            <v>0</v>
          </cell>
        </row>
        <row r="818">
          <cell r="E818" t="str">
            <v>626101</v>
          </cell>
          <cell r="F818">
            <v>0</v>
          </cell>
          <cell r="I818">
            <v>0</v>
          </cell>
        </row>
        <row r="819">
          <cell r="E819" t="str">
            <v>626102</v>
          </cell>
          <cell r="F819">
            <v>0</v>
          </cell>
          <cell r="I819">
            <v>0</v>
          </cell>
        </row>
        <row r="820">
          <cell r="E820" t="str">
            <v>626103</v>
          </cell>
          <cell r="F820">
            <v>0</v>
          </cell>
          <cell r="I820">
            <v>0</v>
          </cell>
        </row>
        <row r="821">
          <cell r="E821" t="str">
            <v>626104</v>
          </cell>
          <cell r="F821">
            <v>0</v>
          </cell>
          <cell r="I821">
            <v>0</v>
          </cell>
        </row>
        <row r="822">
          <cell r="E822" t="str">
            <v>626105</v>
          </cell>
          <cell r="F822">
            <v>0</v>
          </cell>
          <cell r="I822">
            <v>0</v>
          </cell>
        </row>
        <row r="823">
          <cell r="E823" t="str">
            <v>626106</v>
          </cell>
          <cell r="F823">
            <v>0</v>
          </cell>
          <cell r="I823">
            <v>0</v>
          </cell>
        </row>
        <row r="824">
          <cell r="E824" t="str">
            <v>626107</v>
          </cell>
          <cell r="F824">
            <v>0</v>
          </cell>
          <cell r="I824">
            <v>0</v>
          </cell>
        </row>
        <row r="825">
          <cell r="E825" t="str">
            <v>626108</v>
          </cell>
          <cell r="F825">
            <v>0</v>
          </cell>
          <cell r="I825">
            <v>0</v>
          </cell>
        </row>
        <row r="826">
          <cell r="E826" t="str">
            <v>626109</v>
          </cell>
          <cell r="F826">
            <v>0</v>
          </cell>
          <cell r="I826">
            <v>0</v>
          </cell>
        </row>
        <row r="827">
          <cell r="E827" t="str">
            <v>626110</v>
          </cell>
          <cell r="F827">
            <v>0</v>
          </cell>
          <cell r="I827">
            <v>0</v>
          </cell>
        </row>
        <row r="828">
          <cell r="E828" t="str">
            <v>626111</v>
          </cell>
          <cell r="F828">
            <v>0</v>
          </cell>
          <cell r="I828">
            <v>0</v>
          </cell>
        </row>
        <row r="829">
          <cell r="E829" t="str">
            <v>626112</v>
          </cell>
          <cell r="F829">
            <v>0</v>
          </cell>
          <cell r="I829">
            <v>0</v>
          </cell>
        </row>
        <row r="830">
          <cell r="E830" t="str">
            <v>626113</v>
          </cell>
          <cell r="F830">
            <v>0</v>
          </cell>
          <cell r="I830">
            <v>0</v>
          </cell>
        </row>
        <row r="831">
          <cell r="E831" t="str">
            <v>627101</v>
          </cell>
          <cell r="F831">
            <v>0</v>
          </cell>
          <cell r="I831">
            <v>0</v>
          </cell>
        </row>
        <row r="832">
          <cell r="E832" t="str">
            <v>627102</v>
          </cell>
          <cell r="F832">
            <v>0</v>
          </cell>
          <cell r="I832">
            <v>0</v>
          </cell>
        </row>
        <row r="833">
          <cell r="E833" t="str">
            <v>627103</v>
          </cell>
          <cell r="F833">
            <v>0</v>
          </cell>
          <cell r="I833">
            <v>0</v>
          </cell>
        </row>
        <row r="834">
          <cell r="E834" t="str">
            <v>627104</v>
          </cell>
          <cell r="F834">
            <v>0</v>
          </cell>
          <cell r="I834">
            <v>0</v>
          </cell>
        </row>
        <row r="835">
          <cell r="E835" t="str">
            <v>628101</v>
          </cell>
          <cell r="F835">
            <v>0</v>
          </cell>
          <cell r="I835">
            <v>0</v>
          </cell>
        </row>
        <row r="836">
          <cell r="E836" t="str">
            <v>628102</v>
          </cell>
          <cell r="F836">
            <v>0</v>
          </cell>
          <cell r="I836">
            <v>0</v>
          </cell>
        </row>
        <row r="837">
          <cell r="E837" t="str">
            <v>628103</v>
          </cell>
          <cell r="F837">
            <v>0</v>
          </cell>
          <cell r="I837">
            <v>0</v>
          </cell>
        </row>
        <row r="838">
          <cell r="E838" t="str">
            <v>628104</v>
          </cell>
          <cell r="F838">
            <v>0</v>
          </cell>
          <cell r="I838">
            <v>0</v>
          </cell>
        </row>
        <row r="839">
          <cell r="E839" t="str">
            <v>629101</v>
          </cell>
          <cell r="F839">
            <v>0</v>
          </cell>
          <cell r="I839">
            <v>0</v>
          </cell>
        </row>
        <row r="840">
          <cell r="E840" t="str">
            <v>629102</v>
          </cell>
          <cell r="F840">
            <v>0</v>
          </cell>
          <cell r="I840">
            <v>0</v>
          </cell>
        </row>
        <row r="841">
          <cell r="E841" t="str">
            <v>629999</v>
          </cell>
          <cell r="F841">
            <v>0</v>
          </cell>
          <cell r="I841">
            <v>0</v>
          </cell>
        </row>
        <row r="842">
          <cell r="E842" t="str">
            <v>631101</v>
          </cell>
          <cell r="F842">
            <v>0</v>
          </cell>
          <cell r="I842">
            <v>0</v>
          </cell>
        </row>
        <row r="843">
          <cell r="E843" t="str">
            <v>631102</v>
          </cell>
          <cell r="F843">
            <v>0</v>
          </cell>
          <cell r="I843">
            <v>0</v>
          </cell>
        </row>
        <row r="844">
          <cell r="E844" t="str">
            <v>631103</v>
          </cell>
          <cell r="F844">
            <v>0</v>
          </cell>
          <cell r="I844">
            <v>0</v>
          </cell>
        </row>
        <row r="845">
          <cell r="E845" t="str">
            <v>639999</v>
          </cell>
          <cell r="F845">
            <v>0</v>
          </cell>
          <cell r="I845">
            <v>0</v>
          </cell>
        </row>
        <row r="846">
          <cell r="E846" t="str">
            <v>711101</v>
          </cell>
          <cell r="F846">
            <v>0</v>
          </cell>
          <cell r="I846">
            <v>0</v>
          </cell>
        </row>
        <row r="847">
          <cell r="E847" t="str">
            <v>711102</v>
          </cell>
          <cell r="F847">
            <v>0</v>
          </cell>
          <cell r="I847">
            <v>0</v>
          </cell>
        </row>
        <row r="848">
          <cell r="E848" t="str">
            <v>712101</v>
          </cell>
          <cell r="F848">
            <v>0</v>
          </cell>
          <cell r="I848">
            <v>0</v>
          </cell>
        </row>
        <row r="849">
          <cell r="E849" t="str">
            <v>712102</v>
          </cell>
          <cell r="F849">
            <v>0</v>
          </cell>
          <cell r="I849">
            <v>0</v>
          </cell>
        </row>
        <row r="850">
          <cell r="E850" t="str">
            <v>713101</v>
          </cell>
          <cell r="F850">
            <v>0</v>
          </cell>
          <cell r="I850">
            <v>0</v>
          </cell>
        </row>
        <row r="851">
          <cell r="E851" t="str">
            <v>714101</v>
          </cell>
          <cell r="F851">
            <v>0</v>
          </cell>
          <cell r="I851">
            <v>0</v>
          </cell>
        </row>
        <row r="852">
          <cell r="E852" t="str">
            <v>715101</v>
          </cell>
          <cell r="F852">
            <v>0</v>
          </cell>
          <cell r="I852">
            <v>0</v>
          </cell>
        </row>
        <row r="853">
          <cell r="E853" t="str">
            <v>715102</v>
          </cell>
          <cell r="F853">
            <v>0</v>
          </cell>
          <cell r="I853">
            <v>0</v>
          </cell>
        </row>
        <row r="854">
          <cell r="E854" t="str">
            <v>719999</v>
          </cell>
          <cell r="F854">
            <v>0</v>
          </cell>
          <cell r="I854">
            <v>0</v>
          </cell>
        </row>
        <row r="855">
          <cell r="E855" t="str">
            <v>721101</v>
          </cell>
          <cell r="F855">
            <v>0</v>
          </cell>
          <cell r="I855">
            <v>0</v>
          </cell>
        </row>
        <row r="856">
          <cell r="E856" t="str">
            <v>721102</v>
          </cell>
          <cell r="F856">
            <v>0</v>
          </cell>
          <cell r="I856">
            <v>0</v>
          </cell>
        </row>
        <row r="857">
          <cell r="E857" t="str">
            <v>721103</v>
          </cell>
          <cell r="F857">
            <v>0</v>
          </cell>
          <cell r="I857">
            <v>0</v>
          </cell>
        </row>
        <row r="858">
          <cell r="E858" t="str">
            <v>722101</v>
          </cell>
          <cell r="F858">
            <v>0</v>
          </cell>
          <cell r="I858">
            <v>0</v>
          </cell>
        </row>
        <row r="859">
          <cell r="E859" t="str">
            <v>723101</v>
          </cell>
          <cell r="F859">
            <v>0</v>
          </cell>
          <cell r="I859">
            <v>0</v>
          </cell>
        </row>
        <row r="860">
          <cell r="E860" t="str">
            <v>724101</v>
          </cell>
          <cell r="F860">
            <v>0</v>
          </cell>
          <cell r="I860">
            <v>0</v>
          </cell>
        </row>
        <row r="861">
          <cell r="E861" t="str">
            <v>724102</v>
          </cell>
          <cell r="F861">
            <v>0</v>
          </cell>
          <cell r="I861">
            <v>0</v>
          </cell>
        </row>
        <row r="862">
          <cell r="E862" t="str">
            <v>724103</v>
          </cell>
          <cell r="F862">
            <v>0</v>
          </cell>
          <cell r="I862">
            <v>0</v>
          </cell>
        </row>
        <row r="863">
          <cell r="E863" t="str">
            <v>729999</v>
          </cell>
          <cell r="F863">
            <v>0</v>
          </cell>
          <cell r="I863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ARCH"/>
      <sheetName val="FEB"/>
      <sheetName val="cover"/>
      <sheetName val="NRC"/>
      <sheetName val="LR"/>
      <sheetName val="LR Detil"/>
      <sheetName val="LR Detil  PER PRODUK"/>
      <sheetName val="LR DETIL PER BLN"/>
      <sheetName val="JAN"/>
      <sheetName val="DETIL NRC"/>
      <sheetName val="BIAYA"/>
      <sheetName val="MENU"/>
      <sheetName val="APRIL"/>
      <sheetName val="#REF"/>
      <sheetName val="TIS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E1" t="str">
            <v>cgl</v>
          </cell>
          <cell r="F1" t="str">
            <v>saldoawal</v>
          </cell>
          <cell r="G1" t="str">
            <v>debet</v>
          </cell>
          <cell r="H1" t="str">
            <v>kredit</v>
          </cell>
          <cell r="I1" t="str">
            <v>saldoakhir</v>
          </cell>
        </row>
        <row r="2">
          <cell r="E2" t="str">
            <v>111101</v>
          </cell>
          <cell r="F2">
            <v>93213840</v>
          </cell>
          <cell r="G2">
            <v>0</v>
          </cell>
          <cell r="I2">
            <v>93213840</v>
          </cell>
        </row>
        <row r="3">
          <cell r="E3" t="str">
            <v>111102</v>
          </cell>
          <cell r="F3">
            <v>0</v>
          </cell>
          <cell r="I3">
            <v>0</v>
          </cell>
        </row>
        <row r="4">
          <cell r="E4" t="str">
            <v>111103</v>
          </cell>
          <cell r="F4">
            <v>0</v>
          </cell>
          <cell r="I4">
            <v>0</v>
          </cell>
        </row>
        <row r="5">
          <cell r="E5" t="str">
            <v>111104</v>
          </cell>
          <cell r="F5">
            <v>0</v>
          </cell>
          <cell r="H5">
            <v>0</v>
          </cell>
          <cell r="I5">
            <v>0</v>
          </cell>
        </row>
        <row r="6">
          <cell r="E6" t="str">
            <v>111105</v>
          </cell>
          <cell r="F6">
            <v>0</v>
          </cell>
          <cell r="I6">
            <v>0</v>
          </cell>
        </row>
        <row r="7">
          <cell r="E7" t="str">
            <v>111106</v>
          </cell>
          <cell r="F7">
            <v>0</v>
          </cell>
          <cell r="I7">
            <v>0</v>
          </cell>
        </row>
        <row r="8">
          <cell r="E8" t="str">
            <v>111107</v>
          </cell>
          <cell r="F8">
            <v>0</v>
          </cell>
          <cell r="I8">
            <v>0</v>
          </cell>
        </row>
        <row r="9">
          <cell r="E9" t="str">
            <v>111201</v>
          </cell>
          <cell r="F9">
            <v>2500000</v>
          </cell>
          <cell r="I9">
            <v>2500000</v>
          </cell>
        </row>
        <row r="10">
          <cell r="E10" t="str">
            <v>111202</v>
          </cell>
          <cell r="F10">
            <v>0</v>
          </cell>
          <cell r="I10">
            <v>0</v>
          </cell>
        </row>
        <row r="11">
          <cell r="E11" t="str">
            <v>111203</v>
          </cell>
          <cell r="F11">
            <v>0</v>
          </cell>
          <cell r="I11">
            <v>0</v>
          </cell>
        </row>
        <row r="12">
          <cell r="E12" t="str">
            <v>111301</v>
          </cell>
          <cell r="F12">
            <v>974403.01</v>
          </cell>
          <cell r="I12">
            <v>974403.01</v>
          </cell>
        </row>
        <row r="13">
          <cell r="E13" t="str">
            <v>111302</v>
          </cell>
          <cell r="F13">
            <v>0</v>
          </cell>
          <cell r="I13">
            <v>0</v>
          </cell>
        </row>
        <row r="14">
          <cell r="E14" t="str">
            <v>111303</v>
          </cell>
          <cell r="F14">
            <v>0</v>
          </cell>
          <cell r="I14">
            <v>0</v>
          </cell>
        </row>
        <row r="15">
          <cell r="E15" t="str">
            <v>111304</v>
          </cell>
          <cell r="F15">
            <v>0</v>
          </cell>
          <cell r="I15">
            <v>0</v>
          </cell>
        </row>
        <row r="16">
          <cell r="E16" t="str">
            <v>111305</v>
          </cell>
          <cell r="F16">
            <v>0</v>
          </cell>
          <cell r="I16">
            <v>0</v>
          </cell>
        </row>
        <row r="17">
          <cell r="E17" t="str">
            <v>111306</v>
          </cell>
          <cell r="F17">
            <v>0</v>
          </cell>
          <cell r="I17">
            <v>0</v>
          </cell>
        </row>
        <row r="18">
          <cell r="E18" t="str">
            <v>111307</v>
          </cell>
          <cell r="F18">
            <v>0</v>
          </cell>
          <cell r="I18">
            <v>0</v>
          </cell>
        </row>
        <row r="19">
          <cell r="E19" t="str">
            <v>111308</v>
          </cell>
          <cell r="F19">
            <v>0</v>
          </cell>
          <cell r="I19">
            <v>0</v>
          </cell>
        </row>
        <row r="20">
          <cell r="E20" t="str">
            <v>111309</v>
          </cell>
          <cell r="F20">
            <v>0</v>
          </cell>
          <cell r="I20">
            <v>0</v>
          </cell>
        </row>
        <row r="21">
          <cell r="E21" t="str">
            <v>111310</v>
          </cell>
          <cell r="F21">
            <v>0</v>
          </cell>
          <cell r="I21">
            <v>0</v>
          </cell>
        </row>
        <row r="22">
          <cell r="E22" t="str">
            <v>111311</v>
          </cell>
          <cell r="F22">
            <v>0</v>
          </cell>
          <cell r="I22">
            <v>0</v>
          </cell>
        </row>
        <row r="23">
          <cell r="E23" t="str">
            <v>111312</v>
          </cell>
          <cell r="F23">
            <v>0</v>
          </cell>
          <cell r="I23">
            <v>0</v>
          </cell>
        </row>
        <row r="24">
          <cell r="E24" t="str">
            <v>111313</v>
          </cell>
          <cell r="F24">
            <v>0</v>
          </cell>
          <cell r="I24">
            <v>0</v>
          </cell>
        </row>
        <row r="25">
          <cell r="E25" t="str">
            <v>111314</v>
          </cell>
          <cell r="F25">
            <v>0</v>
          </cell>
          <cell r="I25">
            <v>0</v>
          </cell>
        </row>
        <row r="26">
          <cell r="E26" t="str">
            <v>111315</v>
          </cell>
          <cell r="F26">
            <v>0</v>
          </cell>
          <cell r="I26">
            <v>0</v>
          </cell>
        </row>
        <row r="27">
          <cell r="E27" t="str">
            <v>111316</v>
          </cell>
          <cell r="F27">
            <v>0</v>
          </cell>
          <cell r="I27">
            <v>0</v>
          </cell>
        </row>
        <row r="28">
          <cell r="E28" t="str">
            <v>111317</v>
          </cell>
          <cell r="F28">
            <v>0</v>
          </cell>
          <cell r="I28">
            <v>0</v>
          </cell>
        </row>
        <row r="29">
          <cell r="E29" t="str">
            <v>111318</v>
          </cell>
          <cell r="F29">
            <v>0</v>
          </cell>
          <cell r="I29">
            <v>0</v>
          </cell>
        </row>
        <row r="30">
          <cell r="E30" t="str">
            <v>111319</v>
          </cell>
          <cell r="F30">
            <v>0</v>
          </cell>
          <cell r="I30">
            <v>0</v>
          </cell>
        </row>
        <row r="31">
          <cell r="E31" t="str">
            <v>111320</v>
          </cell>
          <cell r="F31">
            <v>0</v>
          </cell>
          <cell r="I31">
            <v>0</v>
          </cell>
        </row>
        <row r="32">
          <cell r="E32" t="str">
            <v>111321</v>
          </cell>
          <cell r="F32">
            <v>0</v>
          </cell>
          <cell r="I32">
            <v>0</v>
          </cell>
        </row>
        <row r="33">
          <cell r="E33" t="str">
            <v>111322</v>
          </cell>
          <cell r="F33">
            <v>0</v>
          </cell>
          <cell r="I33">
            <v>0</v>
          </cell>
        </row>
        <row r="34">
          <cell r="E34" t="str">
            <v>111323</v>
          </cell>
          <cell r="F34">
            <v>0</v>
          </cell>
          <cell r="I34">
            <v>0</v>
          </cell>
        </row>
        <row r="35">
          <cell r="E35" t="str">
            <v>111324</v>
          </cell>
          <cell r="F35">
            <v>0</v>
          </cell>
          <cell r="I35">
            <v>0</v>
          </cell>
        </row>
        <row r="36">
          <cell r="E36" t="str">
            <v>111325</v>
          </cell>
          <cell r="F36">
            <v>0</v>
          </cell>
          <cell r="I36">
            <v>0</v>
          </cell>
        </row>
        <row r="37">
          <cell r="E37" t="str">
            <v>111326</v>
          </cell>
          <cell r="F37">
            <v>0</v>
          </cell>
          <cell r="I37">
            <v>0</v>
          </cell>
        </row>
        <row r="38">
          <cell r="E38" t="str">
            <v>111327</v>
          </cell>
          <cell r="F38">
            <v>0</v>
          </cell>
          <cell r="I38">
            <v>0</v>
          </cell>
        </row>
        <row r="39">
          <cell r="E39" t="str">
            <v>111328</v>
          </cell>
          <cell r="F39">
            <v>0</v>
          </cell>
          <cell r="I39">
            <v>0</v>
          </cell>
        </row>
        <row r="40">
          <cell r="E40" t="str">
            <v>111329</v>
          </cell>
          <cell r="F40">
            <v>0</v>
          </cell>
          <cell r="I40">
            <v>0</v>
          </cell>
        </row>
        <row r="41">
          <cell r="E41" t="str">
            <v>111330</v>
          </cell>
          <cell r="F41">
            <v>0</v>
          </cell>
          <cell r="I41">
            <v>0</v>
          </cell>
        </row>
        <row r="42">
          <cell r="E42" t="str">
            <v>111331</v>
          </cell>
          <cell r="F42">
            <v>0</v>
          </cell>
          <cell r="I42">
            <v>0</v>
          </cell>
        </row>
        <row r="43">
          <cell r="E43" t="str">
            <v>111332</v>
          </cell>
          <cell r="F43">
            <v>0</v>
          </cell>
          <cell r="I43">
            <v>0</v>
          </cell>
        </row>
        <row r="44">
          <cell r="E44" t="str">
            <v>111333</v>
          </cell>
          <cell r="F44">
            <v>0</v>
          </cell>
          <cell r="I44">
            <v>0</v>
          </cell>
        </row>
        <row r="45">
          <cell r="E45" t="str">
            <v>111334</v>
          </cell>
          <cell r="F45">
            <v>0</v>
          </cell>
          <cell r="I45">
            <v>0</v>
          </cell>
        </row>
        <row r="46">
          <cell r="E46" t="str">
            <v>111335</v>
          </cell>
          <cell r="F46">
            <v>0</v>
          </cell>
          <cell r="I46">
            <v>0</v>
          </cell>
        </row>
        <row r="47">
          <cell r="E47" t="str">
            <v>111336</v>
          </cell>
          <cell r="F47">
            <v>0</v>
          </cell>
          <cell r="I47">
            <v>0</v>
          </cell>
        </row>
        <row r="48">
          <cell r="E48" t="str">
            <v>111337</v>
          </cell>
          <cell r="F48">
            <v>0</v>
          </cell>
          <cell r="I48">
            <v>0</v>
          </cell>
        </row>
        <row r="49">
          <cell r="E49" t="str">
            <v>111338</v>
          </cell>
          <cell r="F49">
            <v>0</v>
          </cell>
          <cell r="I49">
            <v>0</v>
          </cell>
        </row>
        <row r="50">
          <cell r="E50" t="str">
            <v>111339</v>
          </cell>
          <cell r="F50">
            <v>0</v>
          </cell>
          <cell r="I50">
            <v>0</v>
          </cell>
        </row>
        <row r="51">
          <cell r="E51" t="str">
            <v>111340</v>
          </cell>
          <cell r="F51">
            <v>0</v>
          </cell>
          <cell r="I51">
            <v>0</v>
          </cell>
        </row>
        <row r="52">
          <cell r="E52" t="str">
            <v>111341</v>
          </cell>
          <cell r="F52">
            <v>0</v>
          </cell>
          <cell r="I52">
            <v>0</v>
          </cell>
        </row>
        <row r="53">
          <cell r="E53" t="str">
            <v>111342</v>
          </cell>
          <cell r="F53">
            <v>0</v>
          </cell>
          <cell r="I53">
            <v>0</v>
          </cell>
        </row>
        <row r="54">
          <cell r="E54" t="str">
            <v>111343</v>
          </cell>
          <cell r="F54">
            <v>0</v>
          </cell>
          <cell r="I54">
            <v>0</v>
          </cell>
        </row>
        <row r="55">
          <cell r="E55" t="str">
            <v>111344</v>
          </cell>
          <cell r="F55">
            <v>0</v>
          </cell>
          <cell r="I55">
            <v>0</v>
          </cell>
        </row>
        <row r="56">
          <cell r="E56" t="str">
            <v>111345</v>
          </cell>
          <cell r="F56">
            <v>0</v>
          </cell>
          <cell r="I56">
            <v>0</v>
          </cell>
        </row>
        <row r="57">
          <cell r="E57" t="str">
            <v>111346</v>
          </cell>
          <cell r="F57">
            <v>0</v>
          </cell>
          <cell r="I57">
            <v>0</v>
          </cell>
        </row>
        <row r="58">
          <cell r="E58" t="str">
            <v>111401</v>
          </cell>
          <cell r="F58">
            <v>0</v>
          </cell>
          <cell r="I58">
            <v>0</v>
          </cell>
        </row>
        <row r="59">
          <cell r="E59" t="str">
            <v>111402</v>
          </cell>
          <cell r="F59">
            <v>0</v>
          </cell>
          <cell r="I59">
            <v>0</v>
          </cell>
        </row>
        <row r="60">
          <cell r="E60" t="str">
            <v>111403</v>
          </cell>
          <cell r="F60">
            <v>0</v>
          </cell>
          <cell r="I60">
            <v>0</v>
          </cell>
        </row>
        <row r="61">
          <cell r="E61" t="str">
            <v>111404</v>
          </cell>
          <cell r="F61">
            <v>0</v>
          </cell>
          <cell r="I61">
            <v>0</v>
          </cell>
        </row>
        <row r="62">
          <cell r="E62" t="str">
            <v>111405</v>
          </cell>
          <cell r="F62">
            <v>0</v>
          </cell>
          <cell r="I62">
            <v>0</v>
          </cell>
        </row>
        <row r="63">
          <cell r="E63" t="str">
            <v>111406</v>
          </cell>
          <cell r="F63">
            <v>0</v>
          </cell>
          <cell r="I63">
            <v>0</v>
          </cell>
        </row>
        <row r="64">
          <cell r="E64" t="str">
            <v>111407</v>
          </cell>
          <cell r="F64">
            <v>0</v>
          </cell>
          <cell r="I64">
            <v>0</v>
          </cell>
        </row>
        <row r="65">
          <cell r="E65" t="str">
            <v>111410</v>
          </cell>
          <cell r="F65">
            <v>0</v>
          </cell>
          <cell r="I65">
            <v>0</v>
          </cell>
        </row>
        <row r="66">
          <cell r="E66" t="str">
            <v>112101</v>
          </cell>
          <cell r="F66">
            <v>0</v>
          </cell>
          <cell r="I66">
            <v>0</v>
          </cell>
        </row>
        <row r="67">
          <cell r="E67" t="str">
            <v>113101</v>
          </cell>
          <cell r="F67">
            <v>832953526</v>
          </cell>
          <cell r="I67">
            <v>832953526</v>
          </cell>
        </row>
        <row r="68">
          <cell r="E68" t="str">
            <v>113102</v>
          </cell>
          <cell r="F68">
            <v>0</v>
          </cell>
          <cell r="I68">
            <v>0</v>
          </cell>
        </row>
        <row r="69">
          <cell r="E69" t="str">
            <v>113103</v>
          </cell>
          <cell r="F69">
            <v>5015700</v>
          </cell>
          <cell r="I69">
            <v>5015700</v>
          </cell>
        </row>
        <row r="70">
          <cell r="E70" t="str">
            <v>113104</v>
          </cell>
          <cell r="F70">
            <v>1050000</v>
          </cell>
          <cell r="I70">
            <v>1050000</v>
          </cell>
        </row>
        <row r="71">
          <cell r="E71" t="str">
            <v>113201</v>
          </cell>
          <cell r="F71">
            <v>341149500</v>
          </cell>
          <cell r="I71">
            <v>341149500</v>
          </cell>
        </row>
        <row r="72">
          <cell r="E72" t="str">
            <v>113202</v>
          </cell>
          <cell r="F72">
            <v>0</v>
          </cell>
          <cell r="I72">
            <v>0</v>
          </cell>
        </row>
        <row r="73">
          <cell r="E73" t="str">
            <v>113203</v>
          </cell>
          <cell r="F73">
            <v>0</v>
          </cell>
          <cell r="I73">
            <v>0</v>
          </cell>
        </row>
        <row r="74">
          <cell r="E74" t="str">
            <v>113204</v>
          </cell>
          <cell r="F74">
            <v>0</v>
          </cell>
          <cell r="I74">
            <v>0</v>
          </cell>
        </row>
        <row r="75">
          <cell r="E75" t="str">
            <v>113205</v>
          </cell>
          <cell r="F75">
            <v>0</v>
          </cell>
          <cell r="I75">
            <v>0</v>
          </cell>
        </row>
        <row r="76">
          <cell r="E76" t="str">
            <v>113206</v>
          </cell>
          <cell r="F76">
            <v>0</v>
          </cell>
          <cell r="I76">
            <v>0</v>
          </cell>
        </row>
        <row r="77">
          <cell r="E77" t="str">
            <v>113207</v>
          </cell>
          <cell r="F77">
            <v>0</v>
          </cell>
          <cell r="I77">
            <v>0</v>
          </cell>
        </row>
        <row r="78">
          <cell r="E78" t="str">
            <v>113208</v>
          </cell>
          <cell r="F78">
            <v>0</v>
          </cell>
          <cell r="I78">
            <v>0</v>
          </cell>
        </row>
        <row r="79">
          <cell r="E79" t="str">
            <v>113209</v>
          </cell>
          <cell r="F79">
            <v>0</v>
          </cell>
          <cell r="I79">
            <v>0</v>
          </cell>
        </row>
        <row r="80">
          <cell r="E80" t="str">
            <v>113210</v>
          </cell>
          <cell r="F80">
            <v>0</v>
          </cell>
          <cell r="I80">
            <v>0</v>
          </cell>
        </row>
        <row r="81">
          <cell r="E81" t="str">
            <v>113211</v>
          </cell>
          <cell r="F81">
            <v>0</v>
          </cell>
          <cell r="I81">
            <v>0</v>
          </cell>
        </row>
        <row r="82">
          <cell r="E82" t="str">
            <v>113212</v>
          </cell>
          <cell r="F82">
            <v>0</v>
          </cell>
          <cell r="I82">
            <v>0</v>
          </cell>
        </row>
        <row r="83">
          <cell r="E83" t="str">
            <v>113213</v>
          </cell>
          <cell r="F83">
            <v>0</v>
          </cell>
          <cell r="I83">
            <v>0</v>
          </cell>
        </row>
        <row r="84">
          <cell r="E84" t="str">
            <v>113214</v>
          </cell>
          <cell r="F84">
            <v>0</v>
          </cell>
          <cell r="I84">
            <v>0</v>
          </cell>
        </row>
        <row r="85">
          <cell r="E85" t="str">
            <v>113215</v>
          </cell>
          <cell r="F85">
            <v>0</v>
          </cell>
          <cell r="I85">
            <v>0</v>
          </cell>
        </row>
        <row r="86">
          <cell r="E86" t="str">
            <v>113216</v>
          </cell>
          <cell r="F86">
            <v>0</v>
          </cell>
          <cell r="I86">
            <v>0</v>
          </cell>
        </row>
        <row r="87">
          <cell r="E87" t="str">
            <v>113217</v>
          </cell>
          <cell r="F87">
            <v>0</v>
          </cell>
          <cell r="I87">
            <v>0</v>
          </cell>
        </row>
        <row r="88">
          <cell r="E88" t="str">
            <v>113218</v>
          </cell>
          <cell r="F88">
            <v>0</v>
          </cell>
          <cell r="I88">
            <v>0</v>
          </cell>
        </row>
        <row r="89">
          <cell r="E89" t="str">
            <v>113219</v>
          </cell>
          <cell r="F89">
            <v>0</v>
          </cell>
          <cell r="I89">
            <v>0</v>
          </cell>
        </row>
        <row r="90">
          <cell r="E90" t="str">
            <v>113220</v>
          </cell>
          <cell r="F90">
            <v>0</v>
          </cell>
          <cell r="I90">
            <v>0</v>
          </cell>
        </row>
        <row r="91">
          <cell r="E91" t="str">
            <v>113221</v>
          </cell>
          <cell r="F91">
            <v>0</v>
          </cell>
          <cell r="I91">
            <v>0</v>
          </cell>
        </row>
        <row r="92">
          <cell r="E92" t="str">
            <v>113222</v>
          </cell>
          <cell r="F92">
            <v>0</v>
          </cell>
          <cell r="I92">
            <v>0</v>
          </cell>
        </row>
        <row r="93">
          <cell r="E93" t="str">
            <v>113223</v>
          </cell>
          <cell r="F93">
            <v>0</v>
          </cell>
          <cell r="I93">
            <v>0</v>
          </cell>
        </row>
        <row r="94">
          <cell r="E94" t="str">
            <v>113224</v>
          </cell>
          <cell r="F94">
            <v>0</v>
          </cell>
          <cell r="I94">
            <v>0</v>
          </cell>
        </row>
        <row r="95">
          <cell r="E95" t="str">
            <v>113225</v>
          </cell>
          <cell r="F95">
            <v>0</v>
          </cell>
          <cell r="I95">
            <v>0</v>
          </cell>
        </row>
        <row r="96">
          <cell r="E96" t="str">
            <v>114101</v>
          </cell>
          <cell r="F96">
            <v>0</v>
          </cell>
          <cell r="I96">
            <v>0</v>
          </cell>
        </row>
        <row r="97">
          <cell r="E97" t="str">
            <v>114201</v>
          </cell>
          <cell r="F97">
            <v>0</v>
          </cell>
          <cell r="I97">
            <v>0</v>
          </cell>
        </row>
        <row r="98">
          <cell r="E98" t="str">
            <v>114301</v>
          </cell>
          <cell r="F98">
            <v>0</v>
          </cell>
          <cell r="I98">
            <v>0</v>
          </cell>
        </row>
        <row r="99">
          <cell r="E99" t="str">
            <v>114302</v>
          </cell>
          <cell r="F99">
            <v>0</v>
          </cell>
          <cell r="I99">
            <v>0</v>
          </cell>
        </row>
        <row r="100">
          <cell r="E100" t="str">
            <v>114303</v>
          </cell>
          <cell r="F100">
            <v>0</v>
          </cell>
          <cell r="I100">
            <v>0</v>
          </cell>
        </row>
        <row r="101">
          <cell r="E101" t="str">
            <v>114304</v>
          </cell>
          <cell r="F101">
            <v>0</v>
          </cell>
          <cell r="I101">
            <v>0</v>
          </cell>
        </row>
        <row r="102">
          <cell r="E102" t="str">
            <v>114305</v>
          </cell>
          <cell r="F102">
            <v>0</v>
          </cell>
          <cell r="I102">
            <v>0</v>
          </cell>
        </row>
        <row r="103">
          <cell r="E103" t="str">
            <v>114306</v>
          </cell>
          <cell r="F103">
            <v>0</v>
          </cell>
          <cell r="I103">
            <v>0</v>
          </cell>
        </row>
        <row r="104">
          <cell r="E104" t="str">
            <v>114307</v>
          </cell>
          <cell r="F104">
            <v>0</v>
          </cell>
          <cell r="I104">
            <v>0</v>
          </cell>
        </row>
        <row r="105">
          <cell r="E105" t="str">
            <v>114308</v>
          </cell>
          <cell r="F105">
            <v>0</v>
          </cell>
          <cell r="I105">
            <v>0</v>
          </cell>
        </row>
        <row r="106">
          <cell r="E106" t="str">
            <v>114309</v>
          </cell>
          <cell r="F106">
            <v>0</v>
          </cell>
          <cell r="I106">
            <v>0</v>
          </cell>
        </row>
        <row r="107">
          <cell r="E107" t="str">
            <v>114310</v>
          </cell>
          <cell r="F107">
            <v>0</v>
          </cell>
          <cell r="I107">
            <v>0</v>
          </cell>
        </row>
        <row r="108">
          <cell r="E108" t="str">
            <v>114311</v>
          </cell>
          <cell r="F108">
            <v>0</v>
          </cell>
          <cell r="I108">
            <v>0</v>
          </cell>
        </row>
        <row r="109">
          <cell r="E109" t="str">
            <v>114901</v>
          </cell>
          <cell r="F109">
            <v>0</v>
          </cell>
          <cell r="I109">
            <v>0</v>
          </cell>
        </row>
        <row r="110">
          <cell r="E110" t="str">
            <v>114902</v>
          </cell>
          <cell r="F110">
            <v>0</v>
          </cell>
          <cell r="I110">
            <v>0</v>
          </cell>
        </row>
        <row r="111">
          <cell r="E111" t="str">
            <v>114903</v>
          </cell>
          <cell r="F111">
            <v>0</v>
          </cell>
          <cell r="I111">
            <v>0</v>
          </cell>
        </row>
        <row r="112">
          <cell r="E112" t="str">
            <v>114904</v>
          </cell>
          <cell r="F112">
            <v>0</v>
          </cell>
          <cell r="I112">
            <v>0</v>
          </cell>
        </row>
        <row r="113">
          <cell r="E113" t="str">
            <v>114905</v>
          </cell>
          <cell r="F113">
            <v>0</v>
          </cell>
          <cell r="I113">
            <v>0</v>
          </cell>
        </row>
        <row r="114">
          <cell r="E114" t="str">
            <v>114906</v>
          </cell>
          <cell r="F114">
            <v>0</v>
          </cell>
          <cell r="I114">
            <v>0</v>
          </cell>
        </row>
        <row r="115">
          <cell r="E115" t="str">
            <v>114907</v>
          </cell>
          <cell r="F115">
            <v>0</v>
          </cell>
          <cell r="I115">
            <v>0</v>
          </cell>
        </row>
        <row r="116">
          <cell r="E116" t="str">
            <v>114908</v>
          </cell>
          <cell r="F116">
            <v>0</v>
          </cell>
          <cell r="I116">
            <v>0</v>
          </cell>
        </row>
        <row r="117">
          <cell r="E117" t="str">
            <v>114909</v>
          </cell>
          <cell r="F117">
            <v>0</v>
          </cell>
          <cell r="I117">
            <v>0</v>
          </cell>
        </row>
        <row r="118">
          <cell r="E118" t="str">
            <v>114910</v>
          </cell>
          <cell r="F118">
            <v>0</v>
          </cell>
          <cell r="I118">
            <v>0</v>
          </cell>
        </row>
        <row r="119">
          <cell r="E119" t="str">
            <v>114911</v>
          </cell>
          <cell r="F119">
            <v>0</v>
          </cell>
          <cell r="I119">
            <v>0</v>
          </cell>
        </row>
        <row r="120">
          <cell r="E120" t="str">
            <v>114912</v>
          </cell>
          <cell r="F120">
            <v>0</v>
          </cell>
          <cell r="I120">
            <v>0</v>
          </cell>
        </row>
        <row r="121">
          <cell r="E121" t="str">
            <v>114913</v>
          </cell>
          <cell r="F121">
            <v>0</v>
          </cell>
          <cell r="I121">
            <v>0</v>
          </cell>
        </row>
        <row r="122">
          <cell r="E122" t="str">
            <v>114914</v>
          </cell>
          <cell r="F122">
            <v>0</v>
          </cell>
          <cell r="I122">
            <v>0</v>
          </cell>
        </row>
        <row r="123">
          <cell r="E123" t="str">
            <v>114915</v>
          </cell>
          <cell r="F123">
            <v>0</v>
          </cell>
          <cell r="I123">
            <v>0</v>
          </cell>
        </row>
        <row r="124">
          <cell r="E124" t="str">
            <v>114916</v>
          </cell>
          <cell r="F124">
            <v>0</v>
          </cell>
          <cell r="I124">
            <v>0</v>
          </cell>
        </row>
        <row r="125">
          <cell r="E125" t="str">
            <v>114917</v>
          </cell>
          <cell r="F125">
            <v>0</v>
          </cell>
          <cell r="I125">
            <v>0</v>
          </cell>
        </row>
        <row r="126">
          <cell r="E126" t="str">
            <v>114918</v>
          </cell>
          <cell r="F126">
            <v>0</v>
          </cell>
          <cell r="I126">
            <v>0</v>
          </cell>
        </row>
        <row r="127">
          <cell r="E127" t="str">
            <v>114919</v>
          </cell>
          <cell r="F127">
            <v>0</v>
          </cell>
          <cell r="I127">
            <v>0</v>
          </cell>
        </row>
        <row r="128">
          <cell r="E128" t="str">
            <v>114920</v>
          </cell>
          <cell r="F128">
            <v>0</v>
          </cell>
          <cell r="I128">
            <v>0</v>
          </cell>
        </row>
        <row r="129">
          <cell r="E129" t="str">
            <v>114921</v>
          </cell>
          <cell r="F129">
            <v>0</v>
          </cell>
          <cell r="I129">
            <v>0</v>
          </cell>
        </row>
        <row r="130">
          <cell r="E130" t="str">
            <v>114922</v>
          </cell>
          <cell r="F130">
            <v>0</v>
          </cell>
          <cell r="I130">
            <v>0</v>
          </cell>
        </row>
        <row r="131">
          <cell r="E131" t="str">
            <v>114923</v>
          </cell>
          <cell r="F131">
            <v>0</v>
          </cell>
          <cell r="I131">
            <v>0</v>
          </cell>
        </row>
        <row r="132">
          <cell r="E132" t="str">
            <v>114924</v>
          </cell>
          <cell r="F132">
            <v>0</v>
          </cell>
          <cell r="I132">
            <v>0</v>
          </cell>
        </row>
        <row r="133">
          <cell r="E133" t="str">
            <v>114925</v>
          </cell>
          <cell r="F133">
            <v>0</v>
          </cell>
          <cell r="I133">
            <v>0</v>
          </cell>
        </row>
        <row r="134">
          <cell r="E134" t="str">
            <v>114926</v>
          </cell>
          <cell r="F134">
            <v>0</v>
          </cell>
          <cell r="I134">
            <v>0</v>
          </cell>
        </row>
        <row r="135">
          <cell r="E135" t="str">
            <v>114927</v>
          </cell>
          <cell r="F135">
            <v>0</v>
          </cell>
          <cell r="I135">
            <v>0</v>
          </cell>
        </row>
        <row r="136">
          <cell r="E136" t="str">
            <v>114928</v>
          </cell>
          <cell r="F136">
            <v>0</v>
          </cell>
          <cell r="I136">
            <v>0</v>
          </cell>
        </row>
        <row r="137">
          <cell r="E137" t="str">
            <v>114929</v>
          </cell>
          <cell r="F137">
            <v>0</v>
          </cell>
          <cell r="I137">
            <v>0</v>
          </cell>
        </row>
        <row r="138">
          <cell r="E138" t="str">
            <v>114930</v>
          </cell>
          <cell r="F138">
            <v>0</v>
          </cell>
          <cell r="I138">
            <v>0</v>
          </cell>
        </row>
        <row r="139">
          <cell r="E139" t="str">
            <v>114998</v>
          </cell>
          <cell r="F139">
            <v>0</v>
          </cell>
          <cell r="I139">
            <v>0</v>
          </cell>
        </row>
        <row r="140">
          <cell r="E140" t="str">
            <v>114999</v>
          </cell>
          <cell r="F140">
            <v>0</v>
          </cell>
          <cell r="I140">
            <v>0</v>
          </cell>
        </row>
        <row r="141">
          <cell r="E141" t="str">
            <v>115101</v>
          </cell>
          <cell r="F141">
            <v>0</v>
          </cell>
          <cell r="I141">
            <v>0</v>
          </cell>
        </row>
        <row r="142">
          <cell r="E142" t="str">
            <v>115102</v>
          </cell>
          <cell r="F142">
            <v>0</v>
          </cell>
          <cell r="I142">
            <v>0</v>
          </cell>
        </row>
        <row r="143">
          <cell r="E143" t="str">
            <v>115103</v>
          </cell>
          <cell r="F143">
            <v>0</v>
          </cell>
          <cell r="I143">
            <v>0</v>
          </cell>
        </row>
        <row r="144">
          <cell r="E144" t="str">
            <v>115104</v>
          </cell>
          <cell r="F144">
            <v>0</v>
          </cell>
          <cell r="I144">
            <v>0</v>
          </cell>
        </row>
        <row r="145">
          <cell r="E145" t="str">
            <v>115105</v>
          </cell>
          <cell r="F145">
            <v>0</v>
          </cell>
          <cell r="I145">
            <v>0</v>
          </cell>
        </row>
        <row r="146">
          <cell r="E146" t="str">
            <v>115106</v>
          </cell>
          <cell r="F146">
            <v>0</v>
          </cell>
          <cell r="I146">
            <v>0</v>
          </cell>
        </row>
        <row r="147">
          <cell r="E147" t="str">
            <v>115107</v>
          </cell>
          <cell r="F147">
            <v>0</v>
          </cell>
          <cell r="I147">
            <v>0</v>
          </cell>
        </row>
        <row r="148">
          <cell r="E148" t="str">
            <v>115108</v>
          </cell>
          <cell r="F148">
            <v>0</v>
          </cell>
          <cell r="I148">
            <v>0</v>
          </cell>
        </row>
        <row r="149">
          <cell r="E149" t="str">
            <v>115201</v>
          </cell>
          <cell r="F149">
            <v>0</v>
          </cell>
          <cell r="I149">
            <v>0</v>
          </cell>
        </row>
        <row r="150">
          <cell r="E150" t="str">
            <v>115202</v>
          </cell>
          <cell r="F150">
            <v>0</v>
          </cell>
          <cell r="I150">
            <v>0</v>
          </cell>
        </row>
        <row r="151">
          <cell r="E151" t="str">
            <v>115203</v>
          </cell>
          <cell r="F151">
            <v>0</v>
          </cell>
          <cell r="I151">
            <v>0</v>
          </cell>
        </row>
        <row r="152">
          <cell r="E152" t="str">
            <v>115204</v>
          </cell>
          <cell r="F152">
            <v>0</v>
          </cell>
          <cell r="I152">
            <v>0</v>
          </cell>
        </row>
        <row r="153">
          <cell r="E153" t="str">
            <v>115205</v>
          </cell>
          <cell r="F153">
            <v>0</v>
          </cell>
          <cell r="I153">
            <v>0</v>
          </cell>
        </row>
        <row r="154">
          <cell r="E154" t="str">
            <v>115206</v>
          </cell>
          <cell r="F154">
            <v>0</v>
          </cell>
          <cell r="I154">
            <v>0</v>
          </cell>
        </row>
        <row r="155">
          <cell r="E155" t="str">
            <v>115207</v>
          </cell>
          <cell r="F155">
            <v>0</v>
          </cell>
          <cell r="I155">
            <v>0</v>
          </cell>
        </row>
        <row r="156">
          <cell r="E156" t="str">
            <v>115208</v>
          </cell>
          <cell r="F156">
            <v>0</v>
          </cell>
          <cell r="I156">
            <v>0</v>
          </cell>
        </row>
        <row r="157">
          <cell r="E157" t="str">
            <v>115301</v>
          </cell>
          <cell r="F157">
            <v>0</v>
          </cell>
        </row>
        <row r="158">
          <cell r="E158" t="str">
            <v>115302</v>
          </cell>
          <cell r="F158">
            <v>0</v>
          </cell>
        </row>
        <row r="159">
          <cell r="E159" t="str">
            <v>115303</v>
          </cell>
          <cell r="F159">
            <v>0</v>
          </cell>
        </row>
        <row r="160">
          <cell r="E160" t="str">
            <v>115304</v>
          </cell>
          <cell r="F160">
            <v>0</v>
          </cell>
        </row>
        <row r="161">
          <cell r="E161" t="str">
            <v>115305</v>
          </cell>
          <cell r="F161">
            <v>0</v>
          </cell>
        </row>
        <row r="162">
          <cell r="E162" t="str">
            <v>115306</v>
          </cell>
          <cell r="F162">
            <v>0</v>
          </cell>
        </row>
        <row r="163">
          <cell r="E163" t="str">
            <v>115307</v>
          </cell>
          <cell r="F163">
            <v>0</v>
          </cell>
        </row>
        <row r="164">
          <cell r="E164" t="str">
            <v>115308</v>
          </cell>
          <cell r="F164">
            <v>0</v>
          </cell>
        </row>
        <row r="165">
          <cell r="E165" t="str">
            <v>115309</v>
          </cell>
          <cell r="F165">
            <v>0</v>
          </cell>
        </row>
        <row r="166">
          <cell r="E166" t="str">
            <v>115310</v>
          </cell>
          <cell r="F166">
            <v>0</v>
          </cell>
        </row>
        <row r="167">
          <cell r="E167">
            <v>115401</v>
          </cell>
          <cell r="F167">
            <v>0</v>
          </cell>
        </row>
        <row r="168">
          <cell r="E168">
            <v>115402</v>
          </cell>
          <cell r="F168">
            <v>0</v>
          </cell>
        </row>
        <row r="169">
          <cell r="E169">
            <v>115403</v>
          </cell>
          <cell r="F169">
            <v>0</v>
          </cell>
        </row>
        <row r="170">
          <cell r="E170">
            <v>115404</v>
          </cell>
          <cell r="F170">
            <v>0</v>
          </cell>
        </row>
        <row r="171">
          <cell r="E171">
            <v>115405</v>
          </cell>
          <cell r="F171">
            <v>0</v>
          </cell>
        </row>
        <row r="172">
          <cell r="E172">
            <v>115501</v>
          </cell>
          <cell r="F172">
            <v>0</v>
          </cell>
        </row>
        <row r="173">
          <cell r="E173">
            <v>115502</v>
          </cell>
          <cell r="F173">
            <v>0</v>
          </cell>
        </row>
        <row r="174">
          <cell r="E174">
            <v>115503</v>
          </cell>
          <cell r="F174">
            <v>0</v>
          </cell>
        </row>
        <row r="175">
          <cell r="E175">
            <v>115504</v>
          </cell>
          <cell r="F175">
            <v>0</v>
          </cell>
        </row>
        <row r="176">
          <cell r="E176">
            <v>115601</v>
          </cell>
          <cell r="F176">
            <v>0</v>
          </cell>
        </row>
        <row r="177">
          <cell r="E177">
            <v>115602</v>
          </cell>
          <cell r="F177">
            <v>0</v>
          </cell>
        </row>
        <row r="178">
          <cell r="E178">
            <v>115603</v>
          </cell>
          <cell r="F178">
            <v>0</v>
          </cell>
        </row>
        <row r="179">
          <cell r="E179">
            <v>115604</v>
          </cell>
          <cell r="F179">
            <v>0</v>
          </cell>
        </row>
        <row r="180">
          <cell r="E180">
            <v>115605</v>
          </cell>
          <cell r="F180">
            <v>0</v>
          </cell>
        </row>
        <row r="181">
          <cell r="E181">
            <v>115606</v>
          </cell>
          <cell r="F181">
            <v>0</v>
          </cell>
        </row>
        <row r="182">
          <cell r="E182">
            <v>115607</v>
          </cell>
          <cell r="F182">
            <v>0</v>
          </cell>
        </row>
        <row r="183">
          <cell r="E183">
            <v>115608</v>
          </cell>
          <cell r="F183">
            <v>0</v>
          </cell>
        </row>
        <row r="184">
          <cell r="E184">
            <v>115609</v>
          </cell>
          <cell r="F184">
            <v>0</v>
          </cell>
        </row>
        <row r="185">
          <cell r="E185">
            <v>115610</v>
          </cell>
          <cell r="F185">
            <v>0</v>
          </cell>
        </row>
        <row r="186">
          <cell r="E186">
            <v>115611</v>
          </cell>
          <cell r="F186">
            <v>0</v>
          </cell>
        </row>
        <row r="187">
          <cell r="E187">
            <v>115612</v>
          </cell>
          <cell r="F187">
            <v>0</v>
          </cell>
        </row>
        <row r="188">
          <cell r="E188">
            <v>115613</v>
          </cell>
          <cell r="F188">
            <v>0</v>
          </cell>
        </row>
        <row r="189">
          <cell r="E189">
            <v>115614</v>
          </cell>
          <cell r="F189">
            <v>0</v>
          </cell>
        </row>
        <row r="190">
          <cell r="E190">
            <v>115615</v>
          </cell>
          <cell r="F190">
            <v>0</v>
          </cell>
        </row>
        <row r="191">
          <cell r="E191">
            <v>115616</v>
          </cell>
          <cell r="F191">
            <v>0</v>
          </cell>
        </row>
        <row r="192">
          <cell r="E192">
            <v>115617</v>
          </cell>
          <cell r="F192">
            <v>0</v>
          </cell>
        </row>
        <row r="193">
          <cell r="E193" t="str">
            <v>115701</v>
          </cell>
          <cell r="F193">
            <v>0</v>
          </cell>
          <cell r="I193">
            <v>0</v>
          </cell>
        </row>
        <row r="194">
          <cell r="E194" t="str">
            <v>115702</v>
          </cell>
          <cell r="F194">
            <v>0</v>
          </cell>
          <cell r="I194">
            <v>0</v>
          </cell>
        </row>
        <row r="195">
          <cell r="E195" t="str">
            <v>115801</v>
          </cell>
          <cell r="F195">
            <v>0</v>
          </cell>
          <cell r="I195">
            <v>0</v>
          </cell>
        </row>
        <row r="196">
          <cell r="E196" t="str">
            <v>115802</v>
          </cell>
          <cell r="F196">
            <v>0</v>
          </cell>
          <cell r="I196">
            <v>0</v>
          </cell>
        </row>
        <row r="197">
          <cell r="E197" t="str">
            <v>115803</v>
          </cell>
          <cell r="F197">
            <v>0</v>
          </cell>
          <cell r="I197">
            <v>0</v>
          </cell>
        </row>
        <row r="198">
          <cell r="E198" t="str">
            <v>115804</v>
          </cell>
          <cell r="F198">
            <v>0</v>
          </cell>
          <cell r="I198">
            <v>0</v>
          </cell>
        </row>
        <row r="199">
          <cell r="E199" t="str">
            <v>115805</v>
          </cell>
          <cell r="F199">
            <v>0</v>
          </cell>
          <cell r="I199">
            <v>0</v>
          </cell>
        </row>
        <row r="200">
          <cell r="E200" t="str">
            <v>115806</v>
          </cell>
          <cell r="F200">
            <v>0</v>
          </cell>
          <cell r="I200">
            <v>0</v>
          </cell>
        </row>
        <row r="201">
          <cell r="E201" t="str">
            <v>115807</v>
          </cell>
          <cell r="F201">
            <v>0</v>
          </cell>
          <cell r="I201">
            <v>0</v>
          </cell>
        </row>
        <row r="202">
          <cell r="E202" t="str">
            <v>115901</v>
          </cell>
          <cell r="F202">
            <v>0</v>
          </cell>
          <cell r="I202">
            <v>0</v>
          </cell>
        </row>
        <row r="203">
          <cell r="E203" t="str">
            <v>116001</v>
          </cell>
          <cell r="F203">
            <v>0</v>
          </cell>
          <cell r="I203">
            <v>0</v>
          </cell>
        </row>
        <row r="204">
          <cell r="E204" t="str">
            <v>116101</v>
          </cell>
          <cell r="F204">
            <v>0</v>
          </cell>
          <cell r="I204">
            <v>0</v>
          </cell>
        </row>
        <row r="205">
          <cell r="E205" t="str">
            <v>116102</v>
          </cell>
          <cell r="F205">
            <v>0</v>
          </cell>
          <cell r="I205">
            <v>0</v>
          </cell>
        </row>
        <row r="206">
          <cell r="E206" t="str">
            <v>116103</v>
          </cell>
          <cell r="F206">
            <v>0</v>
          </cell>
          <cell r="I206">
            <v>0</v>
          </cell>
        </row>
        <row r="207">
          <cell r="E207" t="str">
            <v>116201</v>
          </cell>
          <cell r="F207">
            <v>0</v>
          </cell>
          <cell r="I207">
            <v>0</v>
          </cell>
        </row>
        <row r="208">
          <cell r="E208" t="str">
            <v>116202</v>
          </cell>
          <cell r="F208">
            <v>0</v>
          </cell>
          <cell r="I208">
            <v>0</v>
          </cell>
        </row>
        <row r="209">
          <cell r="E209" t="str">
            <v>116301</v>
          </cell>
          <cell r="F209">
            <v>0</v>
          </cell>
          <cell r="I209">
            <v>0</v>
          </cell>
        </row>
        <row r="210">
          <cell r="E210" t="str">
            <v>116302</v>
          </cell>
          <cell r="F210">
            <v>0</v>
          </cell>
          <cell r="I210">
            <v>0</v>
          </cell>
        </row>
        <row r="211">
          <cell r="E211" t="str">
            <v>116303</v>
          </cell>
          <cell r="F211">
            <v>0</v>
          </cell>
          <cell r="I211">
            <v>0</v>
          </cell>
        </row>
        <row r="212">
          <cell r="E212" t="str">
            <v>116304</v>
          </cell>
          <cell r="F212">
            <v>0</v>
          </cell>
          <cell r="I212">
            <v>0</v>
          </cell>
        </row>
        <row r="213">
          <cell r="E213" t="str">
            <v>116305</v>
          </cell>
          <cell r="F213">
            <v>0</v>
          </cell>
          <cell r="I213">
            <v>0</v>
          </cell>
        </row>
        <row r="214">
          <cell r="E214" t="str">
            <v>117101</v>
          </cell>
          <cell r="F214">
            <v>0</v>
          </cell>
          <cell r="I214">
            <v>0</v>
          </cell>
        </row>
        <row r="215">
          <cell r="E215" t="str">
            <v>117102</v>
          </cell>
          <cell r="F215">
            <v>0</v>
          </cell>
          <cell r="I215">
            <v>0</v>
          </cell>
        </row>
        <row r="216">
          <cell r="E216" t="str">
            <v>117201</v>
          </cell>
          <cell r="F216">
            <v>0</v>
          </cell>
          <cell r="I216">
            <v>0</v>
          </cell>
        </row>
        <row r="217">
          <cell r="E217" t="str">
            <v>117202</v>
          </cell>
          <cell r="F217">
            <v>0</v>
          </cell>
          <cell r="I217">
            <v>0</v>
          </cell>
        </row>
        <row r="218">
          <cell r="E218" t="str">
            <v>117203</v>
          </cell>
          <cell r="F218">
            <v>0</v>
          </cell>
          <cell r="I218">
            <v>0</v>
          </cell>
        </row>
        <row r="219">
          <cell r="E219" t="str">
            <v>117204</v>
          </cell>
          <cell r="F219">
            <v>0</v>
          </cell>
          <cell r="I219">
            <v>0</v>
          </cell>
        </row>
        <row r="220">
          <cell r="E220" t="str">
            <v>117205</v>
          </cell>
          <cell r="F220">
            <v>0</v>
          </cell>
          <cell r="I220">
            <v>0</v>
          </cell>
        </row>
        <row r="221">
          <cell r="E221" t="str">
            <v>117206</v>
          </cell>
          <cell r="F221">
            <v>0</v>
          </cell>
          <cell r="I221">
            <v>0</v>
          </cell>
        </row>
        <row r="222">
          <cell r="E222" t="str">
            <v>117207</v>
          </cell>
          <cell r="F222">
            <v>0</v>
          </cell>
          <cell r="I222">
            <v>0</v>
          </cell>
        </row>
        <row r="223">
          <cell r="E223" t="str">
            <v>117208</v>
          </cell>
          <cell r="F223">
            <v>0</v>
          </cell>
          <cell r="I223">
            <v>0</v>
          </cell>
        </row>
        <row r="224">
          <cell r="E224" t="str">
            <v>118101</v>
          </cell>
          <cell r="F224">
            <v>0</v>
          </cell>
          <cell r="I224">
            <v>0</v>
          </cell>
        </row>
        <row r="225">
          <cell r="E225" t="str">
            <v>118102</v>
          </cell>
          <cell r="F225">
            <v>0</v>
          </cell>
          <cell r="I225">
            <v>0</v>
          </cell>
        </row>
        <row r="226">
          <cell r="E226" t="str">
            <v>118201</v>
          </cell>
          <cell r="F226">
            <v>0</v>
          </cell>
          <cell r="I226">
            <v>0</v>
          </cell>
        </row>
        <row r="227">
          <cell r="E227" t="str">
            <v>118301</v>
          </cell>
          <cell r="F227">
            <v>0</v>
          </cell>
          <cell r="I227">
            <v>0</v>
          </cell>
        </row>
        <row r="228">
          <cell r="E228" t="str">
            <v>118302</v>
          </cell>
          <cell r="F228">
            <v>0</v>
          </cell>
          <cell r="I228">
            <v>0</v>
          </cell>
        </row>
        <row r="229">
          <cell r="E229" t="str">
            <v>122101</v>
          </cell>
          <cell r="F229">
            <v>0</v>
          </cell>
          <cell r="I229">
            <v>0</v>
          </cell>
        </row>
        <row r="230">
          <cell r="E230" t="str">
            <v>122102</v>
          </cell>
          <cell r="F230">
            <v>0</v>
          </cell>
          <cell r="I230">
            <v>0</v>
          </cell>
        </row>
        <row r="231">
          <cell r="E231" t="str">
            <v>122103</v>
          </cell>
          <cell r="F231">
            <v>0</v>
          </cell>
          <cell r="I231">
            <v>0</v>
          </cell>
        </row>
        <row r="232">
          <cell r="E232" t="str">
            <v>122104</v>
          </cell>
          <cell r="F232">
            <v>0</v>
          </cell>
          <cell r="I232">
            <v>0</v>
          </cell>
        </row>
        <row r="233">
          <cell r="E233" t="str">
            <v>122105</v>
          </cell>
          <cell r="F233">
            <v>0</v>
          </cell>
          <cell r="I233">
            <v>0</v>
          </cell>
        </row>
        <row r="234">
          <cell r="E234" t="str">
            <v>122106</v>
          </cell>
          <cell r="F234">
            <v>0</v>
          </cell>
          <cell r="I234">
            <v>0</v>
          </cell>
        </row>
        <row r="235">
          <cell r="E235" t="str">
            <v>122107</v>
          </cell>
          <cell r="F235">
            <v>0</v>
          </cell>
          <cell r="I235">
            <v>0</v>
          </cell>
        </row>
        <row r="236">
          <cell r="E236" t="str">
            <v>122108</v>
          </cell>
          <cell r="F236">
            <v>0</v>
          </cell>
          <cell r="I236">
            <v>0</v>
          </cell>
        </row>
        <row r="237">
          <cell r="E237" t="str">
            <v>122109</v>
          </cell>
          <cell r="F237">
            <v>0</v>
          </cell>
          <cell r="I237">
            <v>0</v>
          </cell>
        </row>
        <row r="238">
          <cell r="E238" t="str">
            <v>122202</v>
          </cell>
          <cell r="F238">
            <v>0</v>
          </cell>
          <cell r="I238">
            <v>0</v>
          </cell>
        </row>
        <row r="239">
          <cell r="E239" t="str">
            <v>122203</v>
          </cell>
          <cell r="F239">
            <v>0</v>
          </cell>
          <cell r="I239">
            <v>0</v>
          </cell>
        </row>
        <row r="240">
          <cell r="E240" t="str">
            <v>122204</v>
          </cell>
          <cell r="F240">
            <v>0</v>
          </cell>
          <cell r="I240">
            <v>0</v>
          </cell>
        </row>
        <row r="241">
          <cell r="E241" t="str">
            <v>122205</v>
          </cell>
          <cell r="F241">
            <v>0</v>
          </cell>
          <cell r="I241">
            <v>0</v>
          </cell>
        </row>
        <row r="242">
          <cell r="E242" t="str">
            <v>122206</v>
          </cell>
          <cell r="F242">
            <v>0</v>
          </cell>
          <cell r="I242">
            <v>0</v>
          </cell>
        </row>
        <row r="243">
          <cell r="E243" t="str">
            <v>122207</v>
          </cell>
          <cell r="F243">
            <v>0</v>
          </cell>
          <cell r="I243">
            <v>0</v>
          </cell>
        </row>
        <row r="244">
          <cell r="E244" t="str">
            <v>122208</v>
          </cell>
          <cell r="F244">
            <v>0</v>
          </cell>
          <cell r="I244">
            <v>0</v>
          </cell>
        </row>
        <row r="245">
          <cell r="E245" t="str">
            <v>122209</v>
          </cell>
          <cell r="F245">
            <v>0</v>
          </cell>
          <cell r="I245">
            <v>0</v>
          </cell>
        </row>
        <row r="246">
          <cell r="E246" t="str">
            <v>123102</v>
          </cell>
          <cell r="F246">
            <v>0</v>
          </cell>
          <cell r="I246">
            <v>0</v>
          </cell>
        </row>
        <row r="247">
          <cell r="E247" t="str">
            <v>124101</v>
          </cell>
          <cell r="F247">
            <v>0</v>
          </cell>
          <cell r="I247">
            <v>0</v>
          </cell>
        </row>
        <row r="248">
          <cell r="E248" t="str">
            <v>124102</v>
          </cell>
          <cell r="F248">
            <v>0</v>
          </cell>
          <cell r="I248">
            <v>0</v>
          </cell>
        </row>
        <row r="249">
          <cell r="E249" t="str">
            <v>124103</v>
          </cell>
          <cell r="F249">
            <v>0</v>
          </cell>
          <cell r="I249">
            <v>0</v>
          </cell>
        </row>
        <row r="250">
          <cell r="E250" t="str">
            <v>124104</v>
          </cell>
          <cell r="F250">
            <v>0</v>
          </cell>
          <cell r="I250">
            <v>0</v>
          </cell>
        </row>
        <row r="251">
          <cell r="E251" t="str">
            <v>124105</v>
          </cell>
          <cell r="F251">
            <v>0</v>
          </cell>
          <cell r="I251">
            <v>0</v>
          </cell>
        </row>
        <row r="252">
          <cell r="E252" t="str">
            <v>124106</v>
          </cell>
          <cell r="F252">
            <v>0</v>
          </cell>
          <cell r="I252">
            <v>0</v>
          </cell>
        </row>
        <row r="253">
          <cell r="E253" t="str">
            <v>124107</v>
          </cell>
          <cell r="F253">
            <v>0</v>
          </cell>
          <cell r="I253">
            <v>0</v>
          </cell>
        </row>
        <row r="254">
          <cell r="E254" t="str">
            <v>124108</v>
          </cell>
          <cell r="F254">
            <v>0</v>
          </cell>
          <cell r="I254">
            <v>0</v>
          </cell>
        </row>
        <row r="255">
          <cell r="E255" t="str">
            <v>124109</v>
          </cell>
          <cell r="F255">
            <v>0</v>
          </cell>
          <cell r="I255">
            <v>0</v>
          </cell>
        </row>
        <row r="256">
          <cell r="E256" t="str">
            <v>124201</v>
          </cell>
          <cell r="F256">
            <v>0</v>
          </cell>
          <cell r="I256">
            <v>0</v>
          </cell>
        </row>
        <row r="257">
          <cell r="E257" t="str">
            <v>124202</v>
          </cell>
          <cell r="F257">
            <v>0</v>
          </cell>
          <cell r="I257">
            <v>0</v>
          </cell>
        </row>
        <row r="258">
          <cell r="E258" t="str">
            <v>124203</v>
          </cell>
          <cell r="F258">
            <v>0</v>
          </cell>
          <cell r="I258">
            <v>0</v>
          </cell>
        </row>
        <row r="259">
          <cell r="E259" t="str">
            <v>124204</v>
          </cell>
          <cell r="F259">
            <v>0</v>
          </cell>
          <cell r="I259">
            <v>0</v>
          </cell>
        </row>
        <row r="260">
          <cell r="E260" t="str">
            <v>124205</v>
          </cell>
          <cell r="F260">
            <v>0</v>
          </cell>
          <cell r="I260">
            <v>0</v>
          </cell>
        </row>
        <row r="261">
          <cell r="E261" t="str">
            <v>124206</v>
          </cell>
          <cell r="F261">
            <v>0</v>
          </cell>
          <cell r="I261">
            <v>0</v>
          </cell>
        </row>
        <row r="262">
          <cell r="E262" t="str">
            <v>124207</v>
          </cell>
          <cell r="F262">
            <v>0</v>
          </cell>
          <cell r="I262">
            <v>0</v>
          </cell>
        </row>
        <row r="263">
          <cell r="E263" t="str">
            <v>124208</v>
          </cell>
          <cell r="F263">
            <v>0</v>
          </cell>
          <cell r="I263">
            <v>0</v>
          </cell>
        </row>
        <row r="264">
          <cell r="E264" t="str">
            <v>124209</v>
          </cell>
          <cell r="F264">
            <v>0</v>
          </cell>
          <cell r="I264">
            <v>0</v>
          </cell>
        </row>
        <row r="265">
          <cell r="E265" t="str">
            <v>124301</v>
          </cell>
          <cell r="F265">
            <v>0</v>
          </cell>
          <cell r="I265">
            <v>0</v>
          </cell>
        </row>
        <row r="266">
          <cell r="E266" t="str">
            <v>124401</v>
          </cell>
          <cell r="F266">
            <v>0</v>
          </cell>
          <cell r="I266">
            <v>0</v>
          </cell>
        </row>
        <row r="267">
          <cell r="E267" t="str">
            <v>124501</v>
          </cell>
          <cell r="F267">
            <v>0</v>
          </cell>
          <cell r="I267">
            <v>0</v>
          </cell>
        </row>
        <row r="268">
          <cell r="E268" t="str">
            <v>124502</v>
          </cell>
          <cell r="F268">
            <v>0</v>
          </cell>
          <cell r="I268">
            <v>0</v>
          </cell>
        </row>
        <row r="269">
          <cell r="E269" t="str">
            <v>124503</v>
          </cell>
          <cell r="F269">
            <v>0</v>
          </cell>
          <cell r="I269">
            <v>0</v>
          </cell>
        </row>
        <row r="270">
          <cell r="E270" t="str">
            <v>124504</v>
          </cell>
          <cell r="F270">
            <v>0</v>
          </cell>
          <cell r="I270">
            <v>0</v>
          </cell>
        </row>
        <row r="271">
          <cell r="E271" t="str">
            <v>124505</v>
          </cell>
          <cell r="F271">
            <v>0</v>
          </cell>
          <cell r="I271">
            <v>0</v>
          </cell>
        </row>
        <row r="272">
          <cell r="E272" t="str">
            <v>124506</v>
          </cell>
          <cell r="F272">
            <v>0</v>
          </cell>
          <cell r="I272">
            <v>0</v>
          </cell>
        </row>
        <row r="273">
          <cell r="E273" t="str">
            <v>124507</v>
          </cell>
          <cell r="F273">
            <v>0</v>
          </cell>
          <cell r="I273">
            <v>0</v>
          </cell>
        </row>
        <row r="274">
          <cell r="E274" t="str">
            <v>124508</v>
          </cell>
          <cell r="F274">
            <v>0</v>
          </cell>
          <cell r="I274">
            <v>0</v>
          </cell>
        </row>
        <row r="275">
          <cell r="E275" t="str">
            <v>124509</v>
          </cell>
          <cell r="F275">
            <v>0</v>
          </cell>
          <cell r="I275">
            <v>0</v>
          </cell>
        </row>
        <row r="276">
          <cell r="E276" t="str">
            <v>124510</v>
          </cell>
          <cell r="F276">
            <v>0</v>
          </cell>
          <cell r="I276">
            <v>0</v>
          </cell>
        </row>
        <row r="277">
          <cell r="E277" t="str">
            <v>124511</v>
          </cell>
          <cell r="F277">
            <v>0</v>
          </cell>
          <cell r="I277">
            <v>0</v>
          </cell>
        </row>
        <row r="278">
          <cell r="E278" t="str">
            <v>124512</v>
          </cell>
          <cell r="F278">
            <v>0</v>
          </cell>
          <cell r="I278">
            <v>0</v>
          </cell>
        </row>
        <row r="279">
          <cell r="E279" t="str">
            <v>124513</v>
          </cell>
          <cell r="F279">
            <v>0</v>
          </cell>
          <cell r="I279">
            <v>0</v>
          </cell>
        </row>
        <row r="280">
          <cell r="E280" t="str">
            <v>124521</v>
          </cell>
          <cell r="F280">
            <v>0</v>
          </cell>
          <cell r="I280">
            <v>0</v>
          </cell>
        </row>
        <row r="281">
          <cell r="E281" t="str">
            <v>124522</v>
          </cell>
          <cell r="F281">
            <v>0</v>
          </cell>
          <cell r="I281">
            <v>0</v>
          </cell>
        </row>
        <row r="282">
          <cell r="E282" t="str">
            <v>124523</v>
          </cell>
          <cell r="F282">
            <v>0</v>
          </cell>
          <cell r="I282">
            <v>0</v>
          </cell>
        </row>
        <row r="283">
          <cell r="E283" t="str">
            <v>124524</v>
          </cell>
          <cell r="F283">
            <v>0</v>
          </cell>
          <cell r="I283">
            <v>0</v>
          </cell>
        </row>
        <row r="284">
          <cell r="E284" t="str">
            <v>124525</v>
          </cell>
          <cell r="F284">
            <v>0</v>
          </cell>
          <cell r="I284">
            <v>0</v>
          </cell>
        </row>
        <row r="285">
          <cell r="E285" t="str">
            <v>124526</v>
          </cell>
          <cell r="F285">
            <v>0</v>
          </cell>
          <cell r="I285">
            <v>0</v>
          </cell>
        </row>
        <row r="286">
          <cell r="E286" t="str">
            <v>124527</v>
          </cell>
          <cell r="F286">
            <v>0</v>
          </cell>
          <cell r="I286">
            <v>0</v>
          </cell>
        </row>
        <row r="287">
          <cell r="E287" t="str">
            <v>124528</v>
          </cell>
          <cell r="F287">
            <v>0</v>
          </cell>
          <cell r="I287">
            <v>0</v>
          </cell>
        </row>
        <row r="288">
          <cell r="E288" t="str">
            <v>124529</v>
          </cell>
          <cell r="F288">
            <v>0</v>
          </cell>
          <cell r="I288">
            <v>0</v>
          </cell>
        </row>
        <row r="289">
          <cell r="E289" t="str">
            <v>124530</v>
          </cell>
          <cell r="F289">
            <v>0</v>
          </cell>
          <cell r="I289">
            <v>0</v>
          </cell>
        </row>
        <row r="290">
          <cell r="E290" t="str">
            <v>124531</v>
          </cell>
          <cell r="F290">
            <v>0</v>
          </cell>
          <cell r="I290">
            <v>0</v>
          </cell>
        </row>
        <row r="291">
          <cell r="E291" t="str">
            <v>124601</v>
          </cell>
          <cell r="F291">
            <v>0</v>
          </cell>
          <cell r="I291">
            <v>0</v>
          </cell>
        </row>
        <row r="292">
          <cell r="E292" t="str">
            <v>124602</v>
          </cell>
          <cell r="F292">
            <v>0</v>
          </cell>
          <cell r="I292">
            <v>0</v>
          </cell>
        </row>
        <row r="293">
          <cell r="E293" t="str">
            <v>124603</v>
          </cell>
          <cell r="F293">
            <v>0</v>
          </cell>
          <cell r="I293">
            <v>0</v>
          </cell>
        </row>
        <row r="294">
          <cell r="E294" t="str">
            <v>124604</v>
          </cell>
          <cell r="F294">
            <v>0</v>
          </cell>
          <cell r="I294">
            <v>0</v>
          </cell>
        </row>
        <row r="295">
          <cell r="E295" t="str">
            <v>124701</v>
          </cell>
          <cell r="F295">
            <v>0</v>
          </cell>
          <cell r="I295">
            <v>0</v>
          </cell>
        </row>
        <row r="296">
          <cell r="E296" t="str">
            <v>124702</v>
          </cell>
          <cell r="F296">
            <v>0</v>
          </cell>
          <cell r="I296">
            <v>0</v>
          </cell>
        </row>
        <row r="297">
          <cell r="E297" t="str">
            <v>124703</v>
          </cell>
          <cell r="F297">
            <v>0</v>
          </cell>
          <cell r="I297">
            <v>0</v>
          </cell>
        </row>
        <row r="298">
          <cell r="E298" t="str">
            <v>124801</v>
          </cell>
          <cell r="F298">
            <v>0</v>
          </cell>
          <cell r="I298">
            <v>0</v>
          </cell>
        </row>
        <row r="299">
          <cell r="E299" t="str">
            <v>124802</v>
          </cell>
          <cell r="F299">
            <v>0</v>
          </cell>
          <cell r="I299">
            <v>0</v>
          </cell>
        </row>
        <row r="300">
          <cell r="E300" t="str">
            <v>124901</v>
          </cell>
          <cell r="F300">
            <v>0</v>
          </cell>
          <cell r="I300">
            <v>0</v>
          </cell>
        </row>
        <row r="301">
          <cell r="E301" t="str">
            <v>124902</v>
          </cell>
          <cell r="F301">
            <v>0</v>
          </cell>
          <cell r="I301">
            <v>0</v>
          </cell>
        </row>
        <row r="302">
          <cell r="E302" t="str">
            <v>125101</v>
          </cell>
          <cell r="F302">
            <v>0</v>
          </cell>
          <cell r="I302">
            <v>0</v>
          </cell>
        </row>
        <row r="303">
          <cell r="E303" t="str">
            <v>126101</v>
          </cell>
          <cell r="F303">
            <v>0</v>
          </cell>
          <cell r="I303">
            <v>0</v>
          </cell>
        </row>
        <row r="304">
          <cell r="E304" t="str">
            <v>211101</v>
          </cell>
          <cell r="F304">
            <v>0</v>
          </cell>
          <cell r="I304">
            <v>0</v>
          </cell>
        </row>
        <row r="305">
          <cell r="E305" t="str">
            <v>212101</v>
          </cell>
          <cell r="F305">
            <v>3468715394.8600001</v>
          </cell>
          <cell r="G305">
            <v>0</v>
          </cell>
          <cell r="I305">
            <v>3468715394.8600001</v>
          </cell>
        </row>
        <row r="306">
          <cell r="E306" t="str">
            <v>212102</v>
          </cell>
          <cell r="F306">
            <v>82926889458</v>
          </cell>
          <cell r="I306">
            <v>82926889458</v>
          </cell>
        </row>
        <row r="307">
          <cell r="E307" t="str">
            <v>212103</v>
          </cell>
          <cell r="F307">
            <v>0</v>
          </cell>
          <cell r="I307">
            <v>0</v>
          </cell>
        </row>
        <row r="308">
          <cell r="E308" t="str">
            <v>212201</v>
          </cell>
          <cell r="F308">
            <v>0</v>
          </cell>
          <cell r="I308">
            <v>0</v>
          </cell>
        </row>
        <row r="309">
          <cell r="E309" t="str">
            <v>212202</v>
          </cell>
          <cell r="F309">
            <v>0</v>
          </cell>
          <cell r="I309">
            <v>0</v>
          </cell>
        </row>
        <row r="310">
          <cell r="E310" t="str">
            <v>212203</v>
          </cell>
          <cell r="F310">
            <v>0</v>
          </cell>
          <cell r="I310">
            <v>0</v>
          </cell>
        </row>
        <row r="311">
          <cell r="E311" t="str">
            <v>212204</v>
          </cell>
          <cell r="F311">
            <v>0</v>
          </cell>
          <cell r="I311">
            <v>0</v>
          </cell>
        </row>
        <row r="312">
          <cell r="E312" t="str">
            <v>212205</v>
          </cell>
          <cell r="F312">
            <v>0</v>
          </cell>
          <cell r="I312">
            <v>0</v>
          </cell>
        </row>
        <row r="313">
          <cell r="E313" t="str">
            <v>212206</v>
          </cell>
          <cell r="F313">
            <v>0</v>
          </cell>
          <cell r="I313">
            <v>0</v>
          </cell>
        </row>
        <row r="314">
          <cell r="E314" t="str">
            <v>212207</v>
          </cell>
          <cell r="F314">
            <v>0</v>
          </cell>
          <cell r="I314">
            <v>0</v>
          </cell>
        </row>
        <row r="315">
          <cell r="E315" t="str">
            <v>212208</v>
          </cell>
          <cell r="F315">
            <v>0</v>
          </cell>
          <cell r="I315">
            <v>0</v>
          </cell>
        </row>
        <row r="316">
          <cell r="E316" t="str">
            <v>212209</v>
          </cell>
          <cell r="F316">
            <v>0</v>
          </cell>
          <cell r="I316">
            <v>0</v>
          </cell>
        </row>
        <row r="317">
          <cell r="E317" t="str">
            <v>213101</v>
          </cell>
          <cell r="F317">
            <v>0</v>
          </cell>
          <cell r="I317">
            <v>0</v>
          </cell>
        </row>
        <row r="318">
          <cell r="E318" t="str">
            <v>213102</v>
          </cell>
          <cell r="F318">
            <v>0</v>
          </cell>
          <cell r="I318">
            <v>0</v>
          </cell>
        </row>
        <row r="319">
          <cell r="E319" t="str">
            <v>213201</v>
          </cell>
          <cell r="F319">
            <v>0</v>
          </cell>
          <cell r="I319">
            <v>0</v>
          </cell>
        </row>
        <row r="320">
          <cell r="E320" t="str">
            <v>213202</v>
          </cell>
          <cell r="F320">
            <v>0</v>
          </cell>
          <cell r="I320">
            <v>0</v>
          </cell>
        </row>
        <row r="321">
          <cell r="E321" t="str">
            <v>213203</v>
          </cell>
          <cell r="F321">
            <v>0</v>
          </cell>
          <cell r="I321">
            <v>0</v>
          </cell>
        </row>
        <row r="322">
          <cell r="E322" t="str">
            <v>213204</v>
          </cell>
          <cell r="F322">
            <v>0</v>
          </cell>
          <cell r="I322">
            <v>0</v>
          </cell>
        </row>
        <row r="323">
          <cell r="E323" t="str">
            <v>213205</v>
          </cell>
          <cell r="F323">
            <v>0</v>
          </cell>
          <cell r="I323">
            <v>0</v>
          </cell>
        </row>
        <row r="324">
          <cell r="E324" t="str">
            <v>213206</v>
          </cell>
          <cell r="F324">
            <v>0</v>
          </cell>
          <cell r="I324">
            <v>0</v>
          </cell>
        </row>
        <row r="325">
          <cell r="E325" t="str">
            <v>213207</v>
          </cell>
          <cell r="F325">
            <v>0</v>
          </cell>
          <cell r="I325">
            <v>0</v>
          </cell>
        </row>
        <row r="326">
          <cell r="E326" t="str">
            <v>213208</v>
          </cell>
          <cell r="F326">
            <v>0</v>
          </cell>
          <cell r="I326">
            <v>0</v>
          </cell>
        </row>
        <row r="327">
          <cell r="E327" t="str">
            <v>214101</v>
          </cell>
          <cell r="F327">
            <v>36470100</v>
          </cell>
          <cell r="I327">
            <v>36470100</v>
          </cell>
        </row>
        <row r="328">
          <cell r="E328" t="str">
            <v>214201</v>
          </cell>
          <cell r="F328">
            <v>0</v>
          </cell>
          <cell r="I328">
            <v>0</v>
          </cell>
        </row>
        <row r="329">
          <cell r="E329" t="str">
            <v>214301</v>
          </cell>
          <cell r="F329">
            <v>0</v>
          </cell>
          <cell r="I329">
            <v>0</v>
          </cell>
        </row>
        <row r="330">
          <cell r="E330" t="str">
            <v>214401</v>
          </cell>
          <cell r="F330">
            <v>0</v>
          </cell>
          <cell r="I330">
            <v>0</v>
          </cell>
        </row>
        <row r="331">
          <cell r="E331" t="str">
            <v>214402</v>
          </cell>
          <cell r="F331">
            <v>0</v>
          </cell>
          <cell r="I331">
            <v>0</v>
          </cell>
        </row>
        <row r="332">
          <cell r="E332" t="str">
            <v>214403</v>
          </cell>
          <cell r="F332">
            <v>38225590</v>
          </cell>
          <cell r="I332">
            <v>38225590</v>
          </cell>
        </row>
        <row r="333">
          <cell r="E333" t="str">
            <v>215101</v>
          </cell>
          <cell r="F333">
            <v>0</v>
          </cell>
          <cell r="I333">
            <v>0</v>
          </cell>
        </row>
        <row r="334">
          <cell r="E334" t="str">
            <v>215201</v>
          </cell>
          <cell r="F334">
            <v>0</v>
          </cell>
          <cell r="I334">
            <v>0</v>
          </cell>
        </row>
        <row r="335">
          <cell r="E335" t="str">
            <v>215301</v>
          </cell>
          <cell r="F335">
            <v>0</v>
          </cell>
          <cell r="I335">
            <v>0</v>
          </cell>
        </row>
        <row r="336">
          <cell r="E336" t="str">
            <v>215401</v>
          </cell>
          <cell r="F336">
            <v>0</v>
          </cell>
          <cell r="I336">
            <v>0</v>
          </cell>
        </row>
        <row r="337">
          <cell r="E337" t="str">
            <v>216101</v>
          </cell>
          <cell r="F337">
            <v>0</v>
          </cell>
          <cell r="I337">
            <v>0</v>
          </cell>
        </row>
        <row r="338">
          <cell r="E338" t="str">
            <v>216201</v>
          </cell>
          <cell r="F338">
            <v>0</v>
          </cell>
          <cell r="I338">
            <v>0</v>
          </cell>
        </row>
        <row r="339">
          <cell r="E339" t="str">
            <v>216301</v>
          </cell>
          <cell r="F339">
            <v>0</v>
          </cell>
          <cell r="I339">
            <v>0</v>
          </cell>
        </row>
        <row r="340">
          <cell r="E340" t="str">
            <v>216401</v>
          </cell>
          <cell r="F340">
            <v>0</v>
          </cell>
          <cell r="I340">
            <v>0</v>
          </cell>
        </row>
        <row r="341">
          <cell r="E341" t="str">
            <v>216501</v>
          </cell>
          <cell r="F341">
            <v>0</v>
          </cell>
          <cell r="I341">
            <v>0</v>
          </cell>
        </row>
        <row r="342">
          <cell r="E342" t="str">
            <v>219101</v>
          </cell>
          <cell r="F342">
            <v>0</v>
          </cell>
          <cell r="I342">
            <v>0</v>
          </cell>
        </row>
        <row r="343">
          <cell r="E343" t="str">
            <v>219102</v>
          </cell>
          <cell r="F343">
            <v>0</v>
          </cell>
          <cell r="I343">
            <v>0</v>
          </cell>
        </row>
        <row r="344">
          <cell r="E344" t="str">
            <v>219201</v>
          </cell>
          <cell r="F344">
            <v>0</v>
          </cell>
          <cell r="I344">
            <v>0</v>
          </cell>
        </row>
        <row r="345">
          <cell r="E345" t="str">
            <v>219202</v>
          </cell>
          <cell r="F345">
            <v>0</v>
          </cell>
          <cell r="I345">
            <v>0</v>
          </cell>
        </row>
        <row r="346">
          <cell r="E346" t="str">
            <v>219203</v>
          </cell>
          <cell r="F346">
            <v>0</v>
          </cell>
          <cell r="I346">
            <v>0</v>
          </cell>
        </row>
        <row r="347">
          <cell r="E347" t="str">
            <v>219204</v>
          </cell>
          <cell r="F347">
            <v>0</v>
          </cell>
          <cell r="I347">
            <v>0</v>
          </cell>
        </row>
        <row r="348">
          <cell r="E348" t="str">
            <v>219205</v>
          </cell>
          <cell r="F348">
            <v>0</v>
          </cell>
          <cell r="I348">
            <v>0</v>
          </cell>
        </row>
        <row r="349">
          <cell r="E349" t="str">
            <v>219206</v>
          </cell>
          <cell r="F349">
            <v>0</v>
          </cell>
          <cell r="I349">
            <v>0</v>
          </cell>
        </row>
        <row r="350">
          <cell r="E350" t="str">
            <v>219207</v>
          </cell>
          <cell r="F350">
            <v>0</v>
          </cell>
          <cell r="I350">
            <v>0</v>
          </cell>
        </row>
        <row r="351">
          <cell r="E351" t="str">
            <v>219208</v>
          </cell>
          <cell r="F351">
            <v>0</v>
          </cell>
          <cell r="I351">
            <v>0</v>
          </cell>
        </row>
        <row r="352">
          <cell r="E352" t="str">
            <v>219209</v>
          </cell>
          <cell r="F352">
            <v>0</v>
          </cell>
          <cell r="I352">
            <v>0</v>
          </cell>
        </row>
        <row r="353">
          <cell r="E353" t="str">
            <v>219210</v>
          </cell>
          <cell r="F353">
            <v>0</v>
          </cell>
          <cell r="I353">
            <v>0</v>
          </cell>
        </row>
        <row r="354">
          <cell r="E354" t="str">
            <v>219211</v>
          </cell>
          <cell r="F354">
            <v>0</v>
          </cell>
          <cell r="I354">
            <v>0</v>
          </cell>
        </row>
        <row r="355">
          <cell r="E355" t="str">
            <v>219212</v>
          </cell>
          <cell r="F355">
            <v>0</v>
          </cell>
          <cell r="I355">
            <v>0</v>
          </cell>
        </row>
        <row r="356">
          <cell r="E356" t="str">
            <v>219213</v>
          </cell>
          <cell r="F356">
            <v>0</v>
          </cell>
          <cell r="I356">
            <v>0</v>
          </cell>
        </row>
        <row r="357">
          <cell r="E357" t="str">
            <v>219214</v>
          </cell>
          <cell r="F357">
            <v>0</v>
          </cell>
          <cell r="I357">
            <v>0</v>
          </cell>
        </row>
        <row r="358">
          <cell r="E358" t="str">
            <v>219215</v>
          </cell>
          <cell r="F358">
            <v>0</v>
          </cell>
          <cell r="I358">
            <v>0</v>
          </cell>
        </row>
        <row r="359">
          <cell r="E359" t="str">
            <v>219216</v>
          </cell>
          <cell r="F359">
            <v>0</v>
          </cell>
          <cell r="I359">
            <v>0</v>
          </cell>
        </row>
        <row r="360">
          <cell r="E360" t="str">
            <v>219217</v>
          </cell>
          <cell r="F360">
            <v>0</v>
          </cell>
          <cell r="I360">
            <v>0</v>
          </cell>
        </row>
        <row r="361">
          <cell r="E361" t="str">
            <v>219218</v>
          </cell>
          <cell r="F361">
            <v>0</v>
          </cell>
          <cell r="I361">
            <v>0</v>
          </cell>
        </row>
        <row r="362">
          <cell r="E362" t="str">
            <v>219219</v>
          </cell>
          <cell r="F362">
            <v>0</v>
          </cell>
          <cell r="I362">
            <v>0</v>
          </cell>
        </row>
        <row r="363">
          <cell r="E363" t="str">
            <v>219220</v>
          </cell>
          <cell r="F363">
            <v>0</v>
          </cell>
          <cell r="I363">
            <v>0</v>
          </cell>
        </row>
        <row r="364">
          <cell r="E364" t="str">
            <v>219221</v>
          </cell>
          <cell r="F364">
            <v>0</v>
          </cell>
          <cell r="I364">
            <v>0</v>
          </cell>
        </row>
        <row r="365">
          <cell r="E365" t="str">
            <v>219301</v>
          </cell>
          <cell r="F365">
            <v>0</v>
          </cell>
          <cell r="I365">
            <v>0</v>
          </cell>
        </row>
        <row r="366">
          <cell r="E366" t="str">
            <v>219302</v>
          </cell>
          <cell r="F366">
            <v>0</v>
          </cell>
          <cell r="I366">
            <v>0</v>
          </cell>
        </row>
        <row r="367">
          <cell r="E367" t="str">
            <v>219303</v>
          </cell>
          <cell r="F367">
            <v>0</v>
          </cell>
          <cell r="I367">
            <v>0</v>
          </cell>
        </row>
        <row r="368">
          <cell r="E368" t="str">
            <v>219304</v>
          </cell>
          <cell r="F368">
            <v>0</v>
          </cell>
          <cell r="I368">
            <v>0</v>
          </cell>
        </row>
        <row r="369">
          <cell r="E369" t="str">
            <v>219305</v>
          </cell>
          <cell r="F369">
            <v>0</v>
          </cell>
          <cell r="I369">
            <v>0</v>
          </cell>
        </row>
        <row r="370">
          <cell r="E370" t="str">
            <v>219401</v>
          </cell>
          <cell r="F370">
            <v>0</v>
          </cell>
          <cell r="I370">
            <v>0</v>
          </cell>
        </row>
        <row r="371">
          <cell r="E371" t="str">
            <v>219402</v>
          </cell>
          <cell r="F371">
            <v>0</v>
          </cell>
          <cell r="I371">
            <v>0</v>
          </cell>
        </row>
        <row r="372">
          <cell r="E372" t="str">
            <v>219403</v>
          </cell>
          <cell r="F372">
            <v>0</v>
          </cell>
          <cell r="I372">
            <v>0</v>
          </cell>
        </row>
        <row r="373">
          <cell r="E373" t="str">
            <v>219901</v>
          </cell>
          <cell r="F373">
            <v>0</v>
          </cell>
          <cell r="G373">
            <v>0</v>
          </cell>
          <cell r="I373">
            <v>0</v>
          </cell>
        </row>
        <row r="374">
          <cell r="E374" t="str">
            <v>219902</v>
          </cell>
          <cell r="F374">
            <v>0</v>
          </cell>
          <cell r="I374">
            <v>0</v>
          </cell>
        </row>
        <row r="375">
          <cell r="E375" t="str">
            <v>219903</v>
          </cell>
          <cell r="F375">
            <v>0</v>
          </cell>
          <cell r="I375">
            <v>0</v>
          </cell>
        </row>
        <row r="376">
          <cell r="E376" t="str">
            <v>219904</v>
          </cell>
          <cell r="F376">
            <v>0</v>
          </cell>
          <cell r="I376">
            <v>0</v>
          </cell>
        </row>
        <row r="377">
          <cell r="E377" t="str">
            <v>219905</v>
          </cell>
          <cell r="F377">
            <v>0</v>
          </cell>
          <cell r="I377">
            <v>0</v>
          </cell>
        </row>
        <row r="378">
          <cell r="E378" t="str">
            <v>219906</v>
          </cell>
          <cell r="F378">
            <v>0</v>
          </cell>
          <cell r="G378">
            <v>0</v>
          </cell>
          <cell r="I378">
            <v>0</v>
          </cell>
        </row>
        <row r="379">
          <cell r="E379" t="str">
            <v>219907</v>
          </cell>
          <cell r="F379">
            <v>0</v>
          </cell>
          <cell r="I379">
            <v>0</v>
          </cell>
        </row>
        <row r="380">
          <cell r="E380" t="str">
            <v>219908</v>
          </cell>
          <cell r="F380">
            <v>0</v>
          </cell>
          <cell r="I380">
            <v>0</v>
          </cell>
        </row>
        <row r="381">
          <cell r="E381" t="str">
            <v>219909</v>
          </cell>
          <cell r="F381">
            <v>0</v>
          </cell>
          <cell r="I381">
            <v>0</v>
          </cell>
        </row>
        <row r="382">
          <cell r="E382" t="str">
            <v>219910</v>
          </cell>
          <cell r="F382">
            <v>0</v>
          </cell>
          <cell r="I382">
            <v>0</v>
          </cell>
        </row>
        <row r="383">
          <cell r="E383" t="str">
            <v>219911</v>
          </cell>
          <cell r="F383">
            <v>0</v>
          </cell>
          <cell r="I383">
            <v>0</v>
          </cell>
        </row>
        <row r="384">
          <cell r="E384" t="str">
            <v>219998</v>
          </cell>
          <cell r="F384">
            <v>0</v>
          </cell>
          <cell r="I384">
            <v>0</v>
          </cell>
        </row>
        <row r="385">
          <cell r="E385" t="str">
            <v>219999</v>
          </cell>
          <cell r="F385">
            <v>0</v>
          </cell>
          <cell r="I385">
            <v>0</v>
          </cell>
        </row>
        <row r="386">
          <cell r="E386" t="str">
            <v>222101</v>
          </cell>
          <cell r="F386">
            <v>83995245603.119995</v>
          </cell>
          <cell r="I386">
            <v>83995245603.119995</v>
          </cell>
        </row>
        <row r="387">
          <cell r="E387" t="str">
            <v>222102</v>
          </cell>
          <cell r="F387">
            <v>0</v>
          </cell>
          <cell r="I387">
            <v>0</v>
          </cell>
        </row>
        <row r="388">
          <cell r="E388" t="str">
            <v>222201</v>
          </cell>
          <cell r="F388">
            <v>0</v>
          </cell>
          <cell r="I388">
            <v>0</v>
          </cell>
        </row>
        <row r="389">
          <cell r="E389" t="str">
            <v>222301</v>
          </cell>
          <cell r="F389">
            <v>0</v>
          </cell>
          <cell r="I389">
            <v>0</v>
          </cell>
        </row>
        <row r="390">
          <cell r="E390" t="str">
            <v>231101</v>
          </cell>
          <cell r="F390">
            <v>0</v>
          </cell>
          <cell r="I390">
            <v>0</v>
          </cell>
        </row>
        <row r="391">
          <cell r="E391" t="str">
            <v>231102</v>
          </cell>
          <cell r="F391">
            <v>0</v>
          </cell>
          <cell r="I391">
            <v>0</v>
          </cell>
        </row>
        <row r="392">
          <cell r="E392" t="str">
            <v>231103</v>
          </cell>
          <cell r="F392">
            <v>0</v>
          </cell>
          <cell r="I392">
            <v>0</v>
          </cell>
        </row>
        <row r="393">
          <cell r="E393" t="str">
            <v>231104</v>
          </cell>
          <cell r="F393">
            <v>0</v>
          </cell>
          <cell r="I393">
            <v>0</v>
          </cell>
        </row>
        <row r="394">
          <cell r="E394" t="str">
            <v>231105</v>
          </cell>
          <cell r="F394">
            <v>0</v>
          </cell>
          <cell r="I394">
            <v>0</v>
          </cell>
        </row>
        <row r="395">
          <cell r="E395" t="str">
            <v>231106</v>
          </cell>
          <cell r="F395">
            <v>0</v>
          </cell>
          <cell r="I395">
            <v>0</v>
          </cell>
        </row>
        <row r="396">
          <cell r="E396" t="str">
            <v>231107</v>
          </cell>
          <cell r="F396">
            <v>0</v>
          </cell>
          <cell r="I396">
            <v>0</v>
          </cell>
        </row>
        <row r="397">
          <cell r="E397" t="str">
            <v>231108</v>
          </cell>
          <cell r="F397">
            <v>0</v>
          </cell>
          <cell r="I397">
            <v>0</v>
          </cell>
        </row>
        <row r="398">
          <cell r="E398" t="str">
            <v>311101</v>
          </cell>
          <cell r="F398">
            <v>0</v>
          </cell>
          <cell r="I398">
            <v>0</v>
          </cell>
        </row>
        <row r="399">
          <cell r="E399" t="str">
            <v>312101</v>
          </cell>
          <cell r="F399">
            <v>0</v>
          </cell>
          <cell r="I399">
            <v>0</v>
          </cell>
        </row>
        <row r="400">
          <cell r="E400" t="str">
            <v>321101</v>
          </cell>
          <cell r="F400">
            <v>0</v>
          </cell>
          <cell r="I400">
            <v>0</v>
          </cell>
        </row>
        <row r="401">
          <cell r="E401" t="str">
            <v>322101</v>
          </cell>
          <cell r="F401">
            <v>0</v>
          </cell>
          <cell r="I401">
            <v>0</v>
          </cell>
        </row>
        <row r="402">
          <cell r="E402" t="str">
            <v>323101</v>
          </cell>
          <cell r="F402">
            <v>0</v>
          </cell>
          <cell r="I402">
            <v>0</v>
          </cell>
        </row>
        <row r="403">
          <cell r="E403" t="str">
            <v>324101</v>
          </cell>
          <cell r="F403">
            <v>0</v>
          </cell>
          <cell r="I403">
            <v>0</v>
          </cell>
        </row>
        <row r="404">
          <cell r="E404" t="str">
            <v>411101</v>
          </cell>
          <cell r="F404">
            <v>0</v>
          </cell>
          <cell r="I404">
            <v>0</v>
          </cell>
        </row>
        <row r="405">
          <cell r="E405" t="str">
            <v>411102</v>
          </cell>
          <cell r="F405">
            <v>0</v>
          </cell>
          <cell r="I405">
            <v>0</v>
          </cell>
        </row>
        <row r="406">
          <cell r="E406" t="str">
            <v>411103</v>
          </cell>
          <cell r="F406">
            <v>0</v>
          </cell>
          <cell r="I406">
            <v>0</v>
          </cell>
        </row>
        <row r="407">
          <cell r="E407" t="str">
            <v>411104</v>
          </cell>
          <cell r="F407">
            <v>0</v>
          </cell>
          <cell r="I407">
            <v>0</v>
          </cell>
        </row>
        <row r="408">
          <cell r="E408" t="str">
            <v>411105</v>
          </cell>
          <cell r="F408">
            <v>0</v>
          </cell>
        </row>
        <row r="409">
          <cell r="E409" t="str">
            <v>411106</v>
          </cell>
          <cell r="F409">
            <v>0</v>
          </cell>
        </row>
        <row r="410">
          <cell r="E410" t="str">
            <v>411107</v>
          </cell>
          <cell r="F410">
            <v>0</v>
          </cell>
        </row>
        <row r="411">
          <cell r="E411" t="str">
            <v>411108</v>
          </cell>
          <cell r="F411">
            <v>0</v>
          </cell>
        </row>
        <row r="412">
          <cell r="E412" t="str">
            <v>411109</v>
          </cell>
          <cell r="F412">
            <v>0</v>
          </cell>
        </row>
        <row r="413">
          <cell r="E413" t="str">
            <v>411110</v>
          </cell>
          <cell r="F413">
            <v>0</v>
          </cell>
        </row>
        <row r="414">
          <cell r="E414" t="str">
            <v>412101</v>
          </cell>
          <cell r="F414">
            <v>0</v>
          </cell>
          <cell r="I414">
            <v>0</v>
          </cell>
        </row>
        <row r="415">
          <cell r="E415" t="str">
            <v>412102</v>
          </cell>
          <cell r="F415">
            <v>0</v>
          </cell>
          <cell r="I415">
            <v>0</v>
          </cell>
        </row>
        <row r="416">
          <cell r="E416" t="str">
            <v>412103</v>
          </cell>
          <cell r="F416">
            <v>0</v>
          </cell>
          <cell r="I416">
            <v>0</v>
          </cell>
        </row>
        <row r="417">
          <cell r="E417" t="str">
            <v>412104</v>
          </cell>
          <cell r="F417">
            <v>0</v>
          </cell>
          <cell r="I417">
            <v>0</v>
          </cell>
        </row>
        <row r="418">
          <cell r="E418" t="str">
            <v>412105</v>
          </cell>
          <cell r="F418">
            <v>0</v>
          </cell>
          <cell r="I418">
            <v>0</v>
          </cell>
        </row>
        <row r="419">
          <cell r="E419" t="str">
            <v>413101</v>
          </cell>
          <cell r="F419">
            <v>0</v>
          </cell>
          <cell r="I419">
            <v>0</v>
          </cell>
        </row>
        <row r="420">
          <cell r="E420" t="str">
            <v>413102</v>
          </cell>
          <cell r="F420">
            <v>0</v>
          </cell>
        </row>
        <row r="421">
          <cell r="E421" t="str">
            <v>413103</v>
          </cell>
          <cell r="F421">
            <v>0</v>
          </cell>
        </row>
        <row r="422">
          <cell r="E422" t="str">
            <v>413104</v>
          </cell>
          <cell r="F422">
            <v>0</v>
          </cell>
        </row>
        <row r="423">
          <cell r="E423" t="str">
            <v>414101</v>
          </cell>
          <cell r="F423">
            <v>0</v>
          </cell>
          <cell r="I423">
            <v>0</v>
          </cell>
        </row>
        <row r="424">
          <cell r="E424" t="str">
            <v>414102</v>
          </cell>
          <cell r="F424">
            <v>0</v>
          </cell>
        </row>
        <row r="425">
          <cell r="E425" t="str">
            <v>414103</v>
          </cell>
          <cell r="F425">
            <v>0</v>
          </cell>
        </row>
        <row r="426">
          <cell r="E426" t="str">
            <v>414104</v>
          </cell>
          <cell r="F426">
            <v>0</v>
          </cell>
        </row>
        <row r="427">
          <cell r="E427" t="str">
            <v>414105</v>
          </cell>
          <cell r="F427">
            <v>0</v>
          </cell>
        </row>
        <row r="428">
          <cell r="E428" t="str">
            <v>414106</v>
          </cell>
          <cell r="F428">
            <v>0</v>
          </cell>
        </row>
        <row r="429">
          <cell r="E429" t="str">
            <v>414107</v>
          </cell>
          <cell r="F429">
            <v>0</v>
          </cell>
        </row>
        <row r="430">
          <cell r="E430" t="str">
            <v>414108</v>
          </cell>
          <cell r="F430">
            <v>0</v>
          </cell>
        </row>
        <row r="431">
          <cell r="E431" t="str">
            <v>414109</v>
          </cell>
          <cell r="F431">
            <v>0</v>
          </cell>
        </row>
        <row r="432">
          <cell r="E432" t="str">
            <v>414110</v>
          </cell>
          <cell r="F432">
            <v>0</v>
          </cell>
        </row>
        <row r="433">
          <cell r="E433" t="str">
            <v>414111</v>
          </cell>
          <cell r="F433">
            <v>0</v>
          </cell>
        </row>
        <row r="434">
          <cell r="E434" t="str">
            <v>414112</v>
          </cell>
          <cell r="F434">
            <v>0</v>
          </cell>
        </row>
        <row r="435">
          <cell r="E435" t="str">
            <v>414113</v>
          </cell>
          <cell r="F435">
            <v>0</v>
          </cell>
        </row>
        <row r="436">
          <cell r="E436" t="str">
            <v>414114</v>
          </cell>
          <cell r="F436">
            <v>0</v>
          </cell>
        </row>
        <row r="437">
          <cell r="E437" t="str">
            <v>414115</v>
          </cell>
          <cell r="F437">
            <v>0</v>
          </cell>
        </row>
        <row r="438">
          <cell r="E438" t="str">
            <v>414116</v>
          </cell>
          <cell r="F438">
            <v>0</v>
          </cell>
        </row>
        <row r="439">
          <cell r="E439" t="str">
            <v>414117</v>
          </cell>
          <cell r="F439">
            <v>0</v>
          </cell>
        </row>
        <row r="440">
          <cell r="E440" t="str">
            <v>414118</v>
          </cell>
          <cell r="F440">
            <v>0</v>
          </cell>
          <cell r="I440">
            <v>0</v>
          </cell>
        </row>
        <row r="441">
          <cell r="E441">
            <v>415101</v>
          </cell>
          <cell r="F441">
            <v>0</v>
          </cell>
        </row>
        <row r="442">
          <cell r="E442">
            <v>415102</v>
          </cell>
          <cell r="F442">
            <v>0</v>
          </cell>
        </row>
        <row r="443">
          <cell r="E443">
            <v>415103</v>
          </cell>
          <cell r="F443">
            <v>0</v>
          </cell>
        </row>
        <row r="444">
          <cell r="E444">
            <v>415104</v>
          </cell>
          <cell r="F444">
            <v>0</v>
          </cell>
        </row>
        <row r="445">
          <cell r="E445">
            <v>415105</v>
          </cell>
          <cell r="F445">
            <v>0</v>
          </cell>
        </row>
        <row r="446">
          <cell r="E446">
            <v>415106</v>
          </cell>
          <cell r="F446">
            <v>0</v>
          </cell>
        </row>
        <row r="447">
          <cell r="E447">
            <v>415107</v>
          </cell>
          <cell r="F447">
            <v>0</v>
          </cell>
        </row>
        <row r="448">
          <cell r="E448">
            <v>415108</v>
          </cell>
          <cell r="F448">
            <v>0</v>
          </cell>
        </row>
        <row r="449">
          <cell r="E449">
            <v>415109</v>
          </cell>
          <cell r="F449">
            <v>0</v>
          </cell>
        </row>
        <row r="450">
          <cell r="E450">
            <v>415110</v>
          </cell>
          <cell r="F450">
            <v>0</v>
          </cell>
        </row>
        <row r="451">
          <cell r="E451">
            <v>416101</v>
          </cell>
          <cell r="F451">
            <v>0</v>
          </cell>
        </row>
        <row r="452">
          <cell r="E452">
            <v>416102</v>
          </cell>
          <cell r="F452">
            <v>0</v>
          </cell>
        </row>
        <row r="453">
          <cell r="E453">
            <v>416103</v>
          </cell>
          <cell r="F453">
            <v>0</v>
          </cell>
        </row>
        <row r="454">
          <cell r="E454">
            <v>416104</v>
          </cell>
          <cell r="F454">
            <v>0</v>
          </cell>
        </row>
        <row r="455">
          <cell r="E455">
            <v>416105</v>
          </cell>
          <cell r="F455">
            <v>0</v>
          </cell>
        </row>
        <row r="456">
          <cell r="E456">
            <v>417101</v>
          </cell>
          <cell r="F456">
            <v>0</v>
          </cell>
        </row>
        <row r="457">
          <cell r="E457">
            <v>417102</v>
          </cell>
          <cell r="F457">
            <v>0</v>
          </cell>
        </row>
        <row r="458">
          <cell r="E458">
            <v>417103</v>
          </cell>
          <cell r="F458">
            <v>0</v>
          </cell>
        </row>
        <row r="459">
          <cell r="E459">
            <v>417104</v>
          </cell>
          <cell r="F459">
            <v>0</v>
          </cell>
        </row>
        <row r="460">
          <cell r="E460">
            <v>418101</v>
          </cell>
          <cell r="F460">
            <v>0</v>
          </cell>
        </row>
        <row r="461">
          <cell r="E461">
            <v>418102</v>
          </cell>
          <cell r="F461">
            <v>0</v>
          </cell>
        </row>
        <row r="462">
          <cell r="E462">
            <v>418103</v>
          </cell>
          <cell r="F462">
            <v>0</v>
          </cell>
        </row>
        <row r="463">
          <cell r="E463">
            <v>418104</v>
          </cell>
          <cell r="F463">
            <v>0</v>
          </cell>
        </row>
        <row r="464">
          <cell r="E464">
            <v>418105</v>
          </cell>
          <cell r="F464">
            <v>0</v>
          </cell>
        </row>
        <row r="465">
          <cell r="E465">
            <v>418106</v>
          </cell>
          <cell r="F465">
            <v>0</v>
          </cell>
        </row>
        <row r="466">
          <cell r="E466">
            <v>418107</v>
          </cell>
          <cell r="F466">
            <v>0</v>
          </cell>
        </row>
        <row r="467">
          <cell r="E467">
            <v>418108</v>
          </cell>
          <cell r="F467">
            <v>0</v>
          </cell>
        </row>
        <row r="468">
          <cell r="E468">
            <v>418109</v>
          </cell>
          <cell r="F468">
            <v>0</v>
          </cell>
        </row>
        <row r="469">
          <cell r="E469">
            <v>418110</v>
          </cell>
          <cell r="F469">
            <v>0</v>
          </cell>
        </row>
        <row r="470">
          <cell r="E470">
            <v>418111</v>
          </cell>
          <cell r="F470">
            <v>0</v>
          </cell>
        </row>
        <row r="471">
          <cell r="E471">
            <v>418112</v>
          </cell>
          <cell r="F471">
            <v>0</v>
          </cell>
        </row>
        <row r="472">
          <cell r="E472">
            <v>418113</v>
          </cell>
          <cell r="F472">
            <v>0</v>
          </cell>
        </row>
        <row r="473">
          <cell r="E473">
            <v>418114</v>
          </cell>
          <cell r="F473">
            <v>0</v>
          </cell>
        </row>
        <row r="474">
          <cell r="E474">
            <v>418115</v>
          </cell>
          <cell r="F474">
            <v>0</v>
          </cell>
        </row>
        <row r="475">
          <cell r="E475">
            <v>418116</v>
          </cell>
          <cell r="F475">
            <v>0</v>
          </cell>
        </row>
        <row r="476">
          <cell r="E476">
            <v>418117</v>
          </cell>
          <cell r="F476">
            <v>0</v>
          </cell>
        </row>
        <row r="477">
          <cell r="E477">
            <v>419101</v>
          </cell>
          <cell r="F477">
            <v>0</v>
          </cell>
        </row>
        <row r="478">
          <cell r="E478" t="str">
            <v>421101</v>
          </cell>
          <cell r="F478">
            <v>0</v>
          </cell>
        </row>
        <row r="479">
          <cell r="E479" t="str">
            <v>421102</v>
          </cell>
          <cell r="F479">
            <v>0</v>
          </cell>
        </row>
        <row r="480">
          <cell r="E480" t="str">
            <v>421103</v>
          </cell>
          <cell r="F480">
            <v>0</v>
          </cell>
        </row>
        <row r="481">
          <cell r="E481" t="str">
            <v>421104</v>
          </cell>
          <cell r="F481">
            <v>0</v>
          </cell>
        </row>
        <row r="482">
          <cell r="E482" t="str">
            <v>421105</v>
          </cell>
          <cell r="F482">
            <v>0</v>
          </cell>
        </row>
        <row r="483">
          <cell r="E483" t="str">
            <v>421106</v>
          </cell>
          <cell r="F483">
            <v>0</v>
          </cell>
        </row>
        <row r="484">
          <cell r="E484" t="str">
            <v>421107</v>
          </cell>
          <cell r="F484">
            <v>0</v>
          </cell>
        </row>
        <row r="485">
          <cell r="E485" t="str">
            <v>421108</v>
          </cell>
          <cell r="F485">
            <v>0</v>
          </cell>
        </row>
        <row r="486">
          <cell r="E486" t="str">
            <v>421109</v>
          </cell>
          <cell r="F486">
            <v>0</v>
          </cell>
        </row>
        <row r="487">
          <cell r="E487" t="str">
            <v>421110</v>
          </cell>
          <cell r="F487">
            <v>0</v>
          </cell>
        </row>
        <row r="488">
          <cell r="E488" t="str">
            <v>422101</v>
          </cell>
          <cell r="F488">
            <v>0</v>
          </cell>
        </row>
        <row r="489">
          <cell r="E489" t="str">
            <v>422102</v>
          </cell>
          <cell r="F489">
            <v>0</v>
          </cell>
        </row>
        <row r="490">
          <cell r="E490" t="str">
            <v>422103</v>
          </cell>
          <cell r="F490">
            <v>0</v>
          </cell>
        </row>
        <row r="491">
          <cell r="E491" t="str">
            <v>422104</v>
          </cell>
          <cell r="F491">
            <v>0</v>
          </cell>
        </row>
        <row r="492">
          <cell r="E492" t="str">
            <v>422105</v>
          </cell>
          <cell r="F492">
            <v>0</v>
          </cell>
        </row>
        <row r="493">
          <cell r="E493" t="str">
            <v>423101</v>
          </cell>
          <cell r="F493">
            <v>0</v>
          </cell>
        </row>
        <row r="494">
          <cell r="E494" t="str">
            <v>423102</v>
          </cell>
          <cell r="F494">
            <v>0</v>
          </cell>
        </row>
        <row r="495">
          <cell r="E495" t="str">
            <v>423103</v>
          </cell>
          <cell r="F495">
            <v>0</v>
          </cell>
        </row>
        <row r="496">
          <cell r="E496" t="str">
            <v>423104</v>
          </cell>
          <cell r="F496">
            <v>0</v>
          </cell>
        </row>
        <row r="497">
          <cell r="E497" t="str">
            <v>424101</v>
          </cell>
          <cell r="F497">
            <v>0</v>
          </cell>
        </row>
        <row r="498">
          <cell r="E498" t="str">
            <v>424102</v>
          </cell>
          <cell r="F498">
            <v>0</v>
          </cell>
        </row>
        <row r="499">
          <cell r="E499" t="str">
            <v>424103</v>
          </cell>
          <cell r="F499">
            <v>0</v>
          </cell>
        </row>
        <row r="500">
          <cell r="E500" t="str">
            <v>424104</v>
          </cell>
          <cell r="F500">
            <v>0</v>
          </cell>
        </row>
        <row r="501">
          <cell r="E501" t="str">
            <v>424105</v>
          </cell>
          <cell r="F501">
            <v>0</v>
          </cell>
        </row>
        <row r="502">
          <cell r="E502" t="str">
            <v>424106</v>
          </cell>
          <cell r="F502">
            <v>0</v>
          </cell>
        </row>
        <row r="503">
          <cell r="E503" t="str">
            <v>424107</v>
          </cell>
          <cell r="F503">
            <v>0</v>
          </cell>
        </row>
        <row r="504">
          <cell r="E504" t="str">
            <v>424108</v>
          </cell>
          <cell r="F504">
            <v>0</v>
          </cell>
        </row>
        <row r="505">
          <cell r="E505" t="str">
            <v>424109</v>
          </cell>
          <cell r="F505">
            <v>0</v>
          </cell>
        </row>
        <row r="506">
          <cell r="E506" t="str">
            <v>424110</v>
          </cell>
          <cell r="F506">
            <v>0</v>
          </cell>
        </row>
        <row r="507">
          <cell r="E507" t="str">
            <v>424111</v>
          </cell>
          <cell r="F507">
            <v>0</v>
          </cell>
        </row>
        <row r="508">
          <cell r="E508" t="str">
            <v>424112</v>
          </cell>
          <cell r="F508">
            <v>0</v>
          </cell>
        </row>
        <row r="509">
          <cell r="E509" t="str">
            <v>424113</v>
          </cell>
          <cell r="F509">
            <v>0</v>
          </cell>
        </row>
        <row r="510">
          <cell r="E510" t="str">
            <v>424114</v>
          </cell>
          <cell r="F510">
            <v>0</v>
          </cell>
        </row>
        <row r="511">
          <cell r="E511" t="str">
            <v>424115</v>
          </cell>
          <cell r="F511">
            <v>0</v>
          </cell>
        </row>
        <row r="512">
          <cell r="E512" t="str">
            <v>424116</v>
          </cell>
          <cell r="F512">
            <v>0</v>
          </cell>
        </row>
        <row r="513">
          <cell r="E513" t="str">
            <v>424117</v>
          </cell>
          <cell r="F513">
            <v>0</v>
          </cell>
        </row>
        <row r="514">
          <cell r="E514" t="str">
            <v>425101</v>
          </cell>
          <cell r="F514">
            <v>0</v>
          </cell>
        </row>
        <row r="515">
          <cell r="E515">
            <v>426101</v>
          </cell>
          <cell r="F515">
            <v>0</v>
          </cell>
        </row>
        <row r="516">
          <cell r="E516">
            <v>426102</v>
          </cell>
          <cell r="F516">
            <v>0</v>
          </cell>
        </row>
        <row r="517">
          <cell r="E517">
            <v>426103</v>
          </cell>
          <cell r="F517">
            <v>0</v>
          </cell>
        </row>
        <row r="518">
          <cell r="E518">
            <v>426104</v>
          </cell>
          <cell r="F518">
            <v>0</v>
          </cell>
        </row>
        <row r="519">
          <cell r="E519">
            <v>426105</v>
          </cell>
          <cell r="F519">
            <v>0</v>
          </cell>
        </row>
        <row r="520">
          <cell r="E520">
            <v>426106</v>
          </cell>
          <cell r="F520">
            <v>0</v>
          </cell>
        </row>
        <row r="521">
          <cell r="E521">
            <v>426107</v>
          </cell>
          <cell r="F521">
            <v>0</v>
          </cell>
        </row>
        <row r="522">
          <cell r="E522">
            <v>426108</v>
          </cell>
          <cell r="F522">
            <v>0</v>
          </cell>
        </row>
        <row r="523">
          <cell r="E523">
            <v>426109</v>
          </cell>
          <cell r="F523">
            <v>0</v>
          </cell>
        </row>
        <row r="524">
          <cell r="E524">
            <v>426110</v>
          </cell>
          <cell r="F524">
            <v>0</v>
          </cell>
        </row>
        <row r="525">
          <cell r="E525">
            <v>427101</v>
          </cell>
          <cell r="F525">
            <v>0</v>
          </cell>
        </row>
        <row r="526">
          <cell r="E526">
            <v>427102</v>
          </cell>
          <cell r="F526">
            <v>0</v>
          </cell>
        </row>
        <row r="527">
          <cell r="E527">
            <v>427103</v>
          </cell>
          <cell r="F527">
            <v>0</v>
          </cell>
        </row>
        <row r="528">
          <cell r="E528">
            <v>427104</v>
          </cell>
          <cell r="F528">
            <v>0</v>
          </cell>
        </row>
        <row r="529">
          <cell r="E529">
            <v>427105</v>
          </cell>
          <cell r="F529">
            <v>0</v>
          </cell>
        </row>
        <row r="530">
          <cell r="E530">
            <v>428101</v>
          </cell>
          <cell r="F530">
            <v>0</v>
          </cell>
        </row>
        <row r="531">
          <cell r="E531">
            <v>428102</v>
          </cell>
          <cell r="F531">
            <v>0</v>
          </cell>
        </row>
        <row r="532">
          <cell r="E532">
            <v>428103</v>
          </cell>
          <cell r="F532">
            <v>0</v>
          </cell>
        </row>
        <row r="533">
          <cell r="E533">
            <v>428104</v>
          </cell>
          <cell r="F533">
            <v>0</v>
          </cell>
        </row>
        <row r="534">
          <cell r="E534">
            <v>429101</v>
          </cell>
          <cell r="F534">
            <v>0</v>
          </cell>
        </row>
        <row r="535">
          <cell r="E535">
            <v>429102</v>
          </cell>
          <cell r="F535">
            <v>0</v>
          </cell>
        </row>
        <row r="536">
          <cell r="E536">
            <v>429103</v>
          </cell>
          <cell r="F536">
            <v>0</v>
          </cell>
        </row>
        <row r="537">
          <cell r="E537">
            <v>429104</v>
          </cell>
          <cell r="F537">
            <v>0</v>
          </cell>
        </row>
        <row r="538">
          <cell r="E538">
            <v>429105</v>
          </cell>
          <cell r="F538">
            <v>0</v>
          </cell>
        </row>
        <row r="539">
          <cell r="E539">
            <v>429106</v>
          </cell>
          <cell r="F539">
            <v>0</v>
          </cell>
        </row>
        <row r="540">
          <cell r="E540">
            <v>429107</v>
          </cell>
          <cell r="F540">
            <v>0</v>
          </cell>
        </row>
        <row r="541">
          <cell r="E541">
            <v>429108</v>
          </cell>
          <cell r="F541">
            <v>0</v>
          </cell>
        </row>
        <row r="542">
          <cell r="E542">
            <v>429109</v>
          </cell>
          <cell r="F542">
            <v>0</v>
          </cell>
        </row>
        <row r="543">
          <cell r="E543">
            <v>429110</v>
          </cell>
          <cell r="F543">
            <v>0</v>
          </cell>
        </row>
        <row r="544">
          <cell r="E544">
            <v>429111</v>
          </cell>
          <cell r="F544">
            <v>0</v>
          </cell>
        </row>
        <row r="545">
          <cell r="E545">
            <v>429112</v>
          </cell>
          <cell r="F545">
            <v>0</v>
          </cell>
        </row>
        <row r="546">
          <cell r="E546">
            <v>429113</v>
          </cell>
          <cell r="F546">
            <v>0</v>
          </cell>
        </row>
        <row r="547">
          <cell r="E547">
            <v>429114</v>
          </cell>
          <cell r="F547">
            <v>0</v>
          </cell>
        </row>
        <row r="548">
          <cell r="E548">
            <v>429115</v>
          </cell>
          <cell r="F548">
            <v>0</v>
          </cell>
        </row>
        <row r="549">
          <cell r="E549">
            <v>429116</v>
          </cell>
          <cell r="F549">
            <v>0</v>
          </cell>
        </row>
        <row r="550">
          <cell r="E550">
            <v>429117</v>
          </cell>
          <cell r="F550">
            <v>0</v>
          </cell>
        </row>
        <row r="551">
          <cell r="E551">
            <v>429118</v>
          </cell>
          <cell r="F551">
            <v>0</v>
          </cell>
        </row>
        <row r="552">
          <cell r="E552" t="str">
            <v>431101</v>
          </cell>
          <cell r="F552">
            <v>0</v>
          </cell>
          <cell r="I552">
            <v>0</v>
          </cell>
        </row>
        <row r="553">
          <cell r="E553" t="str">
            <v>431102</v>
          </cell>
          <cell r="F553">
            <v>0</v>
          </cell>
          <cell r="I553">
            <v>0</v>
          </cell>
        </row>
        <row r="554">
          <cell r="E554" t="str">
            <v>431103</v>
          </cell>
          <cell r="F554">
            <v>0</v>
          </cell>
          <cell r="I554">
            <v>0</v>
          </cell>
        </row>
        <row r="555">
          <cell r="E555" t="str">
            <v>431104</v>
          </cell>
          <cell r="F555">
            <v>0</v>
          </cell>
          <cell r="I555">
            <v>0</v>
          </cell>
        </row>
        <row r="556">
          <cell r="E556" t="str">
            <v>431105</v>
          </cell>
          <cell r="F556">
            <v>0</v>
          </cell>
          <cell r="I556">
            <v>0</v>
          </cell>
        </row>
        <row r="557">
          <cell r="E557" t="str">
            <v>431106</v>
          </cell>
          <cell r="F557">
            <v>0</v>
          </cell>
          <cell r="I557">
            <v>0</v>
          </cell>
        </row>
        <row r="558">
          <cell r="E558" t="str">
            <v>431107</v>
          </cell>
          <cell r="F558">
            <v>0</v>
          </cell>
          <cell r="I558">
            <v>0</v>
          </cell>
        </row>
        <row r="559">
          <cell r="E559" t="str">
            <v>431108</v>
          </cell>
          <cell r="F559">
            <v>0</v>
          </cell>
          <cell r="I559">
            <v>0</v>
          </cell>
        </row>
        <row r="560">
          <cell r="E560" t="str">
            <v>431109</v>
          </cell>
          <cell r="F560">
            <v>0</v>
          </cell>
          <cell r="I560">
            <v>0</v>
          </cell>
        </row>
        <row r="561">
          <cell r="E561" t="str">
            <v>431110</v>
          </cell>
          <cell r="F561">
            <v>0</v>
          </cell>
          <cell r="I561">
            <v>0</v>
          </cell>
        </row>
        <row r="562">
          <cell r="E562" t="str">
            <v>432101</v>
          </cell>
          <cell r="F562">
            <v>0</v>
          </cell>
        </row>
        <row r="563">
          <cell r="E563" t="str">
            <v>432102</v>
          </cell>
          <cell r="F563">
            <v>0</v>
          </cell>
        </row>
        <row r="564">
          <cell r="E564" t="str">
            <v>432103</v>
          </cell>
          <cell r="F564">
            <v>0</v>
          </cell>
        </row>
        <row r="565">
          <cell r="E565" t="str">
            <v>432104</v>
          </cell>
          <cell r="F565">
            <v>0</v>
          </cell>
        </row>
        <row r="566">
          <cell r="E566" t="str">
            <v>432105</v>
          </cell>
          <cell r="F566">
            <v>0</v>
          </cell>
        </row>
        <row r="567">
          <cell r="E567">
            <v>433101</v>
          </cell>
          <cell r="F567">
            <v>0</v>
          </cell>
        </row>
        <row r="568">
          <cell r="E568">
            <v>433102</v>
          </cell>
          <cell r="F568">
            <v>0</v>
          </cell>
        </row>
        <row r="569">
          <cell r="E569">
            <v>433103</v>
          </cell>
          <cell r="F569">
            <v>0</v>
          </cell>
        </row>
        <row r="570">
          <cell r="E570">
            <v>433104</v>
          </cell>
          <cell r="F570">
            <v>0</v>
          </cell>
        </row>
        <row r="571">
          <cell r="E571">
            <v>434101</v>
          </cell>
          <cell r="F571">
            <v>0</v>
          </cell>
        </row>
        <row r="572">
          <cell r="E572">
            <v>434102</v>
          </cell>
          <cell r="F572">
            <v>0</v>
          </cell>
        </row>
        <row r="573">
          <cell r="E573">
            <v>434103</v>
          </cell>
          <cell r="F573">
            <v>0</v>
          </cell>
        </row>
        <row r="574">
          <cell r="E574">
            <v>434104</v>
          </cell>
          <cell r="F574">
            <v>0</v>
          </cell>
        </row>
        <row r="575">
          <cell r="E575">
            <v>434105</v>
          </cell>
          <cell r="F575">
            <v>0</v>
          </cell>
        </row>
        <row r="576">
          <cell r="E576">
            <v>434106</v>
          </cell>
          <cell r="F576">
            <v>0</v>
          </cell>
        </row>
        <row r="577">
          <cell r="E577">
            <v>434107</v>
          </cell>
          <cell r="F577">
            <v>0</v>
          </cell>
        </row>
        <row r="578">
          <cell r="E578">
            <v>434108</v>
          </cell>
          <cell r="F578">
            <v>0</v>
          </cell>
        </row>
        <row r="579">
          <cell r="E579">
            <v>434109</v>
          </cell>
          <cell r="F579">
            <v>0</v>
          </cell>
        </row>
        <row r="580">
          <cell r="E580">
            <v>434110</v>
          </cell>
          <cell r="F580">
            <v>0</v>
          </cell>
        </row>
        <row r="581">
          <cell r="E581">
            <v>434111</v>
          </cell>
          <cell r="F581">
            <v>0</v>
          </cell>
        </row>
        <row r="582">
          <cell r="E582">
            <v>434112</v>
          </cell>
          <cell r="F582">
            <v>0</v>
          </cell>
        </row>
        <row r="583">
          <cell r="E583">
            <v>434113</v>
          </cell>
          <cell r="F583">
            <v>0</v>
          </cell>
        </row>
        <row r="584">
          <cell r="E584">
            <v>434114</v>
          </cell>
          <cell r="F584">
            <v>0</v>
          </cell>
        </row>
        <row r="585">
          <cell r="E585">
            <v>434115</v>
          </cell>
          <cell r="F585">
            <v>0</v>
          </cell>
        </row>
        <row r="586">
          <cell r="E586">
            <v>434116</v>
          </cell>
          <cell r="F586">
            <v>0</v>
          </cell>
        </row>
        <row r="587">
          <cell r="E587">
            <v>434117</v>
          </cell>
          <cell r="F587">
            <v>0</v>
          </cell>
        </row>
        <row r="588">
          <cell r="E588">
            <v>434118</v>
          </cell>
          <cell r="F588">
            <v>0</v>
          </cell>
        </row>
        <row r="589">
          <cell r="E589">
            <v>435101</v>
          </cell>
          <cell r="F589">
            <v>0</v>
          </cell>
        </row>
        <row r="590">
          <cell r="E590">
            <v>435102</v>
          </cell>
          <cell r="F590">
            <v>0</v>
          </cell>
        </row>
        <row r="591">
          <cell r="E591">
            <v>435103</v>
          </cell>
          <cell r="F591">
            <v>0</v>
          </cell>
        </row>
        <row r="592">
          <cell r="E592">
            <v>435104</v>
          </cell>
          <cell r="F592">
            <v>0</v>
          </cell>
        </row>
        <row r="593">
          <cell r="E593">
            <v>435105</v>
          </cell>
          <cell r="F593">
            <v>0</v>
          </cell>
        </row>
        <row r="594">
          <cell r="E594">
            <v>435106</v>
          </cell>
          <cell r="F594">
            <v>0</v>
          </cell>
        </row>
        <row r="595">
          <cell r="E595">
            <v>435107</v>
          </cell>
          <cell r="F595">
            <v>0</v>
          </cell>
        </row>
        <row r="596">
          <cell r="E596">
            <v>435108</v>
          </cell>
          <cell r="F596">
            <v>0</v>
          </cell>
        </row>
        <row r="597">
          <cell r="E597">
            <v>435109</v>
          </cell>
          <cell r="F597">
            <v>0</v>
          </cell>
        </row>
        <row r="598">
          <cell r="E598">
            <v>435110</v>
          </cell>
          <cell r="F598">
            <v>0</v>
          </cell>
        </row>
        <row r="599">
          <cell r="E599">
            <v>436101</v>
          </cell>
          <cell r="F599">
            <v>0</v>
          </cell>
        </row>
        <row r="600">
          <cell r="E600">
            <v>436102</v>
          </cell>
          <cell r="F600">
            <v>0</v>
          </cell>
        </row>
        <row r="601">
          <cell r="E601">
            <v>436103</v>
          </cell>
          <cell r="F601">
            <v>0</v>
          </cell>
        </row>
        <row r="602">
          <cell r="E602">
            <v>436104</v>
          </cell>
          <cell r="F602">
            <v>0</v>
          </cell>
        </row>
        <row r="603">
          <cell r="E603">
            <v>436105</v>
          </cell>
          <cell r="F603">
            <v>0</v>
          </cell>
        </row>
        <row r="604">
          <cell r="E604">
            <v>437101</v>
          </cell>
          <cell r="F604">
            <v>0</v>
          </cell>
        </row>
        <row r="605">
          <cell r="E605">
            <v>437102</v>
          </cell>
          <cell r="F605">
            <v>0</v>
          </cell>
        </row>
        <row r="606">
          <cell r="E606">
            <v>437103</v>
          </cell>
          <cell r="F606">
            <v>0</v>
          </cell>
        </row>
        <row r="607">
          <cell r="E607">
            <v>437104</v>
          </cell>
          <cell r="F607">
            <v>0</v>
          </cell>
        </row>
        <row r="608">
          <cell r="E608">
            <v>437105</v>
          </cell>
          <cell r="F608">
            <v>0</v>
          </cell>
        </row>
        <row r="609">
          <cell r="E609">
            <v>437106</v>
          </cell>
          <cell r="F609">
            <v>0</v>
          </cell>
        </row>
        <row r="610">
          <cell r="E610">
            <v>437107</v>
          </cell>
          <cell r="F610">
            <v>0</v>
          </cell>
        </row>
        <row r="611">
          <cell r="E611">
            <v>437108</v>
          </cell>
          <cell r="F611">
            <v>0</v>
          </cell>
        </row>
        <row r="612">
          <cell r="E612">
            <v>437109</v>
          </cell>
          <cell r="F612">
            <v>0</v>
          </cell>
        </row>
        <row r="613">
          <cell r="E613">
            <v>437110</v>
          </cell>
          <cell r="F613">
            <v>0</v>
          </cell>
        </row>
        <row r="614">
          <cell r="E614">
            <v>437111</v>
          </cell>
          <cell r="F614">
            <v>0</v>
          </cell>
        </row>
        <row r="615">
          <cell r="E615">
            <v>437112</v>
          </cell>
          <cell r="F615">
            <v>0</v>
          </cell>
        </row>
        <row r="616">
          <cell r="E616">
            <v>437113</v>
          </cell>
          <cell r="F616">
            <v>0</v>
          </cell>
        </row>
        <row r="617">
          <cell r="E617">
            <v>437114</v>
          </cell>
          <cell r="F617">
            <v>0</v>
          </cell>
        </row>
        <row r="618">
          <cell r="E618">
            <v>437115</v>
          </cell>
          <cell r="F618">
            <v>0</v>
          </cell>
        </row>
        <row r="619">
          <cell r="E619">
            <v>437116</v>
          </cell>
          <cell r="F619">
            <v>0</v>
          </cell>
        </row>
        <row r="620">
          <cell r="E620">
            <v>437117</v>
          </cell>
          <cell r="F620">
            <v>0</v>
          </cell>
        </row>
        <row r="621">
          <cell r="E621">
            <v>437118</v>
          </cell>
          <cell r="F621">
            <v>0</v>
          </cell>
        </row>
        <row r="622">
          <cell r="E622">
            <v>437119</v>
          </cell>
          <cell r="F622">
            <v>0</v>
          </cell>
        </row>
        <row r="623">
          <cell r="E623">
            <v>437120</v>
          </cell>
          <cell r="F623">
            <v>0</v>
          </cell>
        </row>
        <row r="624">
          <cell r="E624">
            <v>437121</v>
          </cell>
          <cell r="F624">
            <v>0</v>
          </cell>
        </row>
        <row r="625">
          <cell r="E625">
            <v>437122</v>
          </cell>
          <cell r="F625">
            <v>0</v>
          </cell>
        </row>
        <row r="626">
          <cell r="E626" t="str">
            <v>499999</v>
          </cell>
          <cell r="F626">
            <v>0</v>
          </cell>
          <cell r="I626">
            <v>0</v>
          </cell>
        </row>
        <row r="627">
          <cell r="E627" t="str">
            <v>511101</v>
          </cell>
          <cell r="F627">
            <v>0</v>
          </cell>
          <cell r="I627">
            <v>0</v>
          </cell>
        </row>
        <row r="628">
          <cell r="E628" t="str">
            <v>511102</v>
          </cell>
          <cell r="F628">
            <v>0</v>
          </cell>
          <cell r="I628">
            <v>0</v>
          </cell>
        </row>
        <row r="629">
          <cell r="E629" t="str">
            <v>511103</v>
          </cell>
          <cell r="F629">
            <v>0</v>
          </cell>
          <cell r="I629">
            <v>0</v>
          </cell>
        </row>
        <row r="630">
          <cell r="E630" t="str">
            <v>511104</v>
          </cell>
          <cell r="F630">
            <v>0</v>
          </cell>
          <cell r="I630">
            <v>0</v>
          </cell>
        </row>
        <row r="631">
          <cell r="E631" t="str">
            <v>511105</v>
          </cell>
          <cell r="F631">
            <v>0</v>
          </cell>
          <cell r="I631">
            <v>0</v>
          </cell>
        </row>
        <row r="632">
          <cell r="E632" t="str">
            <v>511201</v>
          </cell>
          <cell r="F632">
            <v>0</v>
          </cell>
          <cell r="I632">
            <v>0</v>
          </cell>
        </row>
        <row r="633">
          <cell r="E633" t="str">
            <v>511202</v>
          </cell>
          <cell r="F633">
            <v>0</v>
          </cell>
          <cell r="I633">
            <v>0</v>
          </cell>
        </row>
        <row r="634">
          <cell r="E634" t="str">
            <v>511203</v>
          </cell>
          <cell r="F634">
            <v>0</v>
          </cell>
          <cell r="I634">
            <v>0</v>
          </cell>
        </row>
        <row r="635">
          <cell r="E635" t="str">
            <v>511204</v>
          </cell>
          <cell r="F635">
            <v>0</v>
          </cell>
          <cell r="I635">
            <v>0</v>
          </cell>
        </row>
        <row r="636">
          <cell r="E636" t="str">
            <v>511301</v>
          </cell>
          <cell r="F636">
            <v>0</v>
          </cell>
          <cell r="I636">
            <v>0</v>
          </cell>
        </row>
        <row r="637">
          <cell r="E637" t="str">
            <v>511401</v>
          </cell>
          <cell r="F637">
            <v>0</v>
          </cell>
          <cell r="I637">
            <v>0</v>
          </cell>
        </row>
        <row r="638">
          <cell r="E638" t="str">
            <v>512101</v>
          </cell>
          <cell r="F638">
            <v>0</v>
          </cell>
          <cell r="I638">
            <v>0</v>
          </cell>
        </row>
        <row r="639">
          <cell r="E639" t="str">
            <v>512201</v>
          </cell>
          <cell r="F639">
            <v>0</v>
          </cell>
          <cell r="I639">
            <v>0</v>
          </cell>
        </row>
        <row r="640">
          <cell r="E640" t="str">
            <v>512301</v>
          </cell>
          <cell r="F640">
            <v>0</v>
          </cell>
          <cell r="I640">
            <v>0</v>
          </cell>
        </row>
        <row r="641">
          <cell r="E641" t="str">
            <v>512401</v>
          </cell>
          <cell r="F641">
            <v>0</v>
          </cell>
          <cell r="I641">
            <v>0</v>
          </cell>
        </row>
        <row r="642">
          <cell r="E642" t="str">
            <v>513101</v>
          </cell>
          <cell r="F642">
            <v>0</v>
          </cell>
          <cell r="I642">
            <v>0</v>
          </cell>
        </row>
        <row r="643">
          <cell r="E643" t="str">
            <v>513102</v>
          </cell>
          <cell r="F643">
            <v>0</v>
          </cell>
          <cell r="I643">
            <v>0</v>
          </cell>
        </row>
        <row r="644">
          <cell r="E644" t="str">
            <v>513103</v>
          </cell>
          <cell r="F644">
            <v>0</v>
          </cell>
          <cell r="I644">
            <v>0</v>
          </cell>
        </row>
        <row r="645">
          <cell r="E645" t="str">
            <v>513104</v>
          </cell>
          <cell r="F645">
            <v>0</v>
          </cell>
          <cell r="I645">
            <v>0</v>
          </cell>
        </row>
        <row r="646">
          <cell r="E646" t="str">
            <v>513105</v>
          </cell>
          <cell r="F646">
            <v>0</v>
          </cell>
          <cell r="I646">
            <v>0</v>
          </cell>
        </row>
        <row r="647">
          <cell r="E647" t="str">
            <v>513106</v>
          </cell>
          <cell r="F647">
            <v>0</v>
          </cell>
          <cell r="I647">
            <v>0</v>
          </cell>
        </row>
        <row r="648">
          <cell r="E648" t="str">
            <v>513107</v>
          </cell>
          <cell r="F648">
            <v>0</v>
          </cell>
          <cell r="I648">
            <v>0</v>
          </cell>
        </row>
        <row r="649">
          <cell r="E649" t="str">
            <v>513108</v>
          </cell>
          <cell r="F649">
            <v>0</v>
          </cell>
          <cell r="I649">
            <v>0</v>
          </cell>
        </row>
        <row r="650">
          <cell r="E650" t="str">
            <v>513109</v>
          </cell>
          <cell r="F650">
            <v>0</v>
          </cell>
          <cell r="I650">
            <v>0</v>
          </cell>
        </row>
        <row r="651">
          <cell r="E651" t="str">
            <v>513110</v>
          </cell>
          <cell r="F651">
            <v>0</v>
          </cell>
          <cell r="I651">
            <v>0</v>
          </cell>
        </row>
        <row r="652">
          <cell r="E652" t="str">
            <v>513111</v>
          </cell>
          <cell r="F652">
            <v>0</v>
          </cell>
          <cell r="I652">
            <v>0</v>
          </cell>
        </row>
        <row r="653">
          <cell r="E653" t="str">
            <v>513112</v>
          </cell>
          <cell r="F653">
            <v>0</v>
          </cell>
          <cell r="I653">
            <v>0</v>
          </cell>
        </row>
        <row r="654">
          <cell r="E654" t="str">
            <v>513113</v>
          </cell>
          <cell r="F654">
            <v>0</v>
          </cell>
          <cell r="I654">
            <v>0</v>
          </cell>
        </row>
        <row r="655">
          <cell r="E655" t="str">
            <v>513114</v>
          </cell>
          <cell r="F655">
            <v>0</v>
          </cell>
          <cell r="I655">
            <v>0</v>
          </cell>
        </row>
        <row r="656">
          <cell r="E656" t="str">
            <v>513115</v>
          </cell>
          <cell r="F656">
            <v>0</v>
          </cell>
          <cell r="I656">
            <v>0</v>
          </cell>
        </row>
        <row r="657">
          <cell r="E657" t="str">
            <v>513116</v>
          </cell>
          <cell r="F657">
            <v>0</v>
          </cell>
          <cell r="I657">
            <v>0</v>
          </cell>
        </row>
        <row r="658">
          <cell r="E658" t="str">
            <v>513199</v>
          </cell>
          <cell r="F658">
            <v>0</v>
          </cell>
          <cell r="I658">
            <v>0</v>
          </cell>
        </row>
        <row r="659">
          <cell r="E659" t="str">
            <v>513201</v>
          </cell>
          <cell r="F659">
            <v>0</v>
          </cell>
          <cell r="I659">
            <v>0</v>
          </cell>
        </row>
        <row r="660">
          <cell r="E660" t="str">
            <v>513202</v>
          </cell>
          <cell r="F660">
            <v>0</v>
          </cell>
          <cell r="I660">
            <v>0</v>
          </cell>
        </row>
        <row r="661">
          <cell r="E661" t="str">
            <v>513203</v>
          </cell>
          <cell r="F661">
            <v>0</v>
          </cell>
          <cell r="I661">
            <v>0</v>
          </cell>
        </row>
        <row r="662">
          <cell r="E662" t="str">
            <v>513204</v>
          </cell>
          <cell r="F662">
            <v>0</v>
          </cell>
          <cell r="I662">
            <v>0</v>
          </cell>
        </row>
        <row r="663">
          <cell r="E663" t="str">
            <v>513205</v>
          </cell>
          <cell r="F663">
            <v>0</v>
          </cell>
          <cell r="I663">
            <v>0</v>
          </cell>
        </row>
        <row r="664">
          <cell r="E664" t="str">
            <v>513206</v>
          </cell>
          <cell r="F664">
            <v>0</v>
          </cell>
          <cell r="I664">
            <v>0</v>
          </cell>
        </row>
        <row r="665">
          <cell r="E665" t="str">
            <v>513207</v>
          </cell>
          <cell r="F665">
            <v>0</v>
          </cell>
          <cell r="I665">
            <v>0</v>
          </cell>
        </row>
        <row r="666">
          <cell r="E666" t="str">
            <v>513208</v>
          </cell>
          <cell r="F666">
            <v>0</v>
          </cell>
          <cell r="I666">
            <v>0</v>
          </cell>
        </row>
        <row r="667">
          <cell r="E667" t="str">
            <v>513209</v>
          </cell>
          <cell r="F667">
            <v>0</v>
          </cell>
          <cell r="I667">
            <v>0</v>
          </cell>
        </row>
        <row r="668">
          <cell r="E668" t="str">
            <v>513210</v>
          </cell>
          <cell r="F668">
            <v>0</v>
          </cell>
          <cell r="I668">
            <v>0</v>
          </cell>
        </row>
        <row r="669">
          <cell r="E669" t="str">
            <v>513211</v>
          </cell>
          <cell r="F669">
            <v>0</v>
          </cell>
          <cell r="I669">
            <v>0</v>
          </cell>
        </row>
        <row r="670">
          <cell r="E670" t="str">
            <v>513212</v>
          </cell>
          <cell r="F670">
            <v>0</v>
          </cell>
          <cell r="I670">
            <v>0</v>
          </cell>
        </row>
        <row r="671">
          <cell r="E671" t="str">
            <v>513213</v>
          </cell>
          <cell r="F671">
            <v>0</v>
          </cell>
          <cell r="I671">
            <v>0</v>
          </cell>
        </row>
        <row r="672">
          <cell r="E672" t="str">
            <v>513214</v>
          </cell>
          <cell r="F672">
            <v>0</v>
          </cell>
          <cell r="I672">
            <v>0</v>
          </cell>
        </row>
        <row r="673">
          <cell r="E673" t="str">
            <v>513301</v>
          </cell>
          <cell r="F673">
            <v>0</v>
          </cell>
          <cell r="I673">
            <v>0</v>
          </cell>
        </row>
        <row r="674">
          <cell r="E674" t="str">
            <v>513302</v>
          </cell>
          <cell r="F674">
            <v>0</v>
          </cell>
          <cell r="I674">
            <v>0</v>
          </cell>
        </row>
        <row r="675">
          <cell r="E675" t="str">
            <v>513303</v>
          </cell>
          <cell r="F675">
            <v>0</v>
          </cell>
          <cell r="I675">
            <v>0</v>
          </cell>
        </row>
        <row r="676">
          <cell r="E676" t="str">
            <v>513304</v>
          </cell>
          <cell r="F676">
            <v>0</v>
          </cell>
          <cell r="I676">
            <v>0</v>
          </cell>
        </row>
        <row r="677">
          <cell r="E677" t="str">
            <v>513305</v>
          </cell>
          <cell r="F677">
            <v>0</v>
          </cell>
          <cell r="I677">
            <v>0</v>
          </cell>
        </row>
        <row r="678">
          <cell r="E678" t="str">
            <v>513306</v>
          </cell>
          <cell r="F678">
            <v>0</v>
          </cell>
          <cell r="I678">
            <v>0</v>
          </cell>
        </row>
        <row r="679">
          <cell r="E679" t="str">
            <v>513307</v>
          </cell>
          <cell r="F679">
            <v>0</v>
          </cell>
          <cell r="I679">
            <v>0</v>
          </cell>
        </row>
        <row r="680">
          <cell r="E680" t="str">
            <v>513308</v>
          </cell>
          <cell r="F680">
            <v>0</v>
          </cell>
          <cell r="I680">
            <v>0</v>
          </cell>
        </row>
        <row r="681">
          <cell r="E681" t="str">
            <v>513309</v>
          </cell>
          <cell r="F681">
            <v>0</v>
          </cell>
          <cell r="I681">
            <v>0</v>
          </cell>
        </row>
        <row r="682">
          <cell r="E682" t="str">
            <v>513310</v>
          </cell>
          <cell r="F682">
            <v>0</v>
          </cell>
          <cell r="I682">
            <v>0</v>
          </cell>
        </row>
        <row r="683">
          <cell r="E683" t="str">
            <v>513311</v>
          </cell>
          <cell r="F683">
            <v>0</v>
          </cell>
          <cell r="I683">
            <v>0</v>
          </cell>
        </row>
        <row r="684">
          <cell r="E684" t="str">
            <v>513312</v>
          </cell>
          <cell r="F684">
            <v>0</v>
          </cell>
          <cell r="I684">
            <v>0</v>
          </cell>
        </row>
        <row r="685">
          <cell r="E685" t="str">
            <v>513313</v>
          </cell>
          <cell r="F685">
            <v>0</v>
          </cell>
          <cell r="I685">
            <v>0</v>
          </cell>
        </row>
        <row r="686">
          <cell r="E686" t="str">
            <v>513314</v>
          </cell>
          <cell r="F686">
            <v>0</v>
          </cell>
          <cell r="I686">
            <v>0</v>
          </cell>
        </row>
        <row r="687">
          <cell r="E687" t="str">
            <v>513401</v>
          </cell>
          <cell r="F687">
            <v>0</v>
          </cell>
          <cell r="I687">
            <v>0</v>
          </cell>
        </row>
        <row r="688">
          <cell r="E688" t="str">
            <v>513402</v>
          </cell>
          <cell r="F688">
            <v>0</v>
          </cell>
          <cell r="I688">
            <v>0</v>
          </cell>
        </row>
        <row r="689">
          <cell r="E689" t="str">
            <v>513403</v>
          </cell>
          <cell r="F689">
            <v>0</v>
          </cell>
          <cell r="I689">
            <v>0</v>
          </cell>
        </row>
        <row r="690">
          <cell r="E690" t="str">
            <v>513404</v>
          </cell>
          <cell r="F690">
            <v>0</v>
          </cell>
          <cell r="I690">
            <v>0</v>
          </cell>
        </row>
        <row r="691">
          <cell r="E691" t="str">
            <v>513405</v>
          </cell>
          <cell r="F691">
            <v>0</v>
          </cell>
          <cell r="I691">
            <v>0</v>
          </cell>
        </row>
        <row r="692">
          <cell r="E692" t="str">
            <v>513406</v>
          </cell>
          <cell r="F692">
            <v>0</v>
          </cell>
          <cell r="I692">
            <v>0</v>
          </cell>
        </row>
        <row r="693">
          <cell r="E693" t="str">
            <v>513407</v>
          </cell>
          <cell r="F693">
            <v>0</v>
          </cell>
          <cell r="I693">
            <v>0</v>
          </cell>
        </row>
        <row r="694">
          <cell r="E694" t="str">
            <v>513408</v>
          </cell>
          <cell r="F694">
            <v>0</v>
          </cell>
          <cell r="I694">
            <v>0</v>
          </cell>
        </row>
        <row r="695">
          <cell r="E695" t="str">
            <v>513409</v>
          </cell>
          <cell r="F695">
            <v>0</v>
          </cell>
          <cell r="I695">
            <v>0</v>
          </cell>
        </row>
        <row r="696">
          <cell r="E696" t="str">
            <v>513410</v>
          </cell>
          <cell r="F696">
            <v>0</v>
          </cell>
          <cell r="I696">
            <v>0</v>
          </cell>
        </row>
        <row r="697">
          <cell r="E697" t="str">
            <v>513411</v>
          </cell>
          <cell r="F697">
            <v>0</v>
          </cell>
          <cell r="I697">
            <v>0</v>
          </cell>
        </row>
        <row r="698">
          <cell r="E698" t="str">
            <v>513412</v>
          </cell>
          <cell r="F698">
            <v>0</v>
          </cell>
          <cell r="I698">
            <v>0</v>
          </cell>
        </row>
        <row r="699">
          <cell r="E699" t="str">
            <v>513413</v>
          </cell>
          <cell r="F699">
            <v>0</v>
          </cell>
          <cell r="I699">
            <v>0</v>
          </cell>
        </row>
        <row r="700">
          <cell r="E700" t="str">
            <v>513414</v>
          </cell>
          <cell r="F700">
            <v>0</v>
          </cell>
          <cell r="I700">
            <v>0</v>
          </cell>
        </row>
        <row r="701">
          <cell r="E701" t="str">
            <v>519999</v>
          </cell>
          <cell r="F701">
            <v>0</v>
          </cell>
          <cell r="I701">
            <v>0</v>
          </cell>
        </row>
        <row r="702">
          <cell r="E702">
            <v>521100</v>
          </cell>
          <cell r="F702">
            <v>0</v>
          </cell>
        </row>
        <row r="703">
          <cell r="E703">
            <v>521101</v>
          </cell>
          <cell r="F703">
            <v>0</v>
          </cell>
        </row>
        <row r="704">
          <cell r="E704">
            <v>521102</v>
          </cell>
          <cell r="F704">
            <v>0</v>
          </cell>
        </row>
        <row r="705">
          <cell r="E705">
            <v>521103</v>
          </cell>
          <cell r="F705">
            <v>0</v>
          </cell>
        </row>
        <row r="706">
          <cell r="E706">
            <v>521104</v>
          </cell>
          <cell r="F706">
            <v>0</v>
          </cell>
        </row>
        <row r="707">
          <cell r="E707">
            <v>521105</v>
          </cell>
          <cell r="F707">
            <v>0</v>
          </cell>
        </row>
        <row r="708">
          <cell r="E708">
            <v>521106</v>
          </cell>
          <cell r="F708">
            <v>0</v>
          </cell>
        </row>
        <row r="709">
          <cell r="E709">
            <v>521107</v>
          </cell>
          <cell r="F709">
            <v>0</v>
          </cell>
        </row>
        <row r="710">
          <cell r="E710">
            <v>521108</v>
          </cell>
          <cell r="F710">
            <v>0</v>
          </cell>
        </row>
        <row r="711">
          <cell r="E711">
            <v>521109</v>
          </cell>
          <cell r="F711">
            <v>0</v>
          </cell>
        </row>
        <row r="712">
          <cell r="E712">
            <v>521110</v>
          </cell>
          <cell r="F712">
            <v>0</v>
          </cell>
        </row>
        <row r="713">
          <cell r="E713">
            <v>522101</v>
          </cell>
          <cell r="F713">
            <v>0</v>
          </cell>
        </row>
        <row r="714">
          <cell r="E714">
            <v>522102</v>
          </cell>
          <cell r="F714">
            <v>0</v>
          </cell>
        </row>
        <row r="715">
          <cell r="E715">
            <v>522103</v>
          </cell>
          <cell r="F715">
            <v>0</v>
          </cell>
        </row>
        <row r="716">
          <cell r="E716">
            <v>522104</v>
          </cell>
          <cell r="F716">
            <v>0</v>
          </cell>
        </row>
        <row r="717">
          <cell r="E717">
            <v>522105</v>
          </cell>
          <cell r="F717">
            <v>0</v>
          </cell>
        </row>
        <row r="718">
          <cell r="E718">
            <v>523101</v>
          </cell>
          <cell r="F718">
            <v>0</v>
          </cell>
        </row>
        <row r="719">
          <cell r="E719">
            <v>523102</v>
          </cell>
          <cell r="F719">
            <v>0</v>
          </cell>
        </row>
        <row r="720">
          <cell r="E720">
            <v>523103</v>
          </cell>
          <cell r="F720">
            <v>0</v>
          </cell>
        </row>
        <row r="721">
          <cell r="E721">
            <v>523104</v>
          </cell>
          <cell r="F721">
            <v>0</v>
          </cell>
        </row>
        <row r="722">
          <cell r="E722">
            <v>524101</v>
          </cell>
          <cell r="F722">
            <v>0</v>
          </cell>
        </row>
        <row r="723">
          <cell r="E723">
            <v>524102</v>
          </cell>
          <cell r="F723">
            <v>0</v>
          </cell>
        </row>
        <row r="724">
          <cell r="E724">
            <v>524103</v>
          </cell>
          <cell r="F724">
            <v>0</v>
          </cell>
        </row>
        <row r="725">
          <cell r="E725">
            <v>524104</v>
          </cell>
          <cell r="F725">
            <v>0</v>
          </cell>
        </row>
        <row r="726">
          <cell r="E726">
            <v>524105</v>
          </cell>
          <cell r="F726">
            <v>0</v>
          </cell>
        </row>
        <row r="727">
          <cell r="E727">
            <v>524106</v>
          </cell>
          <cell r="F727">
            <v>0</v>
          </cell>
        </row>
        <row r="728">
          <cell r="E728">
            <v>524107</v>
          </cell>
          <cell r="F728">
            <v>0</v>
          </cell>
        </row>
        <row r="729">
          <cell r="E729">
            <v>524108</v>
          </cell>
          <cell r="F729">
            <v>0</v>
          </cell>
        </row>
        <row r="730">
          <cell r="E730">
            <v>524109</v>
          </cell>
          <cell r="F730">
            <v>0</v>
          </cell>
        </row>
        <row r="731">
          <cell r="E731">
            <v>524110</v>
          </cell>
          <cell r="F731">
            <v>0</v>
          </cell>
        </row>
        <row r="732">
          <cell r="E732">
            <v>524111</v>
          </cell>
          <cell r="F732">
            <v>0</v>
          </cell>
        </row>
        <row r="733">
          <cell r="E733">
            <v>524112</v>
          </cell>
          <cell r="F733">
            <v>0</v>
          </cell>
        </row>
        <row r="734">
          <cell r="E734">
            <v>524113</v>
          </cell>
          <cell r="F734">
            <v>0</v>
          </cell>
        </row>
        <row r="735">
          <cell r="E735">
            <v>524114</v>
          </cell>
          <cell r="F735">
            <v>0</v>
          </cell>
        </row>
        <row r="736">
          <cell r="E736">
            <v>524115</v>
          </cell>
          <cell r="F736">
            <v>0</v>
          </cell>
        </row>
        <row r="737">
          <cell r="E737">
            <v>524116</v>
          </cell>
          <cell r="F737">
            <v>0</v>
          </cell>
        </row>
        <row r="738">
          <cell r="E738">
            <v>524117</v>
          </cell>
          <cell r="F738">
            <v>0</v>
          </cell>
        </row>
        <row r="739">
          <cell r="E739">
            <v>524118</v>
          </cell>
          <cell r="F739">
            <v>0</v>
          </cell>
        </row>
        <row r="740">
          <cell r="E740" t="str">
            <v>529999</v>
          </cell>
          <cell r="F740">
            <v>0</v>
          </cell>
          <cell r="I740">
            <v>0</v>
          </cell>
        </row>
        <row r="741">
          <cell r="E741" t="str">
            <v>531101</v>
          </cell>
          <cell r="F741">
            <v>0</v>
          </cell>
          <cell r="I741">
            <v>0</v>
          </cell>
        </row>
        <row r="742">
          <cell r="E742" t="str">
            <v>531102</v>
          </cell>
          <cell r="F742">
            <v>0</v>
          </cell>
          <cell r="I742">
            <v>0</v>
          </cell>
        </row>
        <row r="743">
          <cell r="E743" t="str">
            <v>531103</v>
          </cell>
          <cell r="F743">
            <v>0</v>
          </cell>
          <cell r="I743">
            <v>0</v>
          </cell>
        </row>
        <row r="744">
          <cell r="E744" t="str">
            <v>531104</v>
          </cell>
          <cell r="F744">
            <v>0</v>
          </cell>
          <cell r="I744">
            <v>0</v>
          </cell>
        </row>
        <row r="745">
          <cell r="E745" t="str">
            <v>531105</v>
          </cell>
          <cell r="F745">
            <v>0</v>
          </cell>
          <cell r="I745">
            <v>0</v>
          </cell>
        </row>
        <row r="746">
          <cell r="E746" t="str">
            <v>531201</v>
          </cell>
          <cell r="F746">
            <v>0</v>
          </cell>
          <cell r="I746">
            <v>0</v>
          </cell>
        </row>
        <row r="747">
          <cell r="E747" t="str">
            <v>531202</v>
          </cell>
          <cell r="F747">
            <v>0</v>
          </cell>
          <cell r="I747">
            <v>0</v>
          </cell>
        </row>
        <row r="748">
          <cell r="E748" t="str">
            <v>531203</v>
          </cell>
          <cell r="F748">
            <v>0</v>
          </cell>
          <cell r="I748">
            <v>0</v>
          </cell>
        </row>
        <row r="749">
          <cell r="E749" t="str">
            <v>531204</v>
          </cell>
          <cell r="F749">
            <v>0</v>
          </cell>
          <cell r="I749">
            <v>0</v>
          </cell>
        </row>
        <row r="750">
          <cell r="E750" t="str">
            <v>531301</v>
          </cell>
          <cell r="F750">
            <v>0</v>
          </cell>
          <cell r="I750">
            <v>0</v>
          </cell>
        </row>
        <row r="751">
          <cell r="E751" t="str">
            <v>531401</v>
          </cell>
          <cell r="F751">
            <v>0</v>
          </cell>
          <cell r="I751">
            <v>0</v>
          </cell>
        </row>
        <row r="752">
          <cell r="E752" t="str">
            <v>611101</v>
          </cell>
          <cell r="F752">
            <v>0</v>
          </cell>
          <cell r="I752">
            <v>0</v>
          </cell>
        </row>
        <row r="753">
          <cell r="E753" t="str">
            <v>611102</v>
          </cell>
          <cell r="F753">
            <v>0</v>
          </cell>
          <cell r="I753">
            <v>0</v>
          </cell>
        </row>
        <row r="754">
          <cell r="E754" t="str">
            <v>611103</v>
          </cell>
          <cell r="F754">
            <v>0</v>
          </cell>
          <cell r="I754">
            <v>0</v>
          </cell>
        </row>
        <row r="755">
          <cell r="E755" t="str">
            <v>611104</v>
          </cell>
          <cell r="F755">
            <v>0</v>
          </cell>
          <cell r="I755">
            <v>0</v>
          </cell>
        </row>
        <row r="756">
          <cell r="E756" t="str">
            <v>611105</v>
          </cell>
          <cell r="F756">
            <v>0</v>
          </cell>
          <cell r="I756">
            <v>0</v>
          </cell>
        </row>
        <row r="757">
          <cell r="E757" t="str">
            <v>611106</v>
          </cell>
          <cell r="F757">
            <v>0</v>
          </cell>
          <cell r="I757">
            <v>0</v>
          </cell>
        </row>
        <row r="758">
          <cell r="E758" t="str">
            <v>611107</v>
          </cell>
          <cell r="F758">
            <v>0</v>
          </cell>
          <cell r="I758">
            <v>0</v>
          </cell>
        </row>
        <row r="759">
          <cell r="E759" t="str">
            <v>612101</v>
          </cell>
          <cell r="F759">
            <v>0</v>
          </cell>
          <cell r="I759">
            <v>0</v>
          </cell>
        </row>
        <row r="760">
          <cell r="E760" t="str">
            <v>612102</v>
          </cell>
          <cell r="F760">
            <v>0</v>
          </cell>
          <cell r="I760">
            <v>0</v>
          </cell>
        </row>
        <row r="761">
          <cell r="E761" t="str">
            <v>612103</v>
          </cell>
          <cell r="F761">
            <v>0</v>
          </cell>
          <cell r="I761">
            <v>0</v>
          </cell>
        </row>
        <row r="762">
          <cell r="E762" t="str">
            <v>612104</v>
          </cell>
          <cell r="F762">
            <v>0</v>
          </cell>
          <cell r="I762">
            <v>0</v>
          </cell>
        </row>
        <row r="763">
          <cell r="E763" t="str">
            <v>612105</v>
          </cell>
          <cell r="F763">
            <v>0</v>
          </cell>
          <cell r="I763">
            <v>0</v>
          </cell>
        </row>
        <row r="764">
          <cell r="E764" t="str">
            <v>613101</v>
          </cell>
          <cell r="F764">
            <v>0</v>
          </cell>
          <cell r="I764">
            <v>0</v>
          </cell>
        </row>
        <row r="765">
          <cell r="E765" t="str">
            <v>613102</v>
          </cell>
          <cell r="F765">
            <v>0</v>
          </cell>
          <cell r="I765">
            <v>0</v>
          </cell>
        </row>
        <row r="766">
          <cell r="E766" t="str">
            <v>613103</v>
          </cell>
          <cell r="F766">
            <v>0</v>
          </cell>
          <cell r="I766">
            <v>0</v>
          </cell>
        </row>
        <row r="767">
          <cell r="E767" t="str">
            <v>614101</v>
          </cell>
          <cell r="F767">
            <v>0</v>
          </cell>
          <cell r="I767">
            <v>0</v>
          </cell>
        </row>
        <row r="768">
          <cell r="E768" t="str">
            <v>614102</v>
          </cell>
          <cell r="F768">
            <v>0</v>
          </cell>
          <cell r="I768">
            <v>0</v>
          </cell>
        </row>
        <row r="769">
          <cell r="E769" t="str">
            <v>614103</v>
          </cell>
          <cell r="F769">
            <v>0</v>
          </cell>
          <cell r="I769">
            <v>0</v>
          </cell>
        </row>
        <row r="770">
          <cell r="E770" t="str">
            <v>614104</v>
          </cell>
          <cell r="F770">
            <v>0</v>
          </cell>
          <cell r="I770">
            <v>0</v>
          </cell>
        </row>
        <row r="771">
          <cell r="E771" t="str">
            <v>614105</v>
          </cell>
          <cell r="F771">
            <v>0</v>
          </cell>
          <cell r="I771">
            <v>0</v>
          </cell>
        </row>
        <row r="772">
          <cell r="E772" t="str">
            <v>614106</v>
          </cell>
          <cell r="F772">
            <v>0</v>
          </cell>
          <cell r="I772">
            <v>0</v>
          </cell>
        </row>
        <row r="773">
          <cell r="E773" t="str">
            <v>615101</v>
          </cell>
          <cell r="F773">
            <v>0</v>
          </cell>
          <cell r="I773">
            <v>0</v>
          </cell>
        </row>
        <row r="774">
          <cell r="E774" t="str">
            <v>615102</v>
          </cell>
          <cell r="F774">
            <v>0</v>
          </cell>
          <cell r="I774">
            <v>0</v>
          </cell>
        </row>
        <row r="775">
          <cell r="E775" t="str">
            <v>615103</v>
          </cell>
          <cell r="F775">
            <v>0</v>
          </cell>
          <cell r="I775">
            <v>0</v>
          </cell>
        </row>
        <row r="776">
          <cell r="E776" t="str">
            <v>616101</v>
          </cell>
          <cell r="F776">
            <v>0</v>
          </cell>
          <cell r="I776">
            <v>0</v>
          </cell>
        </row>
        <row r="777">
          <cell r="E777" t="str">
            <v>616102</v>
          </cell>
          <cell r="F777">
            <v>0</v>
          </cell>
          <cell r="I777">
            <v>0</v>
          </cell>
        </row>
        <row r="778">
          <cell r="E778" t="str">
            <v>616103</v>
          </cell>
          <cell r="F778">
            <v>0</v>
          </cell>
          <cell r="I778">
            <v>0</v>
          </cell>
        </row>
        <row r="779">
          <cell r="E779" t="str">
            <v>617101</v>
          </cell>
          <cell r="F779">
            <v>0</v>
          </cell>
          <cell r="I779">
            <v>0</v>
          </cell>
        </row>
        <row r="780">
          <cell r="E780" t="str">
            <v>617102</v>
          </cell>
          <cell r="F780">
            <v>0</v>
          </cell>
          <cell r="I780">
            <v>0</v>
          </cell>
        </row>
        <row r="781">
          <cell r="E781" t="str">
            <v>617103</v>
          </cell>
          <cell r="F781">
            <v>0</v>
          </cell>
          <cell r="I781">
            <v>0</v>
          </cell>
        </row>
        <row r="782">
          <cell r="E782" t="str">
            <v>617104</v>
          </cell>
          <cell r="F782">
            <v>0</v>
          </cell>
          <cell r="I782">
            <v>0</v>
          </cell>
        </row>
        <row r="783">
          <cell r="E783" t="str">
            <v>617105</v>
          </cell>
          <cell r="F783">
            <v>0</v>
          </cell>
          <cell r="I783">
            <v>0</v>
          </cell>
        </row>
        <row r="784">
          <cell r="E784" t="str">
            <v>617106</v>
          </cell>
          <cell r="F784">
            <v>0</v>
          </cell>
          <cell r="I784">
            <v>0</v>
          </cell>
        </row>
        <row r="785">
          <cell r="E785" t="str">
            <v>617107</v>
          </cell>
          <cell r="F785">
            <v>0</v>
          </cell>
          <cell r="I785">
            <v>0</v>
          </cell>
        </row>
        <row r="786">
          <cell r="E786" t="str">
            <v>617108</v>
          </cell>
          <cell r="F786">
            <v>0</v>
          </cell>
          <cell r="I786">
            <v>0</v>
          </cell>
        </row>
        <row r="787">
          <cell r="E787" t="str">
            <v>617109</v>
          </cell>
          <cell r="F787">
            <v>0</v>
          </cell>
          <cell r="I787">
            <v>0</v>
          </cell>
        </row>
        <row r="788">
          <cell r="E788" t="str">
            <v>617110</v>
          </cell>
          <cell r="F788">
            <v>0</v>
          </cell>
          <cell r="I788">
            <v>0</v>
          </cell>
        </row>
        <row r="789">
          <cell r="E789" t="str">
            <v>617111</v>
          </cell>
          <cell r="F789">
            <v>0</v>
          </cell>
          <cell r="I789">
            <v>0</v>
          </cell>
        </row>
        <row r="790">
          <cell r="E790" t="str">
            <v>618101</v>
          </cell>
          <cell r="F790">
            <v>0</v>
          </cell>
          <cell r="I790">
            <v>0</v>
          </cell>
        </row>
        <row r="791">
          <cell r="E791" t="str">
            <v>619999</v>
          </cell>
          <cell r="F791">
            <v>0</v>
          </cell>
          <cell r="I791">
            <v>0</v>
          </cell>
        </row>
        <row r="792">
          <cell r="E792" t="str">
            <v>621101</v>
          </cell>
          <cell r="F792">
            <v>0</v>
          </cell>
          <cell r="I792">
            <v>0</v>
          </cell>
        </row>
        <row r="793">
          <cell r="E793" t="str">
            <v>621102</v>
          </cell>
          <cell r="F793">
            <v>0</v>
          </cell>
          <cell r="I793">
            <v>0</v>
          </cell>
        </row>
        <row r="794">
          <cell r="E794" t="str">
            <v>621103</v>
          </cell>
          <cell r="F794">
            <v>0</v>
          </cell>
          <cell r="I794">
            <v>0</v>
          </cell>
        </row>
        <row r="795">
          <cell r="E795" t="str">
            <v>621104</v>
          </cell>
          <cell r="F795">
            <v>0</v>
          </cell>
          <cell r="I795">
            <v>0</v>
          </cell>
        </row>
        <row r="796">
          <cell r="E796" t="str">
            <v>621105</v>
          </cell>
          <cell r="F796">
            <v>0</v>
          </cell>
          <cell r="I796">
            <v>0</v>
          </cell>
        </row>
        <row r="797">
          <cell r="E797" t="str">
            <v>621106</v>
          </cell>
          <cell r="F797">
            <v>0</v>
          </cell>
          <cell r="I797">
            <v>0</v>
          </cell>
        </row>
        <row r="798">
          <cell r="E798" t="str">
            <v>621107</v>
          </cell>
          <cell r="F798">
            <v>0</v>
          </cell>
          <cell r="I798">
            <v>0</v>
          </cell>
        </row>
        <row r="799">
          <cell r="E799" t="str">
            <v>621108</v>
          </cell>
          <cell r="F799">
            <v>0</v>
          </cell>
          <cell r="I799">
            <v>0</v>
          </cell>
        </row>
        <row r="800">
          <cell r="E800" t="str">
            <v>622101</v>
          </cell>
          <cell r="F800">
            <v>0</v>
          </cell>
          <cell r="I800">
            <v>0</v>
          </cell>
        </row>
        <row r="801">
          <cell r="E801" t="str">
            <v>622102</v>
          </cell>
          <cell r="F801">
            <v>0</v>
          </cell>
          <cell r="I801">
            <v>0</v>
          </cell>
        </row>
        <row r="802">
          <cell r="E802" t="str">
            <v>622103</v>
          </cell>
          <cell r="F802">
            <v>0</v>
          </cell>
          <cell r="I802">
            <v>0</v>
          </cell>
        </row>
        <row r="803">
          <cell r="E803" t="str">
            <v>622104</v>
          </cell>
          <cell r="F803">
            <v>0</v>
          </cell>
          <cell r="I803">
            <v>0</v>
          </cell>
        </row>
        <row r="804">
          <cell r="E804" t="str">
            <v>622105</v>
          </cell>
          <cell r="F804">
            <v>0</v>
          </cell>
          <cell r="I804">
            <v>0</v>
          </cell>
        </row>
        <row r="805">
          <cell r="E805" t="str">
            <v>623101</v>
          </cell>
          <cell r="F805">
            <v>0</v>
          </cell>
          <cell r="I805">
            <v>0</v>
          </cell>
        </row>
        <row r="806">
          <cell r="E806" t="str">
            <v>623102</v>
          </cell>
          <cell r="F806">
            <v>0</v>
          </cell>
          <cell r="I806">
            <v>0</v>
          </cell>
        </row>
        <row r="807">
          <cell r="E807" t="str">
            <v>623103</v>
          </cell>
          <cell r="F807">
            <v>0</v>
          </cell>
          <cell r="I807">
            <v>0</v>
          </cell>
        </row>
        <row r="808">
          <cell r="E808" t="str">
            <v>623104</v>
          </cell>
          <cell r="F808">
            <v>0</v>
          </cell>
          <cell r="I808">
            <v>0</v>
          </cell>
        </row>
        <row r="809">
          <cell r="E809" t="str">
            <v>623105</v>
          </cell>
          <cell r="F809">
            <v>0</v>
          </cell>
          <cell r="I809">
            <v>0</v>
          </cell>
        </row>
        <row r="810">
          <cell r="E810" t="str">
            <v>623106</v>
          </cell>
          <cell r="F810">
            <v>0</v>
          </cell>
          <cell r="I810">
            <v>0</v>
          </cell>
        </row>
        <row r="811">
          <cell r="E811" t="str">
            <v>624101</v>
          </cell>
          <cell r="F811">
            <v>0</v>
          </cell>
          <cell r="I811">
            <v>0</v>
          </cell>
        </row>
        <row r="812">
          <cell r="E812" t="str">
            <v>624102</v>
          </cell>
          <cell r="F812">
            <v>0</v>
          </cell>
          <cell r="I812">
            <v>0</v>
          </cell>
        </row>
        <row r="813">
          <cell r="E813" t="str">
            <v>624103</v>
          </cell>
          <cell r="F813">
            <v>0</v>
          </cell>
          <cell r="I813">
            <v>0</v>
          </cell>
        </row>
        <row r="814">
          <cell r="E814" t="str">
            <v>624104</v>
          </cell>
          <cell r="F814">
            <v>0</v>
          </cell>
          <cell r="I814">
            <v>0</v>
          </cell>
        </row>
        <row r="815">
          <cell r="E815" t="str">
            <v>625101</v>
          </cell>
          <cell r="F815">
            <v>0</v>
          </cell>
          <cell r="I815">
            <v>0</v>
          </cell>
        </row>
        <row r="816">
          <cell r="E816" t="str">
            <v>625102</v>
          </cell>
          <cell r="F816">
            <v>0</v>
          </cell>
          <cell r="I816">
            <v>0</v>
          </cell>
        </row>
        <row r="817">
          <cell r="E817" t="str">
            <v>625103</v>
          </cell>
          <cell r="F817">
            <v>0</v>
          </cell>
          <cell r="I817">
            <v>0</v>
          </cell>
        </row>
        <row r="818">
          <cell r="E818" t="str">
            <v>626101</v>
          </cell>
          <cell r="F818">
            <v>0</v>
          </cell>
          <cell r="I818">
            <v>0</v>
          </cell>
        </row>
        <row r="819">
          <cell r="E819" t="str">
            <v>626102</v>
          </cell>
          <cell r="F819">
            <v>0</v>
          </cell>
          <cell r="I819">
            <v>0</v>
          </cell>
        </row>
        <row r="820">
          <cell r="E820" t="str">
            <v>626103</v>
          </cell>
          <cell r="F820">
            <v>0</v>
          </cell>
          <cell r="I820">
            <v>0</v>
          </cell>
        </row>
        <row r="821">
          <cell r="E821" t="str">
            <v>626104</v>
          </cell>
          <cell r="F821">
            <v>0</v>
          </cell>
          <cell r="I821">
            <v>0</v>
          </cell>
        </row>
        <row r="822">
          <cell r="E822" t="str">
            <v>626105</v>
          </cell>
          <cell r="F822">
            <v>0</v>
          </cell>
          <cell r="I822">
            <v>0</v>
          </cell>
        </row>
        <row r="823">
          <cell r="E823" t="str">
            <v>626106</v>
          </cell>
          <cell r="F823">
            <v>0</v>
          </cell>
          <cell r="I823">
            <v>0</v>
          </cell>
        </row>
        <row r="824">
          <cell r="E824" t="str">
            <v>626107</v>
          </cell>
          <cell r="F824">
            <v>0</v>
          </cell>
          <cell r="I824">
            <v>0</v>
          </cell>
        </row>
        <row r="825">
          <cell r="E825" t="str">
            <v>626108</v>
          </cell>
          <cell r="F825">
            <v>0</v>
          </cell>
          <cell r="I825">
            <v>0</v>
          </cell>
        </row>
        <row r="826">
          <cell r="E826" t="str">
            <v>626109</v>
          </cell>
          <cell r="F826">
            <v>0</v>
          </cell>
          <cell r="I826">
            <v>0</v>
          </cell>
        </row>
        <row r="827">
          <cell r="E827" t="str">
            <v>626110</v>
          </cell>
          <cell r="F827">
            <v>0</v>
          </cell>
          <cell r="I827">
            <v>0</v>
          </cell>
        </row>
        <row r="828">
          <cell r="E828" t="str">
            <v>626111</v>
          </cell>
          <cell r="F828">
            <v>0</v>
          </cell>
          <cell r="I828">
            <v>0</v>
          </cell>
        </row>
        <row r="829">
          <cell r="E829" t="str">
            <v>626112</v>
          </cell>
          <cell r="F829">
            <v>0</v>
          </cell>
          <cell r="I829">
            <v>0</v>
          </cell>
        </row>
        <row r="830">
          <cell r="E830" t="str">
            <v>626113</v>
          </cell>
          <cell r="F830">
            <v>0</v>
          </cell>
          <cell r="I830">
            <v>0</v>
          </cell>
        </row>
        <row r="831">
          <cell r="E831" t="str">
            <v>627101</v>
          </cell>
          <cell r="F831">
            <v>0</v>
          </cell>
          <cell r="I831">
            <v>0</v>
          </cell>
        </row>
        <row r="832">
          <cell r="E832" t="str">
            <v>627102</v>
          </cell>
          <cell r="F832">
            <v>0</v>
          </cell>
          <cell r="I832">
            <v>0</v>
          </cell>
        </row>
        <row r="833">
          <cell r="E833" t="str">
            <v>627103</v>
          </cell>
          <cell r="F833">
            <v>0</v>
          </cell>
          <cell r="I833">
            <v>0</v>
          </cell>
        </row>
        <row r="834">
          <cell r="E834" t="str">
            <v>627104</v>
          </cell>
          <cell r="F834">
            <v>0</v>
          </cell>
          <cell r="I834">
            <v>0</v>
          </cell>
        </row>
        <row r="835">
          <cell r="E835" t="str">
            <v>628101</v>
          </cell>
          <cell r="F835">
            <v>0</v>
          </cell>
          <cell r="I835">
            <v>0</v>
          </cell>
        </row>
        <row r="836">
          <cell r="E836" t="str">
            <v>628102</v>
          </cell>
          <cell r="F836">
            <v>0</v>
          </cell>
          <cell r="I836">
            <v>0</v>
          </cell>
        </row>
        <row r="837">
          <cell r="E837" t="str">
            <v>628103</v>
          </cell>
          <cell r="F837">
            <v>0</v>
          </cell>
          <cell r="I837">
            <v>0</v>
          </cell>
        </row>
        <row r="838">
          <cell r="E838" t="str">
            <v>628104</v>
          </cell>
          <cell r="F838">
            <v>0</v>
          </cell>
          <cell r="I838">
            <v>0</v>
          </cell>
        </row>
        <row r="839">
          <cell r="E839" t="str">
            <v>629101</v>
          </cell>
          <cell r="F839">
            <v>0</v>
          </cell>
          <cell r="I839">
            <v>0</v>
          </cell>
        </row>
        <row r="840">
          <cell r="E840" t="str">
            <v>629102</v>
          </cell>
          <cell r="F840">
            <v>0</v>
          </cell>
          <cell r="I840">
            <v>0</v>
          </cell>
        </row>
        <row r="841">
          <cell r="E841" t="str">
            <v>629999</v>
          </cell>
          <cell r="F841">
            <v>0</v>
          </cell>
          <cell r="I841">
            <v>0</v>
          </cell>
        </row>
        <row r="842">
          <cell r="E842" t="str">
            <v>631101</v>
          </cell>
          <cell r="F842">
            <v>0</v>
          </cell>
          <cell r="I842">
            <v>0</v>
          </cell>
        </row>
        <row r="843">
          <cell r="E843" t="str">
            <v>631102</v>
          </cell>
          <cell r="F843">
            <v>0</v>
          </cell>
          <cell r="I843">
            <v>0</v>
          </cell>
        </row>
        <row r="844">
          <cell r="E844" t="str">
            <v>631103</v>
          </cell>
          <cell r="F844">
            <v>0</v>
          </cell>
          <cell r="I844">
            <v>0</v>
          </cell>
        </row>
        <row r="845">
          <cell r="E845" t="str">
            <v>639999</v>
          </cell>
          <cell r="F845">
            <v>0</v>
          </cell>
          <cell r="I845">
            <v>0</v>
          </cell>
        </row>
        <row r="846">
          <cell r="E846" t="str">
            <v>711101</v>
          </cell>
          <cell r="F846">
            <v>0</v>
          </cell>
          <cell r="I846">
            <v>0</v>
          </cell>
        </row>
        <row r="847">
          <cell r="E847" t="str">
            <v>711102</v>
          </cell>
          <cell r="F847">
            <v>0</v>
          </cell>
          <cell r="I847">
            <v>0</v>
          </cell>
        </row>
        <row r="848">
          <cell r="E848" t="str">
            <v>712101</v>
          </cell>
          <cell r="F848">
            <v>0</v>
          </cell>
          <cell r="I848">
            <v>0</v>
          </cell>
        </row>
        <row r="849">
          <cell r="E849" t="str">
            <v>712102</v>
          </cell>
          <cell r="F849">
            <v>0</v>
          </cell>
          <cell r="I849">
            <v>0</v>
          </cell>
        </row>
        <row r="850">
          <cell r="E850" t="str">
            <v>713101</v>
          </cell>
          <cell r="F850">
            <v>0</v>
          </cell>
          <cell r="I850">
            <v>0</v>
          </cell>
        </row>
        <row r="851">
          <cell r="E851" t="str">
            <v>714101</v>
          </cell>
          <cell r="F851">
            <v>0</v>
          </cell>
          <cell r="I851">
            <v>0</v>
          </cell>
        </row>
        <row r="852">
          <cell r="E852" t="str">
            <v>715101</v>
          </cell>
          <cell r="F852">
            <v>0</v>
          </cell>
          <cell r="I852">
            <v>0</v>
          </cell>
        </row>
        <row r="853">
          <cell r="E853" t="str">
            <v>715102</v>
          </cell>
          <cell r="F853">
            <v>0</v>
          </cell>
          <cell r="I853">
            <v>0</v>
          </cell>
        </row>
        <row r="854">
          <cell r="E854" t="str">
            <v>719999</v>
          </cell>
          <cell r="F854">
            <v>0</v>
          </cell>
          <cell r="I854">
            <v>0</v>
          </cell>
        </row>
        <row r="855">
          <cell r="E855" t="str">
            <v>721101</v>
          </cell>
          <cell r="F855">
            <v>0</v>
          </cell>
          <cell r="I855">
            <v>0</v>
          </cell>
        </row>
        <row r="856">
          <cell r="E856" t="str">
            <v>721102</v>
          </cell>
          <cell r="F856">
            <v>0</v>
          </cell>
          <cell r="I856">
            <v>0</v>
          </cell>
        </row>
        <row r="857">
          <cell r="E857" t="str">
            <v>721103</v>
          </cell>
          <cell r="F857">
            <v>0</v>
          </cell>
          <cell r="I857">
            <v>0</v>
          </cell>
        </row>
        <row r="858">
          <cell r="E858" t="str">
            <v>722101</v>
          </cell>
          <cell r="F858">
            <v>0</v>
          </cell>
          <cell r="I858">
            <v>0</v>
          </cell>
        </row>
        <row r="859">
          <cell r="E859" t="str">
            <v>723101</v>
          </cell>
          <cell r="F859">
            <v>0</v>
          </cell>
          <cell r="I859">
            <v>0</v>
          </cell>
        </row>
        <row r="860">
          <cell r="E860" t="str">
            <v>724101</v>
          </cell>
          <cell r="F860">
            <v>0</v>
          </cell>
          <cell r="I860">
            <v>0</v>
          </cell>
        </row>
        <row r="861">
          <cell r="E861" t="str">
            <v>724102</v>
          </cell>
          <cell r="F861">
            <v>0</v>
          </cell>
          <cell r="I861">
            <v>0</v>
          </cell>
        </row>
        <row r="862">
          <cell r="E862" t="str">
            <v>724103</v>
          </cell>
          <cell r="F862">
            <v>0</v>
          </cell>
          <cell r="I862">
            <v>0</v>
          </cell>
        </row>
        <row r="863">
          <cell r="E863" t="str">
            <v>729999</v>
          </cell>
          <cell r="F863">
            <v>0</v>
          </cell>
          <cell r="I863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H"/>
      <sheetName val="REKAP BIAYA"/>
      <sheetName val="REKAP BG"/>
      <sheetName val="BG LAMA"/>
      <sheetName val="BANK STATEMENT"/>
      <sheetName val="BANK STATEMENT (2)"/>
      <sheetName val="PENERIMAAN DAN PENGELUARAN"/>
      <sheetName val="TARIKAN KANTOR PUSAT"/>
      <sheetName val="TITIPAN PELANGGAN"/>
      <sheetName val="PIUTANG MS SUPPORT"/>
      <sheetName val="PIUTANG JAMSOSTEK"/>
      <sheetName val="PIUTANG PUSAT"/>
      <sheetName val="PIUTANG TIV"/>
      <sheetName val="PIUT JAMSOSTEK DMS"/>
      <sheetName val="PIUT MS SUPPORT DMS"/>
      <sheetName val="PIUT PUSAT DMS"/>
      <sheetName val="PIUT TIV D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BULANAN"/>
      <sheetName val="KB"/>
      <sheetName val="KO"/>
      <sheetName val="BD"/>
      <sheetName val="BP"/>
      <sheetName val="TP"/>
      <sheetName val="BANK PUSAT"/>
      <sheetName val="LKH"/>
      <sheetName val="REKAP BIAYA"/>
      <sheetName val="REKAP BG"/>
      <sheetName val="BANK STATEMENT"/>
      <sheetName val="BANK LIVIA"/>
      <sheetName val="TITIPAN PELANGGAN"/>
      <sheetName val="PIUTANG MS SUPPORT"/>
      <sheetName val="PIUTANG PUSAT"/>
      <sheetName val="PIUTANG TIV"/>
      <sheetName val="PIUT MS SUPPORT DMS"/>
      <sheetName val="PIUT PUSAT DMS"/>
      <sheetName val="PIUT TIV DMS"/>
      <sheetName val="PENERIMAAN KAS"/>
      <sheetName val="CASH OPNAME"/>
      <sheetName val="TARIKAN KANTOR PUSAT"/>
      <sheetName val="GL HARIAN"/>
      <sheetName val="CROSCEK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GL BULANAN"/>
      <sheetName val="KB"/>
      <sheetName val="KO"/>
      <sheetName val="BD"/>
      <sheetName val="TP"/>
      <sheetName val="BP"/>
      <sheetName val="BANK PUSAT"/>
      <sheetName val="LKH"/>
      <sheetName val="REKAP BIAYA"/>
      <sheetName val="CROSCEK"/>
      <sheetName val="REKAP BG"/>
      <sheetName val="BANK STATEMENT"/>
      <sheetName val="BANK LIVIA"/>
      <sheetName val="TITIPAN PELANGGAN"/>
      <sheetName val="PIUTANG MS SUPPORT"/>
      <sheetName val="PIUTANG PUSAT"/>
      <sheetName val="PIUTANG TIV"/>
      <sheetName val="PIUT MS SUPPORT DMS"/>
      <sheetName val="PIUT PUSAT DMS"/>
      <sheetName val="PIUT TIV DMS"/>
      <sheetName val="PENERIMAAN KAS"/>
      <sheetName val="CASH OPNAME"/>
      <sheetName val="TARIKAN KANTOR PUSAT"/>
      <sheetName val="GL HARI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GL BULANAN"/>
      <sheetName val="KB"/>
      <sheetName val="KO"/>
      <sheetName val="BD"/>
      <sheetName val="TP"/>
      <sheetName val="BP"/>
      <sheetName val="BANK PUSAT"/>
      <sheetName val="LKH"/>
      <sheetName val="REKAP BIAYA"/>
      <sheetName val="REKAP BG"/>
      <sheetName val="BANK STATEMENT"/>
      <sheetName val="PIUTANG MS SUPPORT"/>
      <sheetName val="PIUTANG TIV"/>
      <sheetName val="TITIPAN PELANGGAN"/>
      <sheetName val="PIUTANG PUSAT"/>
      <sheetName val="PIUT MS SUPPORT DMS"/>
      <sheetName val="PIUT PUSAT DMS"/>
      <sheetName val="PIUT TIV DMS"/>
      <sheetName val="PENERIMAAN KAS"/>
      <sheetName val="CASH OPNAME"/>
      <sheetName val="TARIKAN KANTOR PUS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KB"/>
      <sheetName val="KO"/>
      <sheetName val="BD"/>
      <sheetName val="BP"/>
      <sheetName val="TP"/>
      <sheetName val="LKH SPS"/>
      <sheetName val="REKAP BIAYA"/>
      <sheetName val="BG SPS"/>
      <sheetName val="MONEY CROSSCEK G SPS"/>
      <sheetName val="BANK STATEMENT"/>
      <sheetName val="BANK LIVIA"/>
      <sheetName val="TITIPAN PELANGGAN"/>
      <sheetName val="PIUTANG TIV"/>
      <sheetName val="PIUTANG PUSAT"/>
      <sheetName val="PIUTANG JAMSOSTEK"/>
      <sheetName val="PIUTANG MS SUPPORT"/>
      <sheetName val="PIUT JAMSOSTEK DMS"/>
      <sheetName val="PIUT MS SUPPORT DMS"/>
      <sheetName val="PIUT PUSAT DMS"/>
      <sheetName val="PIUT TIV D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 nov "/>
      <sheetName val="Buku Hutang Nov 07"/>
      <sheetName val="Buku penjualan november 07"/>
      <sheetName val="Perhitungan arus kas"/>
      <sheetName val="Arus Kas"/>
      <sheetName val="Neraca"/>
      <sheetName val="LB"/>
      <sheetName val="Jurnal"/>
      <sheetName val="NERACA LAJUR"/>
      <sheetName val="Lamp I Setara kas"/>
      <sheetName val="Lamp 2 Piut usaha"/>
      <sheetName val="Lamp 3  persdiaan sparepart"/>
      <sheetName val="Lamp4. Persediaan Triplek"/>
      <sheetName val="Lamp.5 Persd.Out Pasuruan"/>
      <sheetName val="Lamp.6  Persed. Out surabaya"/>
      <sheetName val="Lamp 7 Akiva Tetap "/>
      <sheetName val="Lamp 8  Hut Usaha"/>
      <sheetName val="Lamp 11  Biaya bengkel"/>
      <sheetName val="Lamp-9 Pendapatan YPS"/>
      <sheetName val="Lamp 10 Biaya bengkel container"/>
      <sheetName val="Lamp 12  Claim "/>
      <sheetName val="Cat LP"/>
      <sheetName val="TTD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raca"/>
      <sheetName val="Lap. Laba Rugi"/>
      <sheetName val="Biaya"/>
      <sheetName val="Neraca Saldo"/>
      <sheetName val="DTL NRC"/>
      <sheetName val="TRN NRC"/>
      <sheetName val="TRN RL"/>
      <sheetName val="TRN BY"/>
      <sheetName val="COA"/>
      <sheetName val="TIS"/>
      <sheetName val="WTB"/>
      <sheetName val="COGS"/>
      <sheetName val="LR PERPRODUK"/>
      <sheetName val="COVER"/>
      <sheetName val="Rincian"/>
      <sheetName val="Cash Flow"/>
      <sheetName val="L PROD"/>
      <sheetName val="ANRAS"/>
      <sheetName val="RMB"/>
      <sheetName val="LPH"/>
      <sheetName val="COGS (2)"/>
      <sheetName val="Piutang"/>
      <sheetName val="Buku Besar"/>
      <sheetName val="Bank Statement"/>
      <sheetName val="LKH"/>
      <sheetName val="BG"/>
      <sheetName val="CROSCEK"/>
      <sheetName val="Rekap Biaya"/>
      <sheetName val="SEGMEN DESEMBER"/>
      <sheetName val="DMS"/>
      <sheetName val="Jurnal Memo"/>
      <sheetName val="Ms.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10101</v>
          </cell>
          <cell r="C6" t="str">
            <v xml:space="preserve">Kas Besar </v>
          </cell>
          <cell r="D6" t="str">
            <v>Rp</v>
          </cell>
          <cell r="E6">
            <v>12344250</v>
          </cell>
          <cell r="F6" t="str">
            <v>Rp</v>
          </cell>
          <cell r="G6">
            <v>769526622.26999998</v>
          </cell>
          <cell r="H6" t="str">
            <v>Rp</v>
          </cell>
          <cell r="I6">
            <v>777055272.26999998</v>
          </cell>
          <cell r="J6" t="str">
            <v>Rp</v>
          </cell>
          <cell r="K6">
            <v>4815600</v>
          </cell>
        </row>
        <row r="7">
          <cell r="B7">
            <v>10201</v>
          </cell>
          <cell r="C7" t="str">
            <v>Kas Kecil</v>
          </cell>
          <cell r="D7" t="str">
            <v>Rp</v>
          </cell>
          <cell r="E7">
            <v>500000</v>
          </cell>
          <cell r="F7" t="str">
            <v>Rp</v>
          </cell>
          <cell r="G7">
            <v>0</v>
          </cell>
          <cell r="H7" t="str">
            <v>Rp</v>
          </cell>
          <cell r="I7">
            <v>0</v>
          </cell>
          <cell r="J7" t="str">
            <v>Rp</v>
          </cell>
          <cell r="K7">
            <v>500000</v>
          </cell>
        </row>
        <row r="8">
          <cell r="B8">
            <v>10301</v>
          </cell>
          <cell r="C8" t="str">
            <v>Transaksi USD Dalam Penyelesaian</v>
          </cell>
          <cell r="D8" t="str">
            <v>Rp</v>
          </cell>
          <cell r="E8">
            <v>0</v>
          </cell>
          <cell r="F8" t="str">
            <v>Rp</v>
          </cell>
          <cell r="G8">
            <v>0</v>
          </cell>
          <cell r="H8" t="str">
            <v>Rp</v>
          </cell>
          <cell r="I8">
            <v>0</v>
          </cell>
          <cell r="J8" t="str">
            <v>Rp</v>
          </cell>
          <cell r="K8">
            <v>0</v>
          </cell>
        </row>
        <row r="9">
          <cell r="B9">
            <v>10401</v>
          </cell>
          <cell r="C9" t="str">
            <v>Transaksi SGD Dalam Penyelesaian</v>
          </cell>
          <cell r="D9" t="str">
            <v>Rp</v>
          </cell>
          <cell r="E9">
            <v>0</v>
          </cell>
          <cell r="F9" t="str">
            <v>Rp</v>
          </cell>
          <cell r="G9">
            <v>0</v>
          </cell>
          <cell r="H9" t="str">
            <v>Rp</v>
          </cell>
          <cell r="I9">
            <v>0</v>
          </cell>
          <cell r="J9" t="str">
            <v>Rp</v>
          </cell>
          <cell r="K9">
            <v>0</v>
          </cell>
        </row>
        <row r="10">
          <cell r="B10">
            <v>10501</v>
          </cell>
          <cell r="C10" t="str">
            <v>Transaksi EUR Dalam Penyelesaian</v>
          </cell>
          <cell r="D10" t="str">
            <v>Rp</v>
          </cell>
          <cell r="E10">
            <v>0</v>
          </cell>
          <cell r="F10" t="str">
            <v>Rp</v>
          </cell>
          <cell r="G10">
            <v>0</v>
          </cell>
          <cell r="H10" t="str">
            <v>Rp</v>
          </cell>
          <cell r="I10">
            <v>0</v>
          </cell>
          <cell r="J10" t="str">
            <v>Rp</v>
          </cell>
          <cell r="K10">
            <v>0</v>
          </cell>
        </row>
        <row r="11">
          <cell r="B11">
            <v>11101</v>
          </cell>
          <cell r="C11" t="str">
            <v>Bank Depo</v>
          </cell>
          <cell r="D11" t="str">
            <v>Rp</v>
          </cell>
          <cell r="E11">
            <v>12481407.75999999</v>
          </cell>
          <cell r="F11" t="str">
            <v>Rp</v>
          </cell>
          <cell r="G11">
            <v>344799175.26999998</v>
          </cell>
          <cell r="H11" t="str">
            <v>Rp</v>
          </cell>
          <cell r="I11">
            <v>351415000</v>
          </cell>
          <cell r="J11" t="str">
            <v>Rp</v>
          </cell>
          <cell r="K11">
            <v>5865583.0299999714</v>
          </cell>
        </row>
        <row r="12">
          <cell r="B12">
            <v>11201</v>
          </cell>
          <cell r="C12" t="str">
            <v>Outstanding BG / Cheque</v>
          </cell>
          <cell r="D12" t="str">
            <v>Rp</v>
          </cell>
          <cell r="E12">
            <v>26968000</v>
          </cell>
          <cell r="F12" t="str">
            <v>Rp</v>
          </cell>
          <cell r="G12">
            <v>20282500</v>
          </cell>
          <cell r="H12" t="str">
            <v>Rp</v>
          </cell>
          <cell r="I12">
            <v>20282500</v>
          </cell>
          <cell r="J12" t="str">
            <v>Rp</v>
          </cell>
          <cell r="K12">
            <v>26968000</v>
          </cell>
        </row>
        <row r="13">
          <cell r="B13">
            <v>12101</v>
          </cell>
          <cell r="C13" t="str">
            <v>Deposito Bank</v>
          </cell>
          <cell r="D13" t="str">
            <v>Rp</v>
          </cell>
          <cell r="E13">
            <v>0</v>
          </cell>
          <cell r="F13" t="str">
            <v>Rp</v>
          </cell>
          <cell r="G13">
            <v>0</v>
          </cell>
          <cell r="H13" t="str">
            <v>Rp</v>
          </cell>
          <cell r="I13">
            <v>0</v>
          </cell>
          <cell r="J13" t="str">
            <v>Rp</v>
          </cell>
          <cell r="K13">
            <v>0</v>
          </cell>
        </row>
        <row r="14">
          <cell r="B14">
            <v>13101</v>
          </cell>
          <cell r="C14" t="str">
            <v xml:space="preserve">Piutang Usaha </v>
          </cell>
          <cell r="D14" t="str">
            <v>Rp</v>
          </cell>
          <cell r="E14">
            <v>210808700</v>
          </cell>
          <cell r="F14" t="str">
            <v>Rp</v>
          </cell>
          <cell r="G14">
            <v>169448700</v>
          </cell>
          <cell r="H14" t="str">
            <v>Rp</v>
          </cell>
          <cell r="I14">
            <v>174217750</v>
          </cell>
          <cell r="J14" t="str">
            <v>Rp</v>
          </cell>
          <cell r="K14">
            <v>206039650</v>
          </cell>
        </row>
        <row r="15">
          <cell r="B15">
            <v>14101</v>
          </cell>
          <cell r="C15" t="str">
            <v>Piutang Usaha Direksi</v>
          </cell>
          <cell r="D15" t="str">
            <v>Rp</v>
          </cell>
          <cell r="E15">
            <v>0</v>
          </cell>
          <cell r="F15" t="str">
            <v>Rp</v>
          </cell>
          <cell r="G15">
            <v>0</v>
          </cell>
          <cell r="H15" t="str">
            <v>Rp</v>
          </cell>
          <cell r="I15">
            <v>0</v>
          </cell>
          <cell r="J15" t="str">
            <v>Rp</v>
          </cell>
          <cell r="K15">
            <v>0</v>
          </cell>
        </row>
        <row r="16">
          <cell r="B16">
            <v>14301</v>
          </cell>
          <cell r="C16" t="str">
            <v>Piutang Pihak III</v>
          </cell>
          <cell r="D16" t="str">
            <v>Rp</v>
          </cell>
          <cell r="E16">
            <v>12962733</v>
          </cell>
          <cell r="F16" t="str">
            <v>Rp</v>
          </cell>
          <cell r="G16">
            <v>0</v>
          </cell>
          <cell r="H16" t="str">
            <v>Rp</v>
          </cell>
          <cell r="I16">
            <v>1353000</v>
          </cell>
          <cell r="J16" t="str">
            <v>Rp</v>
          </cell>
          <cell r="K16">
            <v>11609733</v>
          </cell>
        </row>
        <row r="17">
          <cell r="B17">
            <v>14201</v>
          </cell>
          <cell r="C17" t="str">
            <v>Piutang Usaha Karyawan</v>
          </cell>
          <cell r="D17" t="str">
            <v>Rp</v>
          </cell>
          <cell r="E17">
            <v>0</v>
          </cell>
          <cell r="F17" t="str">
            <v>Rp</v>
          </cell>
          <cell r="G17">
            <v>0</v>
          </cell>
          <cell r="H17" t="str">
            <v>Rp</v>
          </cell>
          <cell r="I17">
            <v>0</v>
          </cell>
          <cell r="J17" t="str">
            <v>Rp</v>
          </cell>
          <cell r="K17">
            <v>0</v>
          </cell>
        </row>
        <row r="18">
          <cell r="B18">
            <v>14401</v>
          </cell>
          <cell r="C18" t="str">
            <v>Saldo Piutang Tahun Lalu</v>
          </cell>
          <cell r="D18" t="str">
            <v>Rp</v>
          </cell>
          <cell r="E18">
            <v>0</v>
          </cell>
          <cell r="F18" t="str">
            <v>Rp</v>
          </cell>
          <cell r="G18">
            <v>0</v>
          </cell>
          <cell r="H18" t="str">
            <v>Rp</v>
          </cell>
          <cell r="I18">
            <v>0</v>
          </cell>
          <cell r="J18" t="str">
            <v>Rp</v>
          </cell>
          <cell r="K18">
            <v>0</v>
          </cell>
        </row>
        <row r="19">
          <cell r="B19">
            <v>14501</v>
          </cell>
          <cell r="C19" t="str">
            <v xml:space="preserve">Piutang Giro Mundur BCA a/c </v>
          </cell>
          <cell r="D19" t="str">
            <v>Rp</v>
          </cell>
          <cell r="E19">
            <v>-26968000</v>
          </cell>
          <cell r="F19" t="str">
            <v>Rp</v>
          </cell>
          <cell r="G19">
            <v>0</v>
          </cell>
          <cell r="H19" t="str">
            <v>Rp</v>
          </cell>
          <cell r="I19">
            <v>0</v>
          </cell>
          <cell r="J19" t="str">
            <v>Rp</v>
          </cell>
          <cell r="K19">
            <v>-26968000</v>
          </cell>
        </row>
        <row r="20">
          <cell r="B20">
            <v>14801</v>
          </cell>
          <cell r="C20" t="str">
            <v>Titipan</v>
          </cell>
          <cell r="D20" t="str">
            <v>Rp</v>
          </cell>
          <cell r="E20">
            <v>-7616000</v>
          </cell>
          <cell r="F20" t="str">
            <v>Rp</v>
          </cell>
          <cell r="G20">
            <v>7616000</v>
          </cell>
          <cell r="H20" t="str">
            <v>Rp</v>
          </cell>
          <cell r="I20">
            <v>0</v>
          </cell>
          <cell r="J20" t="str">
            <v>Rp</v>
          </cell>
          <cell r="K20">
            <v>0</v>
          </cell>
        </row>
        <row r="21">
          <cell r="B21">
            <v>14901</v>
          </cell>
          <cell r="C21" t="str">
            <v>Penukaran</v>
          </cell>
          <cell r="D21" t="str">
            <v>Rp</v>
          </cell>
          <cell r="E21">
            <v>0</v>
          </cell>
          <cell r="F21" t="str">
            <v>Rp</v>
          </cell>
          <cell r="G21">
            <v>0</v>
          </cell>
          <cell r="H21" t="str">
            <v>Rp</v>
          </cell>
          <cell r="I21">
            <v>0</v>
          </cell>
          <cell r="J21" t="str">
            <v>Rp</v>
          </cell>
          <cell r="K21">
            <v>0</v>
          </cell>
        </row>
        <row r="22">
          <cell r="B22">
            <v>15001</v>
          </cell>
          <cell r="C22" t="str">
            <v>Piutang Antar Depo</v>
          </cell>
          <cell r="D22" t="str">
            <v>Rp</v>
          </cell>
          <cell r="E22">
            <v>0</v>
          </cell>
          <cell r="F22" t="str">
            <v>Rp</v>
          </cell>
          <cell r="G22">
            <v>0</v>
          </cell>
          <cell r="H22" t="str">
            <v>Rp</v>
          </cell>
          <cell r="I22">
            <v>0</v>
          </cell>
          <cell r="J22" t="str">
            <v>Rp</v>
          </cell>
          <cell r="K22">
            <v>0</v>
          </cell>
        </row>
        <row r="23">
          <cell r="B23">
            <v>15101</v>
          </cell>
          <cell r="C23" t="str">
            <v>PERSEDIAAN  AQUA A240ML</v>
          </cell>
          <cell r="D23" t="str">
            <v>Rp</v>
          </cell>
          <cell r="E23">
            <v>0</v>
          </cell>
          <cell r="F23" t="str">
            <v>Rp</v>
          </cell>
          <cell r="G23">
            <v>15300</v>
          </cell>
          <cell r="H23" t="str">
            <v>Rp</v>
          </cell>
          <cell r="I23">
            <v>0</v>
          </cell>
          <cell r="J23" t="str">
            <v>Rp</v>
          </cell>
          <cell r="K23">
            <v>15300</v>
          </cell>
        </row>
        <row r="24">
          <cell r="B24">
            <v>15102</v>
          </cell>
          <cell r="C24" t="str">
            <v>PERSEDIAAN  AQUA A330ML</v>
          </cell>
          <cell r="D24" t="str">
            <v>Rp</v>
          </cell>
          <cell r="E24">
            <v>0</v>
          </cell>
          <cell r="F24" t="str">
            <v>Rp</v>
          </cell>
          <cell r="G24">
            <v>202050</v>
          </cell>
          <cell r="H24" t="str">
            <v>Rp</v>
          </cell>
          <cell r="I24">
            <v>0</v>
          </cell>
          <cell r="J24" t="str">
            <v>Rp</v>
          </cell>
          <cell r="K24">
            <v>202050</v>
          </cell>
        </row>
        <row r="25">
          <cell r="B25">
            <v>15103</v>
          </cell>
          <cell r="C25" t="str">
            <v>PERSEDIAAN  AQUA A375ML</v>
          </cell>
          <cell r="D25" t="str">
            <v>Rp</v>
          </cell>
          <cell r="E25">
            <v>0</v>
          </cell>
          <cell r="F25" t="str">
            <v>Rp</v>
          </cell>
          <cell r="G25">
            <v>0</v>
          </cell>
          <cell r="H25" t="str">
            <v>Rp</v>
          </cell>
          <cell r="I25">
            <v>0</v>
          </cell>
          <cell r="J25" t="str">
            <v>Rp</v>
          </cell>
          <cell r="K25">
            <v>0</v>
          </cell>
        </row>
        <row r="26">
          <cell r="B26">
            <v>15104</v>
          </cell>
          <cell r="C26" t="str">
            <v>PERSEDIAAN  AQUA A380ML (ISI)</v>
          </cell>
          <cell r="D26" t="str">
            <v>Rp</v>
          </cell>
          <cell r="E26">
            <v>0</v>
          </cell>
          <cell r="F26" t="str">
            <v>Rp</v>
          </cell>
          <cell r="G26">
            <v>0</v>
          </cell>
          <cell r="H26" t="str">
            <v>Rp</v>
          </cell>
          <cell r="I26">
            <v>0</v>
          </cell>
          <cell r="J26" t="str">
            <v>Rp</v>
          </cell>
          <cell r="K26">
            <v>0</v>
          </cell>
        </row>
        <row r="27">
          <cell r="B27">
            <v>15105</v>
          </cell>
          <cell r="C27" t="str">
            <v>PERSEDIAAN  AQUA KRAT A380ML</v>
          </cell>
          <cell r="D27" t="str">
            <v>Rp</v>
          </cell>
          <cell r="E27">
            <v>0</v>
          </cell>
          <cell r="F27" t="str">
            <v>Rp</v>
          </cell>
          <cell r="G27">
            <v>0</v>
          </cell>
          <cell r="H27" t="str">
            <v>Rp</v>
          </cell>
          <cell r="I27">
            <v>0</v>
          </cell>
          <cell r="J27" t="str">
            <v>Rp</v>
          </cell>
          <cell r="K27">
            <v>0</v>
          </cell>
        </row>
        <row r="28">
          <cell r="B28">
            <v>15106</v>
          </cell>
          <cell r="C28" t="str">
            <v>PERSEDIAAN  AQUA BOTOL A380ML</v>
          </cell>
          <cell r="D28" t="str">
            <v>Rp</v>
          </cell>
          <cell r="E28">
            <v>0</v>
          </cell>
          <cell r="F28" t="str">
            <v>Rp</v>
          </cell>
          <cell r="G28">
            <v>0</v>
          </cell>
          <cell r="H28" t="str">
            <v>Rp</v>
          </cell>
          <cell r="I28">
            <v>0</v>
          </cell>
          <cell r="J28" t="str">
            <v>Rp</v>
          </cell>
          <cell r="K28">
            <v>0</v>
          </cell>
        </row>
        <row r="29">
          <cell r="B29">
            <v>15107</v>
          </cell>
          <cell r="C29" t="str">
            <v>PERSEDIAAN  AQUA A600ML</v>
          </cell>
          <cell r="D29" t="str">
            <v>Rp</v>
          </cell>
          <cell r="E29">
            <v>0</v>
          </cell>
          <cell r="F29" t="str">
            <v>Rp</v>
          </cell>
          <cell r="G29">
            <v>0</v>
          </cell>
          <cell r="H29" t="str">
            <v>Rp</v>
          </cell>
          <cell r="I29">
            <v>0</v>
          </cell>
          <cell r="J29" t="str">
            <v>Rp</v>
          </cell>
          <cell r="K29">
            <v>0</v>
          </cell>
        </row>
        <row r="30">
          <cell r="B30">
            <v>15108</v>
          </cell>
          <cell r="C30" t="str">
            <v>PERSEDIAAN  AQUA A1500ML</v>
          </cell>
          <cell r="D30" t="str">
            <v>Rp</v>
          </cell>
          <cell r="E30">
            <v>0</v>
          </cell>
          <cell r="F30" t="str">
            <v>Rp</v>
          </cell>
          <cell r="G30">
            <v>0</v>
          </cell>
          <cell r="H30" t="str">
            <v>Rp</v>
          </cell>
          <cell r="I30">
            <v>0</v>
          </cell>
          <cell r="J30" t="str">
            <v>Rp</v>
          </cell>
          <cell r="K30">
            <v>0</v>
          </cell>
        </row>
        <row r="31">
          <cell r="B31">
            <v>15109</v>
          </cell>
          <cell r="C31" t="str">
            <v>PERSEDIAAN  AQUA GALON</v>
          </cell>
          <cell r="D31" t="str">
            <v>Rp</v>
          </cell>
          <cell r="E31">
            <v>0</v>
          </cell>
          <cell r="F31" t="str">
            <v>Rp</v>
          </cell>
          <cell r="G31">
            <v>33137900</v>
          </cell>
          <cell r="H31" t="str">
            <v>Rp</v>
          </cell>
          <cell r="I31">
            <v>0</v>
          </cell>
          <cell r="J31" t="str">
            <v>Rp</v>
          </cell>
          <cell r="K31">
            <v>33137900</v>
          </cell>
        </row>
        <row r="32">
          <cell r="B32">
            <v>15110</v>
          </cell>
          <cell r="C32" t="str">
            <v>PERSEDIAAN  AQUA GALON KOSONG</v>
          </cell>
          <cell r="D32" t="str">
            <v>Rp</v>
          </cell>
          <cell r="E32">
            <v>0</v>
          </cell>
          <cell r="F32" t="str">
            <v>Rp</v>
          </cell>
          <cell r="G32">
            <v>187290000</v>
          </cell>
          <cell r="H32" t="str">
            <v>Rp</v>
          </cell>
          <cell r="I32">
            <v>0</v>
          </cell>
          <cell r="J32" t="str">
            <v>Rp</v>
          </cell>
          <cell r="K32">
            <v>187290000</v>
          </cell>
        </row>
        <row r="33">
          <cell r="B33">
            <v>15111</v>
          </cell>
          <cell r="C33" t="str">
            <v>PERSEDIAAN  VIT V240ML</v>
          </cell>
          <cell r="D33" t="str">
            <v>Rp</v>
          </cell>
          <cell r="E33">
            <v>0</v>
          </cell>
          <cell r="F33" t="str">
            <v>Rp</v>
          </cell>
          <cell r="G33">
            <v>10195200</v>
          </cell>
          <cell r="H33" t="str">
            <v>Rp</v>
          </cell>
          <cell r="I33">
            <v>0</v>
          </cell>
          <cell r="J33" t="str">
            <v>Rp</v>
          </cell>
          <cell r="K33">
            <v>10195200</v>
          </cell>
        </row>
        <row r="34">
          <cell r="B34">
            <v>15112</v>
          </cell>
          <cell r="C34" t="str">
            <v>PERSEDIAAN  VIT V600ML</v>
          </cell>
          <cell r="D34" t="str">
            <v>Rp</v>
          </cell>
          <cell r="E34">
            <v>0</v>
          </cell>
          <cell r="F34" t="str">
            <v>Rp</v>
          </cell>
          <cell r="G34">
            <v>20178600</v>
          </cell>
          <cell r="H34" t="str">
            <v>Rp</v>
          </cell>
          <cell r="I34">
            <v>0</v>
          </cell>
          <cell r="J34" t="str">
            <v>Rp</v>
          </cell>
          <cell r="K34">
            <v>20178600</v>
          </cell>
        </row>
        <row r="35">
          <cell r="B35">
            <v>15113</v>
          </cell>
          <cell r="C35" t="str">
            <v>PERSEDIAAN  VIT V1500ML</v>
          </cell>
          <cell r="D35" t="str">
            <v>Rp</v>
          </cell>
          <cell r="E35">
            <v>0</v>
          </cell>
          <cell r="F35" t="str">
            <v>Rp</v>
          </cell>
          <cell r="G35">
            <v>3515000</v>
          </cell>
          <cell r="H35" t="str">
            <v>Rp</v>
          </cell>
          <cell r="I35">
            <v>0</v>
          </cell>
          <cell r="J35" t="str">
            <v>Rp</v>
          </cell>
          <cell r="K35">
            <v>3515000</v>
          </cell>
        </row>
        <row r="36">
          <cell r="B36">
            <v>15114</v>
          </cell>
          <cell r="C36" t="str">
            <v>PERSEDIAAN  VIT GALON</v>
          </cell>
          <cell r="D36" t="str">
            <v>Rp</v>
          </cell>
          <cell r="E36">
            <v>0</v>
          </cell>
          <cell r="F36" t="str">
            <v>Rp</v>
          </cell>
          <cell r="G36">
            <v>22484900</v>
          </cell>
          <cell r="H36" t="str">
            <v>Rp</v>
          </cell>
          <cell r="I36">
            <v>0</v>
          </cell>
          <cell r="J36" t="str">
            <v>Rp</v>
          </cell>
          <cell r="K36">
            <v>22484900</v>
          </cell>
        </row>
        <row r="37">
          <cell r="B37">
            <v>15115</v>
          </cell>
          <cell r="C37" t="str">
            <v>PERSEDIAAN  VIT GALON KOSONG</v>
          </cell>
          <cell r="D37" t="str">
            <v>Rp</v>
          </cell>
          <cell r="E37">
            <v>0</v>
          </cell>
          <cell r="F37" t="str">
            <v>Rp</v>
          </cell>
          <cell r="G37">
            <v>130860000</v>
          </cell>
          <cell r="H37" t="str">
            <v>Rp</v>
          </cell>
          <cell r="I37">
            <v>0</v>
          </cell>
          <cell r="J37" t="str">
            <v>Rp</v>
          </cell>
          <cell r="K37">
            <v>130860000</v>
          </cell>
        </row>
        <row r="38">
          <cell r="B38">
            <v>15116</v>
          </cell>
          <cell r="C38" t="str">
            <v>PERSEDIAAN  MIZONE ORANGE LIM ( MZOL )</v>
          </cell>
          <cell r="D38" t="str">
            <v>Rp</v>
          </cell>
          <cell r="E38">
            <v>0</v>
          </cell>
          <cell r="F38" t="str">
            <v>Rp</v>
          </cell>
          <cell r="G38">
            <v>27450</v>
          </cell>
          <cell r="H38" t="str">
            <v>Rp</v>
          </cell>
          <cell r="I38">
            <v>0</v>
          </cell>
          <cell r="J38" t="str">
            <v>Rp</v>
          </cell>
          <cell r="K38">
            <v>27450</v>
          </cell>
        </row>
        <row r="39">
          <cell r="B39">
            <v>15117</v>
          </cell>
          <cell r="C39" t="str">
            <v>PERSEDIAAN  MIZONE  PASSION FRUIT ( MZPF)</v>
          </cell>
          <cell r="D39" t="str">
            <v>Rp</v>
          </cell>
          <cell r="E39">
            <v>0</v>
          </cell>
          <cell r="F39" t="str">
            <v>Rp</v>
          </cell>
          <cell r="G39">
            <v>0</v>
          </cell>
          <cell r="H39" t="str">
            <v>Rp</v>
          </cell>
          <cell r="I39">
            <v>0</v>
          </cell>
          <cell r="J39" t="str">
            <v>Rp</v>
          </cell>
          <cell r="K39">
            <v>0</v>
          </cell>
        </row>
        <row r="40">
          <cell r="B40">
            <v>15118</v>
          </cell>
          <cell r="C40" t="str">
            <v>PERSEDIAAN  MIZONE LEMON LECHEE ( MZLL)</v>
          </cell>
          <cell r="D40" t="str">
            <v>Rp</v>
          </cell>
          <cell r="E40">
            <v>0</v>
          </cell>
          <cell r="F40" t="str">
            <v>Rp</v>
          </cell>
          <cell r="G40">
            <v>0</v>
          </cell>
          <cell r="H40" t="str">
            <v>Rp</v>
          </cell>
          <cell r="I40">
            <v>0</v>
          </cell>
          <cell r="J40" t="str">
            <v>Rp</v>
          </cell>
          <cell r="K40">
            <v>0</v>
          </cell>
        </row>
        <row r="41">
          <cell r="B41">
            <v>15144</v>
          </cell>
          <cell r="C41" t="str">
            <v>PERSEDIAAN  MIZONE GUAVA (MAG)</v>
          </cell>
          <cell r="D41" t="str">
            <v>Rp</v>
          </cell>
          <cell r="E41">
            <v>0</v>
          </cell>
          <cell r="F41" t="str">
            <v>Rp</v>
          </cell>
          <cell r="G41">
            <v>0</v>
          </cell>
          <cell r="H41" t="str">
            <v>Rp</v>
          </cell>
          <cell r="I41">
            <v>0</v>
          </cell>
          <cell r="J41" t="str">
            <v>Rp</v>
          </cell>
          <cell r="K41">
            <v>0</v>
          </cell>
        </row>
        <row r="42">
          <cell r="B42">
            <v>15119</v>
          </cell>
          <cell r="C42" t="str">
            <v>PERSEDIAAN  MIZONE MULTI PACK</v>
          </cell>
          <cell r="D42" t="str">
            <v>Rp</v>
          </cell>
          <cell r="E42">
            <v>0</v>
          </cell>
          <cell r="F42" t="str">
            <v>Rp</v>
          </cell>
          <cell r="G42">
            <v>0</v>
          </cell>
          <cell r="H42" t="str">
            <v>Rp</v>
          </cell>
          <cell r="I42">
            <v>0</v>
          </cell>
          <cell r="J42" t="str">
            <v>Rp</v>
          </cell>
          <cell r="K42">
            <v>0</v>
          </cell>
        </row>
        <row r="43">
          <cell r="B43">
            <v>15120</v>
          </cell>
          <cell r="C43" t="str">
            <v>PERSEDIAAN  MILKUAT ORANGE I (90 X 40 PC )</v>
          </cell>
          <cell r="D43" t="str">
            <v>Rp</v>
          </cell>
          <cell r="E43">
            <v>0</v>
          </cell>
          <cell r="F43" t="str">
            <v>Rp</v>
          </cell>
          <cell r="G43">
            <v>0</v>
          </cell>
          <cell r="H43" t="str">
            <v>Rp</v>
          </cell>
          <cell r="I43">
            <v>0</v>
          </cell>
          <cell r="J43" t="str">
            <v>Rp</v>
          </cell>
          <cell r="K43">
            <v>0</v>
          </cell>
        </row>
        <row r="44">
          <cell r="B44">
            <v>15121</v>
          </cell>
          <cell r="C44" t="str">
            <v>PERSEDIAAN  MILKUAT ORANGE II ( ISI 60 pcs )</v>
          </cell>
          <cell r="D44" t="str">
            <v>Rp</v>
          </cell>
          <cell r="E44">
            <v>0</v>
          </cell>
          <cell r="F44" t="str">
            <v>Rp</v>
          </cell>
          <cell r="G44">
            <v>0</v>
          </cell>
          <cell r="H44" t="str">
            <v>Rp</v>
          </cell>
          <cell r="I44">
            <v>0</v>
          </cell>
          <cell r="J44" t="str">
            <v>Rp</v>
          </cell>
          <cell r="K44">
            <v>0</v>
          </cell>
        </row>
        <row r="45">
          <cell r="B45">
            <v>15122</v>
          </cell>
          <cell r="C45" t="str">
            <v>PERSEDIAAN  MILKUAT ORANGE II ( 80 X 60 ml )</v>
          </cell>
          <cell r="D45" t="str">
            <v>Rp</v>
          </cell>
          <cell r="E45">
            <v>0</v>
          </cell>
          <cell r="F45" t="str">
            <v>Rp</v>
          </cell>
          <cell r="G45">
            <v>0</v>
          </cell>
          <cell r="H45" t="str">
            <v>Rp</v>
          </cell>
          <cell r="I45">
            <v>0</v>
          </cell>
          <cell r="J45" t="str">
            <v>Rp</v>
          </cell>
          <cell r="K45">
            <v>0</v>
          </cell>
        </row>
        <row r="46">
          <cell r="B46">
            <v>15123</v>
          </cell>
          <cell r="C46" t="str">
            <v>PERSEDIAAN  MILKUAT FRUTY 135 ML</v>
          </cell>
          <cell r="D46" t="str">
            <v>Rp</v>
          </cell>
          <cell r="E46">
            <v>0</v>
          </cell>
          <cell r="F46" t="str">
            <v>Rp</v>
          </cell>
          <cell r="G46">
            <v>0</v>
          </cell>
          <cell r="H46" t="str">
            <v>Rp</v>
          </cell>
          <cell r="I46">
            <v>0</v>
          </cell>
          <cell r="J46" t="str">
            <v>Rp</v>
          </cell>
          <cell r="K46">
            <v>0</v>
          </cell>
        </row>
        <row r="47">
          <cell r="B47">
            <v>15124</v>
          </cell>
          <cell r="C47" t="str">
            <v>PERSEDIAAN  MILKUAT FRUTY 90ML X 40PC</v>
          </cell>
          <cell r="D47" t="str">
            <v>Rp</v>
          </cell>
          <cell r="E47">
            <v>0</v>
          </cell>
          <cell r="F47" t="str">
            <v>Rp</v>
          </cell>
          <cell r="G47">
            <v>0</v>
          </cell>
          <cell r="H47" t="str">
            <v>Rp</v>
          </cell>
          <cell r="I47">
            <v>0</v>
          </cell>
          <cell r="J47" t="str">
            <v>Rp</v>
          </cell>
          <cell r="K47">
            <v>0</v>
          </cell>
        </row>
        <row r="48">
          <cell r="B48">
            <v>15125</v>
          </cell>
          <cell r="C48" t="str">
            <v>PERSEDIAAN  MILKUAT FRUTY 80ML X 60PC</v>
          </cell>
          <cell r="D48" t="str">
            <v>Rp</v>
          </cell>
          <cell r="E48">
            <v>0</v>
          </cell>
          <cell r="F48" t="str">
            <v>Rp</v>
          </cell>
          <cell r="G48">
            <v>0</v>
          </cell>
          <cell r="H48" t="str">
            <v>Rp</v>
          </cell>
          <cell r="I48">
            <v>0</v>
          </cell>
          <cell r="J48" t="str">
            <v>Rp</v>
          </cell>
          <cell r="K48">
            <v>0</v>
          </cell>
        </row>
        <row r="49">
          <cell r="B49">
            <v>15126</v>
          </cell>
          <cell r="C49" t="str">
            <v>PERSEDIAAN  MILKUAT FRUTY 70ML X 60PC</v>
          </cell>
          <cell r="D49" t="str">
            <v>Rp</v>
          </cell>
          <cell r="E49">
            <v>0</v>
          </cell>
          <cell r="F49" t="str">
            <v>Rp</v>
          </cell>
          <cell r="G49">
            <v>0</v>
          </cell>
          <cell r="H49" t="str">
            <v>Rp</v>
          </cell>
          <cell r="I49">
            <v>0</v>
          </cell>
          <cell r="J49" t="str">
            <v>Rp</v>
          </cell>
          <cell r="K49">
            <v>0</v>
          </cell>
        </row>
        <row r="50">
          <cell r="B50">
            <v>15127</v>
          </cell>
          <cell r="C50" t="str">
            <v>PERSEDIAAN  MILKUAT STRA*BERRY 135 ml</v>
          </cell>
          <cell r="D50" t="str">
            <v>Rp</v>
          </cell>
          <cell r="E50">
            <v>0</v>
          </cell>
          <cell r="F50" t="str">
            <v>Rp</v>
          </cell>
          <cell r="G50">
            <v>0</v>
          </cell>
          <cell r="H50" t="str">
            <v>Rp</v>
          </cell>
          <cell r="I50">
            <v>0</v>
          </cell>
          <cell r="J50" t="str">
            <v>Rp</v>
          </cell>
          <cell r="K50">
            <v>0</v>
          </cell>
        </row>
        <row r="51">
          <cell r="B51">
            <v>15128</v>
          </cell>
          <cell r="C51" t="str">
            <v>PERSEDIAAN  MILKUAT STRA*BERRY 90ML X 40PC</v>
          </cell>
          <cell r="D51" t="str">
            <v>Rp</v>
          </cell>
          <cell r="E51">
            <v>0</v>
          </cell>
          <cell r="F51" t="str">
            <v>Rp</v>
          </cell>
          <cell r="G51">
            <v>0</v>
          </cell>
          <cell r="H51" t="str">
            <v>Rp</v>
          </cell>
          <cell r="I51">
            <v>0</v>
          </cell>
          <cell r="J51" t="str">
            <v>Rp</v>
          </cell>
          <cell r="K51">
            <v>0</v>
          </cell>
        </row>
        <row r="52">
          <cell r="B52">
            <v>15129</v>
          </cell>
          <cell r="C52" t="str">
            <v>PERSEDIAAN  MILKUAT STRA*BERRY 80ML X 60PC</v>
          </cell>
          <cell r="D52" t="str">
            <v>Rp</v>
          </cell>
          <cell r="E52">
            <v>0</v>
          </cell>
          <cell r="F52" t="str">
            <v>Rp</v>
          </cell>
          <cell r="G52">
            <v>0</v>
          </cell>
          <cell r="H52" t="str">
            <v>Rp</v>
          </cell>
          <cell r="I52">
            <v>0</v>
          </cell>
          <cell r="J52" t="str">
            <v>Rp</v>
          </cell>
          <cell r="K52">
            <v>0</v>
          </cell>
        </row>
        <row r="53">
          <cell r="B53">
            <v>15130</v>
          </cell>
          <cell r="C53" t="str">
            <v>PERSEDIAAN  MILKUAT STRA*BERRY 70ML X 60PC</v>
          </cell>
          <cell r="D53" t="str">
            <v>Rp</v>
          </cell>
          <cell r="E53">
            <v>0</v>
          </cell>
          <cell r="F53" t="str">
            <v>Rp</v>
          </cell>
          <cell r="G53">
            <v>0</v>
          </cell>
          <cell r="H53" t="str">
            <v>Rp</v>
          </cell>
          <cell r="I53">
            <v>0</v>
          </cell>
          <cell r="J53" t="str">
            <v>Rp</v>
          </cell>
          <cell r="K53">
            <v>0</v>
          </cell>
        </row>
        <row r="54">
          <cell r="B54">
            <v>15131</v>
          </cell>
          <cell r="C54" t="str">
            <v>PERSEDIAAN  MILKUAT MANGO I 90 ML (ISI 40 pcs)</v>
          </cell>
          <cell r="D54" t="str">
            <v>Rp</v>
          </cell>
          <cell r="E54">
            <v>0</v>
          </cell>
          <cell r="F54" t="str">
            <v>Rp</v>
          </cell>
          <cell r="G54">
            <v>0</v>
          </cell>
          <cell r="H54" t="str">
            <v>Rp</v>
          </cell>
          <cell r="I54">
            <v>0</v>
          </cell>
          <cell r="J54" t="str">
            <v>Rp</v>
          </cell>
          <cell r="K54">
            <v>0</v>
          </cell>
        </row>
        <row r="55">
          <cell r="B55">
            <v>15132</v>
          </cell>
          <cell r="C55" t="str">
            <v>PERSEDIAAN  MILKUAT MANGO II (70ML X 60 pcs)</v>
          </cell>
          <cell r="D55" t="str">
            <v>Rp</v>
          </cell>
          <cell r="E55">
            <v>0</v>
          </cell>
          <cell r="F55" t="str">
            <v>Rp</v>
          </cell>
          <cell r="G55">
            <v>0</v>
          </cell>
          <cell r="H55" t="str">
            <v>Rp</v>
          </cell>
          <cell r="I55">
            <v>0</v>
          </cell>
          <cell r="J55" t="str">
            <v>Rp</v>
          </cell>
          <cell r="K55">
            <v>0</v>
          </cell>
        </row>
        <row r="56">
          <cell r="B56">
            <v>15133</v>
          </cell>
          <cell r="C56" t="str">
            <v>PERSEDIAAN  MILKUAT MANGO III (80ML X 60 pcs)</v>
          </cell>
          <cell r="D56" t="str">
            <v>Rp</v>
          </cell>
          <cell r="E56">
            <v>0</v>
          </cell>
          <cell r="F56" t="str">
            <v>Rp</v>
          </cell>
          <cell r="G56">
            <v>0</v>
          </cell>
          <cell r="H56" t="str">
            <v>Rp</v>
          </cell>
          <cell r="I56">
            <v>0</v>
          </cell>
          <cell r="J56" t="str">
            <v>Rp</v>
          </cell>
          <cell r="K56">
            <v>0</v>
          </cell>
        </row>
        <row r="57">
          <cell r="B57">
            <v>15134</v>
          </cell>
          <cell r="C57" t="str">
            <v>PERSEDIAAN  MILKUAT CHOCOLATE (70 X 54 ml)</v>
          </cell>
          <cell r="D57" t="str">
            <v>Rp</v>
          </cell>
          <cell r="E57">
            <v>0</v>
          </cell>
          <cell r="F57" t="str">
            <v>Rp</v>
          </cell>
          <cell r="G57">
            <v>0</v>
          </cell>
          <cell r="H57" t="str">
            <v>Rp</v>
          </cell>
          <cell r="I57">
            <v>0</v>
          </cell>
          <cell r="J57" t="str">
            <v>Rp</v>
          </cell>
          <cell r="K57">
            <v>0</v>
          </cell>
        </row>
        <row r="58">
          <cell r="B58">
            <v>15135</v>
          </cell>
          <cell r="C58" t="str">
            <v>PERSEDIAAN  MILKUAT CHOCOLATE 90 ml</v>
          </cell>
          <cell r="D58" t="str">
            <v>Rp</v>
          </cell>
          <cell r="E58">
            <v>0</v>
          </cell>
          <cell r="F58" t="str">
            <v>Rp</v>
          </cell>
          <cell r="G58">
            <v>0</v>
          </cell>
          <cell r="H58" t="str">
            <v>Rp</v>
          </cell>
          <cell r="I58">
            <v>0</v>
          </cell>
          <cell r="J58" t="str">
            <v>Rp</v>
          </cell>
          <cell r="K58">
            <v>0</v>
          </cell>
        </row>
        <row r="59">
          <cell r="B59">
            <v>15136</v>
          </cell>
          <cell r="C59" t="str">
            <v>PERSEDIAAN  MILKUAT CHOCOLATE BANTAL (135 ml)</v>
          </cell>
          <cell r="D59" t="str">
            <v>Rp</v>
          </cell>
          <cell r="E59">
            <v>0</v>
          </cell>
          <cell r="F59" t="str">
            <v>Rp</v>
          </cell>
          <cell r="G59">
            <v>0</v>
          </cell>
          <cell r="H59" t="str">
            <v>Rp</v>
          </cell>
          <cell r="I59">
            <v>0</v>
          </cell>
          <cell r="J59" t="str">
            <v>Rp</v>
          </cell>
          <cell r="K59">
            <v>0</v>
          </cell>
        </row>
        <row r="60">
          <cell r="B60">
            <v>15137</v>
          </cell>
          <cell r="C60" t="str">
            <v>PERSEDIAAN  MILKUAT CHOCOLATE BANTAL (135 ml) NEW</v>
          </cell>
          <cell r="D60" t="str">
            <v>Rp</v>
          </cell>
          <cell r="E60">
            <v>0</v>
          </cell>
          <cell r="F60" t="str">
            <v>Rp</v>
          </cell>
          <cell r="G60">
            <v>0</v>
          </cell>
          <cell r="H60" t="str">
            <v>Rp</v>
          </cell>
          <cell r="I60">
            <v>0</v>
          </cell>
          <cell r="J60" t="str">
            <v>Rp</v>
          </cell>
          <cell r="K60">
            <v>0</v>
          </cell>
        </row>
        <row r="61">
          <cell r="B61">
            <v>15138</v>
          </cell>
          <cell r="C61" t="str">
            <v>PERSEDIAAN  MILKUAT PREBIOTIK STA*-100MLX40PC</v>
          </cell>
          <cell r="D61" t="str">
            <v>Rp</v>
          </cell>
          <cell r="E61">
            <v>0</v>
          </cell>
          <cell r="F61" t="str">
            <v>Rp</v>
          </cell>
          <cell r="G61">
            <v>0</v>
          </cell>
          <cell r="H61" t="str">
            <v>Rp</v>
          </cell>
          <cell r="I61">
            <v>0</v>
          </cell>
          <cell r="J61" t="str">
            <v>Rp</v>
          </cell>
          <cell r="K61">
            <v>0</v>
          </cell>
        </row>
        <row r="62">
          <cell r="B62">
            <v>15139</v>
          </cell>
          <cell r="C62" t="str">
            <v>PERSEDIAAN  MILKUAT PREBIOTIK GRAPE-100MLX40PC</v>
          </cell>
          <cell r="D62" t="str">
            <v>Rp</v>
          </cell>
          <cell r="E62">
            <v>0</v>
          </cell>
          <cell r="F62" t="str">
            <v>Rp</v>
          </cell>
          <cell r="G62">
            <v>0</v>
          </cell>
          <cell r="H62" t="str">
            <v>Rp</v>
          </cell>
          <cell r="I62">
            <v>0</v>
          </cell>
          <cell r="J62" t="str">
            <v>Rp</v>
          </cell>
          <cell r="K62">
            <v>0</v>
          </cell>
        </row>
        <row r="63">
          <cell r="B63">
            <v>15140</v>
          </cell>
          <cell r="C63" t="str">
            <v>PERSEDIAAN  MILKUAT PREBIOTIK ORANGE-100MLX40PC</v>
          </cell>
          <cell r="D63" t="str">
            <v>Rp</v>
          </cell>
          <cell r="E63">
            <v>0</v>
          </cell>
          <cell r="F63" t="str">
            <v>Rp</v>
          </cell>
          <cell r="G63">
            <v>0</v>
          </cell>
          <cell r="H63" t="str">
            <v>Rp</v>
          </cell>
          <cell r="I63">
            <v>0</v>
          </cell>
          <cell r="J63" t="str">
            <v>Rp</v>
          </cell>
          <cell r="K63">
            <v>0</v>
          </cell>
        </row>
        <row r="64">
          <cell r="B64">
            <v>15201</v>
          </cell>
          <cell r="C64" t="str">
            <v>PERSEDIAAN BAHAN PEMBANTU</v>
          </cell>
          <cell r="D64" t="str">
            <v>Rp</v>
          </cell>
          <cell r="E64">
            <v>0</v>
          </cell>
          <cell r="F64" t="str">
            <v>Rp</v>
          </cell>
          <cell r="G64">
            <v>0</v>
          </cell>
          <cell r="H64" t="str">
            <v>Rp</v>
          </cell>
          <cell r="I64">
            <v>0</v>
          </cell>
          <cell r="J64" t="str">
            <v>Rp</v>
          </cell>
          <cell r="K64">
            <v>0</v>
          </cell>
        </row>
        <row r="65">
          <cell r="B65">
            <v>15501</v>
          </cell>
          <cell r="C65" t="str">
            <v>PERSEDIAAN AFALAN / BS</v>
          </cell>
          <cell r="D65" t="str">
            <v>Rp</v>
          </cell>
          <cell r="E65">
            <v>0</v>
          </cell>
          <cell r="F65" t="str">
            <v>Rp</v>
          </cell>
          <cell r="G65">
            <v>0</v>
          </cell>
          <cell r="H65" t="str">
            <v>Rp</v>
          </cell>
          <cell r="I65">
            <v>0</v>
          </cell>
          <cell r="J65" t="str">
            <v>Rp</v>
          </cell>
          <cell r="K65">
            <v>0</v>
          </cell>
        </row>
        <row r="66">
          <cell r="B66">
            <v>17101</v>
          </cell>
          <cell r="C66" t="str">
            <v>R/K Transfer</v>
          </cell>
          <cell r="D66" t="str">
            <v>Rp</v>
          </cell>
          <cell r="E66">
            <v>6624070940</v>
          </cell>
          <cell r="F66" t="str">
            <v>Rp</v>
          </cell>
          <cell r="G66">
            <v>356166600</v>
          </cell>
          <cell r="H66" t="str">
            <v>Rp</v>
          </cell>
          <cell r="I66">
            <v>18899000</v>
          </cell>
          <cell r="J66" t="str">
            <v>Rp</v>
          </cell>
          <cell r="K66">
            <v>6961338540</v>
          </cell>
        </row>
        <row r="67">
          <cell r="B67">
            <v>17102</v>
          </cell>
          <cell r="C67" t="str">
            <v>HUTANG AMEX BANK (USD)</v>
          </cell>
          <cell r="D67" t="str">
            <v>Rp</v>
          </cell>
          <cell r="E67">
            <v>0</v>
          </cell>
          <cell r="F67" t="str">
            <v>Rp</v>
          </cell>
          <cell r="G67">
            <v>0</v>
          </cell>
          <cell r="H67" t="str">
            <v>Rp</v>
          </cell>
          <cell r="I67">
            <v>0</v>
          </cell>
          <cell r="J67" t="str">
            <v>Rp</v>
          </cell>
          <cell r="K67">
            <v>0</v>
          </cell>
        </row>
        <row r="68">
          <cell r="B68">
            <v>17103</v>
          </cell>
          <cell r="C68" t="str">
            <v>HUTANG DEUTSCHE BANK (USD)</v>
          </cell>
          <cell r="D68" t="str">
            <v>Rp</v>
          </cell>
          <cell r="E68">
            <v>0</v>
          </cell>
          <cell r="F68" t="str">
            <v>Rp</v>
          </cell>
          <cell r="G68">
            <v>0</v>
          </cell>
          <cell r="H68" t="str">
            <v>Rp</v>
          </cell>
          <cell r="I68">
            <v>0</v>
          </cell>
          <cell r="J68" t="str">
            <v>Rp</v>
          </cell>
          <cell r="K68">
            <v>0</v>
          </cell>
        </row>
        <row r="69">
          <cell r="B69">
            <v>17201</v>
          </cell>
          <cell r="C69" t="str">
            <v>R/K Droping</v>
          </cell>
          <cell r="D69" t="str">
            <v>Rp</v>
          </cell>
          <cell r="E69">
            <v>0</v>
          </cell>
          <cell r="F69" t="str">
            <v>Rp</v>
          </cell>
          <cell r="G69">
            <v>0</v>
          </cell>
          <cell r="H69" t="str">
            <v>Rp</v>
          </cell>
          <cell r="I69">
            <v>0</v>
          </cell>
          <cell r="J69" t="str">
            <v>Rp</v>
          </cell>
          <cell r="K69">
            <v>0</v>
          </cell>
        </row>
        <row r="70">
          <cell r="B70">
            <v>17301</v>
          </cell>
          <cell r="C70" t="str">
            <v>R/K Barang</v>
          </cell>
          <cell r="D70" t="str">
            <v>Rp</v>
          </cell>
          <cell r="E70">
            <v>8317544700</v>
          </cell>
          <cell r="F70" t="str">
            <v>Rp</v>
          </cell>
          <cell r="G70">
            <v>0</v>
          </cell>
          <cell r="H70" t="str">
            <v>Rp</v>
          </cell>
          <cell r="I70">
            <v>-342289050</v>
          </cell>
          <cell r="J70" t="str">
            <v>Rp</v>
          </cell>
          <cell r="K70">
            <v>8659833750</v>
          </cell>
        </row>
        <row r="71">
          <cell r="B71">
            <v>17401</v>
          </cell>
          <cell r="C71" t="str">
            <v>R/K Biaya</v>
          </cell>
          <cell r="D71" t="str">
            <v>Rp</v>
          </cell>
          <cell r="E71">
            <v>0</v>
          </cell>
          <cell r="F71" t="str">
            <v>Rp</v>
          </cell>
          <cell r="G71">
            <v>0</v>
          </cell>
          <cell r="H71" t="str">
            <v>Rp</v>
          </cell>
          <cell r="I71">
            <v>0</v>
          </cell>
          <cell r="J71" t="str">
            <v>Rp</v>
          </cell>
          <cell r="K71">
            <v>0</v>
          </cell>
        </row>
        <row r="72">
          <cell r="B72">
            <v>17501</v>
          </cell>
          <cell r="C72" t="str">
            <v>Hutang Giro Mundur BCA a/c …………….</v>
          </cell>
          <cell r="D72" t="str">
            <v>Rp</v>
          </cell>
          <cell r="E72">
            <v>0</v>
          </cell>
          <cell r="F72" t="str">
            <v>Rp</v>
          </cell>
          <cell r="G72">
            <v>0</v>
          </cell>
          <cell r="H72" t="str">
            <v>Rp</v>
          </cell>
          <cell r="I72">
            <v>0</v>
          </cell>
          <cell r="J72" t="str">
            <v>Rp</v>
          </cell>
          <cell r="K72">
            <v>0</v>
          </cell>
        </row>
        <row r="73">
          <cell r="B73">
            <v>18101</v>
          </cell>
          <cell r="C73" t="str">
            <v>PPh Pasal 23</v>
          </cell>
          <cell r="D73" t="str">
            <v>Rp</v>
          </cell>
          <cell r="E73">
            <v>0</v>
          </cell>
          <cell r="F73" t="str">
            <v>Rp</v>
          </cell>
          <cell r="G73">
            <v>0</v>
          </cell>
          <cell r="H73" t="str">
            <v>Rp</v>
          </cell>
          <cell r="I73">
            <v>0</v>
          </cell>
          <cell r="J73" t="str">
            <v>Rp</v>
          </cell>
          <cell r="K73">
            <v>0</v>
          </cell>
        </row>
        <row r="74">
          <cell r="B74">
            <v>18201</v>
          </cell>
          <cell r="C74" t="str">
            <v>PPh Pasal 24</v>
          </cell>
          <cell r="D74" t="str">
            <v>Rp</v>
          </cell>
          <cell r="E74">
            <v>0</v>
          </cell>
          <cell r="F74" t="str">
            <v>Rp</v>
          </cell>
          <cell r="G74">
            <v>0</v>
          </cell>
          <cell r="H74" t="str">
            <v>Rp</v>
          </cell>
          <cell r="I74">
            <v>0</v>
          </cell>
          <cell r="J74" t="str">
            <v>Rp</v>
          </cell>
          <cell r="K74">
            <v>0</v>
          </cell>
        </row>
        <row r="75">
          <cell r="B75">
            <v>18301</v>
          </cell>
          <cell r="C75" t="str">
            <v>PPh Pasal 25</v>
          </cell>
          <cell r="D75" t="str">
            <v>Rp</v>
          </cell>
          <cell r="E75">
            <v>0</v>
          </cell>
          <cell r="F75" t="str">
            <v>Rp</v>
          </cell>
          <cell r="G75">
            <v>0</v>
          </cell>
          <cell r="H75" t="str">
            <v>Rp</v>
          </cell>
          <cell r="I75">
            <v>0</v>
          </cell>
          <cell r="J75" t="str">
            <v>Rp</v>
          </cell>
          <cell r="K75">
            <v>0</v>
          </cell>
        </row>
        <row r="76">
          <cell r="B76">
            <v>18401</v>
          </cell>
          <cell r="C76" t="str">
            <v>PPN Masukan</v>
          </cell>
          <cell r="D76" t="str">
            <v>Rp</v>
          </cell>
          <cell r="E76">
            <v>0</v>
          </cell>
          <cell r="F76" t="str">
            <v>Rp</v>
          </cell>
          <cell r="G76">
            <v>0</v>
          </cell>
          <cell r="H76" t="str">
            <v>Rp</v>
          </cell>
          <cell r="I76">
            <v>0</v>
          </cell>
          <cell r="J76" t="str">
            <v>Rp</v>
          </cell>
          <cell r="K76">
            <v>0</v>
          </cell>
        </row>
        <row r="77">
          <cell r="B77">
            <v>18402</v>
          </cell>
          <cell r="C77" t="str">
            <v>PPN Masukan Belum Faktur Pajak</v>
          </cell>
          <cell r="D77" t="str">
            <v>Rp</v>
          </cell>
          <cell r="E77">
            <v>0</v>
          </cell>
          <cell r="F77" t="str">
            <v>Rp</v>
          </cell>
          <cell r="G77">
            <v>0</v>
          </cell>
          <cell r="H77" t="str">
            <v>Rp</v>
          </cell>
          <cell r="I77">
            <v>0</v>
          </cell>
          <cell r="J77" t="str">
            <v>Rp</v>
          </cell>
          <cell r="K77">
            <v>0</v>
          </cell>
        </row>
        <row r="78">
          <cell r="B78">
            <v>18601</v>
          </cell>
          <cell r="C78" t="str">
            <v>PPh Pasal 21</v>
          </cell>
          <cell r="D78" t="str">
            <v>Rp</v>
          </cell>
          <cell r="E78">
            <v>0</v>
          </cell>
          <cell r="F78" t="str">
            <v>Rp</v>
          </cell>
          <cell r="G78">
            <v>0</v>
          </cell>
          <cell r="H78" t="str">
            <v>Rp</v>
          </cell>
          <cell r="I78">
            <v>0</v>
          </cell>
          <cell r="J78" t="str">
            <v>Rp</v>
          </cell>
          <cell r="K78">
            <v>0</v>
          </cell>
        </row>
        <row r="79">
          <cell r="B79">
            <v>18701</v>
          </cell>
          <cell r="C79" t="str">
            <v>PPh Pasal 22</v>
          </cell>
          <cell r="D79" t="str">
            <v>Rp</v>
          </cell>
          <cell r="E79">
            <v>0</v>
          </cell>
          <cell r="F79" t="str">
            <v>Rp</v>
          </cell>
          <cell r="G79">
            <v>0</v>
          </cell>
          <cell r="H79" t="str">
            <v>Rp</v>
          </cell>
          <cell r="I79">
            <v>0</v>
          </cell>
          <cell r="J79" t="str">
            <v>Rp</v>
          </cell>
          <cell r="K79">
            <v>0</v>
          </cell>
        </row>
        <row r="80">
          <cell r="B80">
            <v>18801</v>
          </cell>
          <cell r="C80" t="str">
            <v>PPh Pasal 26</v>
          </cell>
          <cell r="D80" t="str">
            <v>Rp</v>
          </cell>
          <cell r="E80">
            <v>0</v>
          </cell>
          <cell r="F80" t="str">
            <v>Rp</v>
          </cell>
          <cell r="G80">
            <v>0</v>
          </cell>
          <cell r="H80" t="str">
            <v>Rp</v>
          </cell>
          <cell r="I80">
            <v>0</v>
          </cell>
          <cell r="J80" t="str">
            <v>Rp</v>
          </cell>
          <cell r="K80">
            <v>0</v>
          </cell>
        </row>
        <row r="81">
          <cell r="B81">
            <v>18901</v>
          </cell>
          <cell r="C81" t="str">
            <v>PPh Pasal 4 (2)</v>
          </cell>
          <cell r="D81" t="str">
            <v>Rp</v>
          </cell>
          <cell r="E81">
            <v>0</v>
          </cell>
          <cell r="F81" t="str">
            <v>Rp</v>
          </cell>
          <cell r="G81">
            <v>0</v>
          </cell>
          <cell r="H81" t="str">
            <v>Rp</v>
          </cell>
          <cell r="I81">
            <v>0</v>
          </cell>
          <cell r="J81" t="str">
            <v>Rp</v>
          </cell>
          <cell r="K81">
            <v>0</v>
          </cell>
        </row>
        <row r="82">
          <cell r="B82">
            <v>19001</v>
          </cell>
          <cell r="C82" t="str">
            <v>PPh Pasal 28 (Lebih Bayar)</v>
          </cell>
          <cell r="D82" t="str">
            <v>Rp</v>
          </cell>
          <cell r="E82">
            <v>0</v>
          </cell>
          <cell r="F82" t="str">
            <v>Rp</v>
          </cell>
          <cell r="G82">
            <v>0</v>
          </cell>
          <cell r="H82" t="str">
            <v>Rp</v>
          </cell>
          <cell r="I82">
            <v>0</v>
          </cell>
          <cell r="J82" t="str">
            <v>Rp</v>
          </cell>
          <cell r="K82">
            <v>0</v>
          </cell>
        </row>
        <row r="83">
          <cell r="B83">
            <v>19101</v>
          </cell>
          <cell r="C83" t="str">
            <v>Asuransi Dibayar dimuka</v>
          </cell>
          <cell r="D83" t="str">
            <v>Rp</v>
          </cell>
          <cell r="E83">
            <v>0</v>
          </cell>
          <cell r="F83" t="str">
            <v>Rp</v>
          </cell>
          <cell r="G83">
            <v>0</v>
          </cell>
          <cell r="H83" t="str">
            <v>Rp</v>
          </cell>
          <cell r="I83">
            <v>0</v>
          </cell>
          <cell r="J83" t="str">
            <v>Rp</v>
          </cell>
          <cell r="K83">
            <v>0</v>
          </cell>
        </row>
        <row r="84">
          <cell r="B84">
            <v>19102</v>
          </cell>
          <cell r="C84" t="str">
            <v>Asuransi Kendaraan</v>
          </cell>
          <cell r="D84" t="str">
            <v>Rp</v>
          </cell>
          <cell r="E84">
            <v>0</v>
          </cell>
          <cell r="F84" t="str">
            <v>Rp</v>
          </cell>
          <cell r="G84">
            <v>0</v>
          </cell>
          <cell r="H84" t="str">
            <v>Rp</v>
          </cell>
          <cell r="I84">
            <v>0</v>
          </cell>
          <cell r="J84" t="str">
            <v>Rp</v>
          </cell>
          <cell r="K84">
            <v>0</v>
          </cell>
        </row>
        <row r="85">
          <cell r="B85">
            <v>19201</v>
          </cell>
          <cell r="C85" t="str">
            <v>Sewa Dibayar Dimuka</v>
          </cell>
          <cell r="D85" t="str">
            <v>Rp</v>
          </cell>
          <cell r="E85">
            <v>0</v>
          </cell>
          <cell r="F85" t="str">
            <v>Rp</v>
          </cell>
          <cell r="G85">
            <v>0</v>
          </cell>
          <cell r="H85" t="str">
            <v>Rp</v>
          </cell>
          <cell r="I85">
            <v>0</v>
          </cell>
          <cell r="J85" t="str">
            <v>Rp</v>
          </cell>
          <cell r="K85">
            <v>0</v>
          </cell>
        </row>
        <row r="86">
          <cell r="B86">
            <v>19301</v>
          </cell>
          <cell r="C86" t="str">
            <v>Beban Dibayar Dimuka Lainnya</v>
          </cell>
          <cell r="D86" t="str">
            <v>Rp</v>
          </cell>
          <cell r="E86">
            <v>0</v>
          </cell>
          <cell r="F86" t="str">
            <v>Rp</v>
          </cell>
          <cell r="G86">
            <v>0</v>
          </cell>
          <cell r="H86" t="str">
            <v>Rp</v>
          </cell>
          <cell r="I86">
            <v>0</v>
          </cell>
          <cell r="J86" t="str">
            <v>Rp</v>
          </cell>
          <cell r="K86">
            <v>0</v>
          </cell>
        </row>
        <row r="87">
          <cell r="B87">
            <v>19401</v>
          </cell>
          <cell r="C87" t="str">
            <v>Pajak &amp; Beban Dibayar Dimuka - PT SPS</v>
          </cell>
          <cell r="D87" t="str">
            <v>Rp</v>
          </cell>
          <cell r="E87">
            <v>0</v>
          </cell>
          <cell r="F87" t="str">
            <v>Rp</v>
          </cell>
          <cell r="G87">
            <v>0</v>
          </cell>
          <cell r="H87" t="str">
            <v>Rp</v>
          </cell>
          <cell r="I87">
            <v>0</v>
          </cell>
          <cell r="J87" t="str">
            <v>Rp</v>
          </cell>
          <cell r="K87">
            <v>0</v>
          </cell>
        </row>
        <row r="88">
          <cell r="B88">
            <v>19901</v>
          </cell>
          <cell r="C88" t="str">
            <v>Ayat Silang</v>
          </cell>
          <cell r="D88" t="str">
            <v>Rp</v>
          </cell>
          <cell r="E88">
            <v>0</v>
          </cell>
          <cell r="F88" t="str">
            <v>Rp</v>
          </cell>
          <cell r="G88">
            <v>0</v>
          </cell>
          <cell r="H88" t="str">
            <v>Rp</v>
          </cell>
          <cell r="I88">
            <v>0</v>
          </cell>
          <cell r="J88" t="str">
            <v>Rp</v>
          </cell>
          <cell r="K88">
            <v>0</v>
          </cell>
        </row>
        <row r="89">
          <cell r="B89">
            <v>19902</v>
          </cell>
          <cell r="C89" t="str">
            <v>Ayat Silang IDR</v>
          </cell>
          <cell r="D89" t="str">
            <v>Rp</v>
          </cell>
          <cell r="E89">
            <v>0</v>
          </cell>
          <cell r="F89" t="str">
            <v>Rp</v>
          </cell>
          <cell r="G89">
            <v>0</v>
          </cell>
          <cell r="H89" t="str">
            <v>Rp</v>
          </cell>
          <cell r="I89">
            <v>0</v>
          </cell>
          <cell r="J89" t="str">
            <v>Rp</v>
          </cell>
          <cell r="K89">
            <v>0</v>
          </cell>
        </row>
        <row r="90">
          <cell r="B90">
            <v>19903</v>
          </cell>
          <cell r="C90" t="str">
            <v>Ayat Silang USD</v>
          </cell>
          <cell r="D90" t="str">
            <v>Rp</v>
          </cell>
          <cell r="E90">
            <v>0</v>
          </cell>
          <cell r="F90" t="str">
            <v>Rp</v>
          </cell>
          <cell r="G90">
            <v>0</v>
          </cell>
          <cell r="H90" t="str">
            <v>Rp</v>
          </cell>
          <cell r="I90">
            <v>0</v>
          </cell>
          <cell r="J90" t="str">
            <v>Rp</v>
          </cell>
          <cell r="K90">
            <v>0</v>
          </cell>
        </row>
        <row r="91">
          <cell r="B91">
            <v>19904</v>
          </cell>
          <cell r="C91" t="str">
            <v>Ayat Silang SGD</v>
          </cell>
          <cell r="D91" t="str">
            <v>Rp</v>
          </cell>
          <cell r="E91">
            <v>0</v>
          </cell>
          <cell r="F91" t="str">
            <v>Rp</v>
          </cell>
          <cell r="G91">
            <v>0</v>
          </cell>
          <cell r="H91" t="str">
            <v>Rp</v>
          </cell>
          <cell r="I91">
            <v>0</v>
          </cell>
          <cell r="J91" t="str">
            <v>Rp</v>
          </cell>
          <cell r="K91">
            <v>0</v>
          </cell>
        </row>
        <row r="92">
          <cell r="B92">
            <v>19905</v>
          </cell>
          <cell r="C92" t="str">
            <v>Ayat Silang EUR</v>
          </cell>
          <cell r="D92" t="str">
            <v>Rp</v>
          </cell>
          <cell r="E92">
            <v>0</v>
          </cell>
          <cell r="F92" t="str">
            <v>Rp</v>
          </cell>
          <cell r="G92">
            <v>0</v>
          </cell>
          <cell r="H92" t="str">
            <v>Rp</v>
          </cell>
          <cell r="I92">
            <v>0</v>
          </cell>
          <cell r="J92" t="str">
            <v>Rp</v>
          </cell>
          <cell r="K92">
            <v>0</v>
          </cell>
        </row>
        <row r="93">
          <cell r="B93">
            <v>19906</v>
          </cell>
          <cell r="C93" t="str">
            <v>Ayat Silang DEPO</v>
          </cell>
          <cell r="D93" t="str">
            <v>Rp</v>
          </cell>
          <cell r="E93">
            <v>0</v>
          </cell>
          <cell r="F93" t="str">
            <v>Rp</v>
          </cell>
          <cell r="G93">
            <v>0</v>
          </cell>
          <cell r="H93" t="str">
            <v>Rp</v>
          </cell>
          <cell r="I93">
            <v>0</v>
          </cell>
          <cell r="J93" t="str">
            <v>Rp</v>
          </cell>
          <cell r="K93">
            <v>0</v>
          </cell>
        </row>
        <row r="94">
          <cell r="B94">
            <v>20101</v>
          </cell>
          <cell r="C94" t="str">
            <v>Tanah</v>
          </cell>
          <cell r="D94" t="str">
            <v>Rp</v>
          </cell>
          <cell r="E94">
            <v>0</v>
          </cell>
          <cell r="F94" t="str">
            <v>Rp</v>
          </cell>
          <cell r="G94">
            <v>0</v>
          </cell>
          <cell r="H94" t="str">
            <v>Rp</v>
          </cell>
          <cell r="I94">
            <v>0</v>
          </cell>
          <cell r="J94" t="str">
            <v>Rp</v>
          </cell>
          <cell r="K94">
            <v>0</v>
          </cell>
        </row>
        <row r="95">
          <cell r="B95">
            <v>20201</v>
          </cell>
          <cell r="C95" t="str">
            <v>Bangunan</v>
          </cell>
          <cell r="D95" t="str">
            <v>Rp</v>
          </cell>
          <cell r="E95">
            <v>0</v>
          </cell>
          <cell r="F95" t="str">
            <v>Rp</v>
          </cell>
          <cell r="G95">
            <v>0</v>
          </cell>
          <cell r="H95" t="str">
            <v>Rp</v>
          </cell>
          <cell r="I95">
            <v>0</v>
          </cell>
          <cell r="J95" t="str">
            <v>Rp</v>
          </cell>
          <cell r="K95">
            <v>0</v>
          </cell>
        </row>
        <row r="96">
          <cell r="B96">
            <v>20301</v>
          </cell>
          <cell r="C96" t="str">
            <v>Sarana Instalasi Bangunan</v>
          </cell>
          <cell r="D96" t="str">
            <v>Rp</v>
          </cell>
          <cell r="E96">
            <v>0</v>
          </cell>
          <cell r="F96" t="str">
            <v>Rp</v>
          </cell>
          <cell r="G96">
            <v>0</v>
          </cell>
          <cell r="H96" t="str">
            <v>Rp</v>
          </cell>
          <cell r="I96">
            <v>0</v>
          </cell>
          <cell r="J96" t="str">
            <v>Rp</v>
          </cell>
          <cell r="K96">
            <v>0</v>
          </cell>
        </row>
        <row r="97">
          <cell r="B97">
            <v>20401</v>
          </cell>
          <cell r="C97" t="str">
            <v>Kendaraan</v>
          </cell>
          <cell r="D97" t="str">
            <v>Rp</v>
          </cell>
          <cell r="E97">
            <v>0</v>
          </cell>
          <cell r="F97" t="str">
            <v>Rp</v>
          </cell>
          <cell r="G97">
            <v>0</v>
          </cell>
          <cell r="H97" t="str">
            <v>Rp</v>
          </cell>
          <cell r="I97">
            <v>0</v>
          </cell>
          <cell r="J97" t="str">
            <v>Rp</v>
          </cell>
          <cell r="K97">
            <v>0</v>
          </cell>
        </row>
        <row r="98">
          <cell r="B98">
            <v>20501</v>
          </cell>
          <cell r="C98" t="str">
            <v>Inventaris Kantor &amp; Peralatan</v>
          </cell>
          <cell r="D98" t="str">
            <v>Rp</v>
          </cell>
          <cell r="E98">
            <v>0</v>
          </cell>
          <cell r="F98" t="str">
            <v>Rp</v>
          </cell>
          <cell r="G98">
            <v>0</v>
          </cell>
          <cell r="H98" t="str">
            <v>Rp</v>
          </cell>
          <cell r="I98">
            <v>0</v>
          </cell>
          <cell r="J98" t="str">
            <v>Rp</v>
          </cell>
          <cell r="K98">
            <v>0</v>
          </cell>
        </row>
        <row r="99">
          <cell r="B99">
            <v>20601</v>
          </cell>
          <cell r="C99" t="str">
            <v>Inventaris Depo</v>
          </cell>
          <cell r="D99" t="str">
            <v>Rp</v>
          </cell>
          <cell r="E99">
            <v>0</v>
          </cell>
          <cell r="F99" t="str">
            <v>Rp</v>
          </cell>
          <cell r="G99">
            <v>0</v>
          </cell>
          <cell r="H99" t="str">
            <v>Rp</v>
          </cell>
          <cell r="I99">
            <v>0</v>
          </cell>
          <cell r="J99" t="str">
            <v>Rp</v>
          </cell>
          <cell r="K99">
            <v>0</v>
          </cell>
        </row>
        <row r="100">
          <cell r="B100">
            <v>20701</v>
          </cell>
          <cell r="C100" t="str">
            <v>Inventaris Mess</v>
          </cell>
          <cell r="D100" t="str">
            <v>Rp</v>
          </cell>
          <cell r="E100">
            <v>0</v>
          </cell>
          <cell r="F100" t="str">
            <v>Rp</v>
          </cell>
          <cell r="G100">
            <v>0</v>
          </cell>
          <cell r="H100" t="str">
            <v>Rp</v>
          </cell>
          <cell r="I100">
            <v>0</v>
          </cell>
          <cell r="J100" t="str">
            <v>Rp</v>
          </cell>
          <cell r="K100">
            <v>0</v>
          </cell>
        </row>
        <row r="101">
          <cell r="B101">
            <v>20801</v>
          </cell>
          <cell r="C101" t="str">
            <v>Inventaris Laboratorium</v>
          </cell>
          <cell r="D101" t="str">
            <v>Rp</v>
          </cell>
          <cell r="E101">
            <v>0</v>
          </cell>
          <cell r="F101" t="str">
            <v>Rp</v>
          </cell>
          <cell r="G101">
            <v>0</v>
          </cell>
          <cell r="H101" t="str">
            <v>Rp</v>
          </cell>
          <cell r="I101">
            <v>0</v>
          </cell>
          <cell r="J101" t="str">
            <v>Rp</v>
          </cell>
          <cell r="K101">
            <v>0</v>
          </cell>
        </row>
        <row r="102">
          <cell r="B102">
            <v>21101</v>
          </cell>
          <cell r="C102" t="str">
            <v>Akumulasi Penyusutan Bangunan</v>
          </cell>
          <cell r="D102" t="str">
            <v>Rp</v>
          </cell>
          <cell r="E102">
            <v>0</v>
          </cell>
          <cell r="F102" t="str">
            <v>Rp</v>
          </cell>
          <cell r="G102">
            <v>0</v>
          </cell>
          <cell r="H102" t="str">
            <v>Rp</v>
          </cell>
          <cell r="I102">
            <v>0</v>
          </cell>
          <cell r="J102" t="str">
            <v>Rp</v>
          </cell>
          <cell r="K102">
            <v>0</v>
          </cell>
        </row>
        <row r="103">
          <cell r="B103">
            <v>21201</v>
          </cell>
          <cell r="C103" t="str">
            <v>Akumulasi Penyusutan Sarana &amp; Instalasi</v>
          </cell>
          <cell r="D103" t="str">
            <v>Rp</v>
          </cell>
          <cell r="E103">
            <v>0</v>
          </cell>
          <cell r="F103" t="str">
            <v>Rp</v>
          </cell>
          <cell r="G103">
            <v>0</v>
          </cell>
          <cell r="H103" t="str">
            <v>Rp</v>
          </cell>
          <cell r="I103">
            <v>0</v>
          </cell>
          <cell r="J103" t="str">
            <v>Rp</v>
          </cell>
          <cell r="K103">
            <v>0</v>
          </cell>
        </row>
        <row r="104">
          <cell r="B104">
            <v>21301</v>
          </cell>
          <cell r="C104" t="str">
            <v>Akumulasi Penyusutan Kendaraan</v>
          </cell>
          <cell r="D104" t="str">
            <v>Rp</v>
          </cell>
          <cell r="E104">
            <v>0</v>
          </cell>
          <cell r="F104" t="str">
            <v>Rp</v>
          </cell>
          <cell r="G104">
            <v>0</v>
          </cell>
          <cell r="H104" t="str">
            <v>Rp</v>
          </cell>
          <cell r="I104">
            <v>0</v>
          </cell>
          <cell r="J104" t="str">
            <v>Rp</v>
          </cell>
          <cell r="K104">
            <v>0</v>
          </cell>
        </row>
        <row r="105">
          <cell r="B105">
            <v>21401</v>
          </cell>
          <cell r="C105" t="str">
            <v>Akumulasi Penyusutan Inventaris Kantor &amp; Peralatan</v>
          </cell>
          <cell r="D105" t="str">
            <v>Rp</v>
          </cell>
          <cell r="E105">
            <v>0</v>
          </cell>
          <cell r="F105" t="str">
            <v>Rp</v>
          </cell>
          <cell r="G105">
            <v>0</v>
          </cell>
          <cell r="H105" t="str">
            <v>Rp</v>
          </cell>
          <cell r="I105">
            <v>0</v>
          </cell>
          <cell r="J105" t="str">
            <v>Rp</v>
          </cell>
          <cell r="K105">
            <v>0</v>
          </cell>
        </row>
        <row r="106">
          <cell r="B106">
            <v>21501</v>
          </cell>
          <cell r="C106" t="str">
            <v>Akumulasi Penyusutan Inventaris Depo</v>
          </cell>
          <cell r="D106" t="str">
            <v>Rp</v>
          </cell>
          <cell r="E106">
            <v>0</v>
          </cell>
          <cell r="F106" t="str">
            <v>Rp</v>
          </cell>
          <cell r="G106">
            <v>0</v>
          </cell>
          <cell r="H106" t="str">
            <v>Rp</v>
          </cell>
          <cell r="I106">
            <v>0</v>
          </cell>
          <cell r="J106" t="str">
            <v>Rp</v>
          </cell>
          <cell r="K106">
            <v>0</v>
          </cell>
        </row>
        <row r="107">
          <cell r="B107">
            <v>21601</v>
          </cell>
          <cell r="C107" t="str">
            <v>Akumulasi Penyusutan Inventaris Mess</v>
          </cell>
          <cell r="D107" t="str">
            <v>Rp</v>
          </cell>
          <cell r="E107">
            <v>0</v>
          </cell>
          <cell r="F107" t="str">
            <v>Rp</v>
          </cell>
          <cell r="G107">
            <v>0</v>
          </cell>
          <cell r="H107" t="str">
            <v>Rp</v>
          </cell>
          <cell r="I107">
            <v>0</v>
          </cell>
          <cell r="J107" t="str">
            <v>Rp</v>
          </cell>
          <cell r="K107">
            <v>0</v>
          </cell>
        </row>
        <row r="108">
          <cell r="B108">
            <v>21701</v>
          </cell>
          <cell r="C108" t="str">
            <v>Akumulasi Penyusutan Inventaris Laboratorium</v>
          </cell>
          <cell r="D108" t="str">
            <v>Rp</v>
          </cell>
          <cell r="E108">
            <v>0</v>
          </cell>
          <cell r="F108" t="str">
            <v>Rp</v>
          </cell>
          <cell r="G108">
            <v>0</v>
          </cell>
          <cell r="H108" t="str">
            <v>Rp</v>
          </cell>
          <cell r="I108">
            <v>0</v>
          </cell>
          <cell r="J108" t="str">
            <v>Rp</v>
          </cell>
          <cell r="K108">
            <v>0</v>
          </cell>
        </row>
        <row r="109">
          <cell r="B109">
            <v>25101</v>
          </cell>
          <cell r="C109" t="str">
            <v>Aktiva dalam Penyelesaian</v>
          </cell>
          <cell r="D109" t="str">
            <v>Rp</v>
          </cell>
          <cell r="E109">
            <v>0</v>
          </cell>
          <cell r="F109" t="str">
            <v>Rp</v>
          </cell>
          <cell r="G109">
            <v>0</v>
          </cell>
          <cell r="H109" t="str">
            <v>Rp</v>
          </cell>
          <cell r="I109">
            <v>0</v>
          </cell>
          <cell r="J109" t="str">
            <v>Rp</v>
          </cell>
          <cell r="K109">
            <v>0</v>
          </cell>
        </row>
        <row r="110">
          <cell r="B110">
            <v>30101</v>
          </cell>
          <cell r="C110" t="str">
            <v>HUTANG BANK BCA PASURUAN'</v>
          </cell>
          <cell r="D110" t="str">
            <v>Rp</v>
          </cell>
          <cell r="E110">
            <v>0</v>
          </cell>
          <cell r="F110" t="str">
            <v>Rp</v>
          </cell>
          <cell r="G110">
            <v>0</v>
          </cell>
          <cell r="H110" t="str">
            <v>Rp</v>
          </cell>
          <cell r="I110">
            <v>0</v>
          </cell>
          <cell r="J110" t="str">
            <v>Rp</v>
          </cell>
          <cell r="K110">
            <v>0</v>
          </cell>
        </row>
        <row r="111">
          <cell r="B111">
            <v>31101</v>
          </cell>
          <cell r="C111" t="str">
            <v>Hutang Usaha</v>
          </cell>
          <cell r="D111" t="str">
            <v>Rp</v>
          </cell>
          <cell r="E111">
            <v>0</v>
          </cell>
          <cell r="F111" t="str">
            <v>Rp</v>
          </cell>
          <cell r="G111">
            <v>0</v>
          </cell>
          <cell r="H111" t="str">
            <v>Rp</v>
          </cell>
          <cell r="I111">
            <v>0</v>
          </cell>
          <cell r="J111" t="str">
            <v>Rp</v>
          </cell>
          <cell r="K111">
            <v>0</v>
          </cell>
        </row>
        <row r="112">
          <cell r="B112">
            <v>32101</v>
          </cell>
          <cell r="C112" t="str">
            <v>Hutang Direksi</v>
          </cell>
          <cell r="D112" t="str">
            <v>Rp</v>
          </cell>
          <cell r="E112">
            <v>0</v>
          </cell>
          <cell r="F112" t="str">
            <v>Rp</v>
          </cell>
          <cell r="G112">
            <v>0</v>
          </cell>
          <cell r="H112" t="str">
            <v>Rp</v>
          </cell>
          <cell r="I112">
            <v>0</v>
          </cell>
          <cell r="J112" t="str">
            <v>Rp</v>
          </cell>
          <cell r="K112">
            <v>0</v>
          </cell>
        </row>
        <row r="113">
          <cell r="B113">
            <v>32201</v>
          </cell>
          <cell r="C113" t="str">
            <v>Hutang Pihak III</v>
          </cell>
          <cell r="D113" t="str">
            <v>Rp</v>
          </cell>
          <cell r="E113">
            <v>0</v>
          </cell>
          <cell r="F113" t="str">
            <v>Rp</v>
          </cell>
          <cell r="G113">
            <v>0</v>
          </cell>
          <cell r="H113" t="str">
            <v>Rp</v>
          </cell>
          <cell r="I113">
            <v>0</v>
          </cell>
          <cell r="J113" t="str">
            <v>Rp</v>
          </cell>
          <cell r="K113">
            <v>0</v>
          </cell>
        </row>
        <row r="114">
          <cell r="B114">
            <v>32301</v>
          </cell>
          <cell r="C114" t="str">
            <v>Hutang Pemegang Saham</v>
          </cell>
          <cell r="D114" t="str">
            <v>Rp</v>
          </cell>
          <cell r="E114">
            <v>0</v>
          </cell>
          <cell r="F114" t="str">
            <v>Rp</v>
          </cell>
          <cell r="G114">
            <v>0</v>
          </cell>
          <cell r="H114" t="str">
            <v>Rp</v>
          </cell>
          <cell r="I114">
            <v>0</v>
          </cell>
          <cell r="J114" t="str">
            <v>Rp</v>
          </cell>
          <cell r="K114">
            <v>0</v>
          </cell>
        </row>
        <row r="115">
          <cell r="B115">
            <v>32401</v>
          </cell>
          <cell r="C115" t="str">
            <v>Hutang Titipan</v>
          </cell>
          <cell r="D115" t="str">
            <v>Rp</v>
          </cell>
          <cell r="E115">
            <v>0</v>
          </cell>
          <cell r="F115" t="str">
            <v>Rp</v>
          </cell>
          <cell r="G115">
            <v>0</v>
          </cell>
          <cell r="H115" t="str">
            <v>Rp</v>
          </cell>
          <cell r="I115">
            <v>0</v>
          </cell>
          <cell r="J115" t="str">
            <v>Rp</v>
          </cell>
          <cell r="K115">
            <v>0</v>
          </cell>
        </row>
        <row r="116">
          <cell r="B116">
            <v>33101</v>
          </cell>
          <cell r="C116" t="str">
            <v>Biaya Sewa Yg Masih Harus dibayar</v>
          </cell>
          <cell r="D116" t="str">
            <v>Rp</v>
          </cell>
          <cell r="E116">
            <v>0</v>
          </cell>
          <cell r="F116" t="str">
            <v>Rp</v>
          </cell>
          <cell r="G116">
            <v>0</v>
          </cell>
          <cell r="H116" t="str">
            <v>Rp</v>
          </cell>
          <cell r="I116">
            <v>0</v>
          </cell>
          <cell r="J116" t="str">
            <v>Rp</v>
          </cell>
          <cell r="K116">
            <v>0</v>
          </cell>
        </row>
        <row r="117">
          <cell r="B117">
            <v>33201</v>
          </cell>
          <cell r="C117" t="str">
            <v>Biaya Asuransi Yg Masih Harus dbayar</v>
          </cell>
          <cell r="D117" t="str">
            <v>Rp</v>
          </cell>
          <cell r="E117">
            <v>0</v>
          </cell>
          <cell r="F117" t="str">
            <v>Rp</v>
          </cell>
          <cell r="G117">
            <v>0</v>
          </cell>
          <cell r="H117" t="str">
            <v>Rp</v>
          </cell>
          <cell r="I117">
            <v>0</v>
          </cell>
          <cell r="J117" t="str">
            <v>Rp</v>
          </cell>
          <cell r="K117">
            <v>0</v>
          </cell>
        </row>
        <row r="118">
          <cell r="B118">
            <v>33301</v>
          </cell>
          <cell r="C118" t="str">
            <v>Hutang MS Support</v>
          </cell>
          <cell r="D118" t="str">
            <v>Rp</v>
          </cell>
          <cell r="E118">
            <v>-59256091.599999994</v>
          </cell>
          <cell r="F118" t="str">
            <v>Rp</v>
          </cell>
          <cell r="G118">
            <v>21656625</v>
          </cell>
          <cell r="H118" t="str">
            <v>Rp</v>
          </cell>
          <cell r="I118">
            <v>20050500</v>
          </cell>
          <cell r="J118" t="str">
            <v>Rp</v>
          </cell>
          <cell r="K118">
            <v>-57649966.599999994</v>
          </cell>
        </row>
        <row r="119">
          <cell r="B119">
            <v>33401</v>
          </cell>
          <cell r="C119" t="str">
            <v>Hutang Gaji</v>
          </cell>
          <cell r="D119" t="str">
            <v>Rp</v>
          </cell>
          <cell r="E119">
            <v>-20870500</v>
          </cell>
          <cell r="F119" t="str">
            <v>Rp</v>
          </cell>
          <cell r="G119">
            <v>20870100</v>
          </cell>
          <cell r="H119" t="str">
            <v>Rp</v>
          </cell>
          <cell r="I119">
            <v>23599700</v>
          </cell>
          <cell r="J119" t="str">
            <v>Rp</v>
          </cell>
          <cell r="K119">
            <v>-23600100</v>
          </cell>
        </row>
        <row r="120">
          <cell r="B120">
            <v>35201</v>
          </cell>
          <cell r="C120" t="str">
            <v>PPh Pasal 25</v>
          </cell>
          <cell r="D120" t="str">
            <v>Rp</v>
          </cell>
          <cell r="E120">
            <v>0</v>
          </cell>
          <cell r="F120" t="str">
            <v>Rp</v>
          </cell>
          <cell r="G120">
            <v>0</v>
          </cell>
          <cell r="H120" t="str">
            <v>Rp</v>
          </cell>
          <cell r="I120">
            <v>0</v>
          </cell>
          <cell r="J120" t="str">
            <v>Rp</v>
          </cell>
          <cell r="K120">
            <v>0</v>
          </cell>
        </row>
        <row r="121">
          <cell r="B121">
            <v>35301</v>
          </cell>
          <cell r="C121" t="str">
            <v>PPh Pasal 29 (Kurang Bayar)</v>
          </cell>
          <cell r="D121" t="str">
            <v>Rp</v>
          </cell>
          <cell r="E121">
            <v>0</v>
          </cell>
          <cell r="F121" t="str">
            <v>Rp</v>
          </cell>
          <cell r="G121">
            <v>0</v>
          </cell>
          <cell r="H121" t="str">
            <v>Rp</v>
          </cell>
          <cell r="I121">
            <v>0</v>
          </cell>
          <cell r="J121" t="str">
            <v>Rp</v>
          </cell>
          <cell r="K121">
            <v>0</v>
          </cell>
        </row>
        <row r="122">
          <cell r="B122">
            <v>35401</v>
          </cell>
          <cell r="C122" t="str">
            <v>PPN Keluaran</v>
          </cell>
          <cell r="D122" t="str">
            <v>Rp</v>
          </cell>
          <cell r="E122">
            <v>0</v>
          </cell>
          <cell r="F122" t="str">
            <v>Rp</v>
          </cell>
          <cell r="G122">
            <v>0</v>
          </cell>
          <cell r="H122" t="str">
            <v>Rp</v>
          </cell>
          <cell r="I122">
            <v>0</v>
          </cell>
          <cell r="J122" t="str">
            <v>Rp</v>
          </cell>
          <cell r="K122">
            <v>0</v>
          </cell>
        </row>
        <row r="123">
          <cell r="B123">
            <v>35501</v>
          </cell>
          <cell r="C123" t="str">
            <v>PPN Keluaran Belum Faktur Pajak</v>
          </cell>
          <cell r="D123" t="str">
            <v>Rp</v>
          </cell>
          <cell r="E123">
            <v>0</v>
          </cell>
          <cell r="F123" t="str">
            <v>Rp</v>
          </cell>
          <cell r="G123">
            <v>0</v>
          </cell>
          <cell r="H123" t="str">
            <v>Rp</v>
          </cell>
          <cell r="I123">
            <v>0</v>
          </cell>
          <cell r="J123" t="str">
            <v>Rp</v>
          </cell>
          <cell r="K123">
            <v>0</v>
          </cell>
        </row>
        <row r="124">
          <cell r="B124">
            <v>35601</v>
          </cell>
          <cell r="C124" t="str">
            <v>PPh Pasal 21</v>
          </cell>
          <cell r="D124" t="str">
            <v>Rp</v>
          </cell>
          <cell r="E124">
            <v>0</v>
          </cell>
          <cell r="F124" t="str">
            <v>Rp</v>
          </cell>
          <cell r="G124">
            <v>0</v>
          </cell>
          <cell r="H124" t="str">
            <v>Rp</v>
          </cell>
          <cell r="I124">
            <v>0</v>
          </cell>
          <cell r="J124" t="str">
            <v>Rp</v>
          </cell>
          <cell r="K124">
            <v>0</v>
          </cell>
        </row>
        <row r="125">
          <cell r="B125">
            <v>35701</v>
          </cell>
          <cell r="C125" t="str">
            <v>PPh Pasal 22</v>
          </cell>
          <cell r="D125" t="str">
            <v>Rp</v>
          </cell>
          <cell r="E125">
            <v>0</v>
          </cell>
          <cell r="F125" t="str">
            <v>Rp</v>
          </cell>
          <cell r="G125">
            <v>0</v>
          </cell>
          <cell r="H125" t="str">
            <v>Rp</v>
          </cell>
          <cell r="I125">
            <v>0</v>
          </cell>
          <cell r="J125" t="str">
            <v>Rp</v>
          </cell>
          <cell r="K125">
            <v>0</v>
          </cell>
        </row>
        <row r="126">
          <cell r="B126">
            <v>35801</v>
          </cell>
          <cell r="C126" t="str">
            <v>PPh Pasal 23</v>
          </cell>
          <cell r="D126" t="str">
            <v>Rp</v>
          </cell>
          <cell r="E126">
            <v>0</v>
          </cell>
          <cell r="F126" t="str">
            <v>Rp</v>
          </cell>
          <cell r="G126">
            <v>0</v>
          </cell>
          <cell r="H126" t="str">
            <v>Rp</v>
          </cell>
          <cell r="I126">
            <v>0</v>
          </cell>
          <cell r="J126" t="str">
            <v>Rp</v>
          </cell>
          <cell r="K126">
            <v>0</v>
          </cell>
        </row>
        <row r="127">
          <cell r="B127">
            <v>35901</v>
          </cell>
          <cell r="C127" t="str">
            <v>PPh Pasal 24</v>
          </cell>
          <cell r="D127" t="str">
            <v>Rp</v>
          </cell>
          <cell r="E127">
            <v>0</v>
          </cell>
          <cell r="F127" t="str">
            <v>Rp</v>
          </cell>
          <cell r="G127">
            <v>0</v>
          </cell>
          <cell r="H127" t="str">
            <v>Rp</v>
          </cell>
          <cell r="I127">
            <v>0</v>
          </cell>
          <cell r="J127" t="str">
            <v>Rp</v>
          </cell>
          <cell r="K127">
            <v>0</v>
          </cell>
        </row>
        <row r="128">
          <cell r="B128">
            <v>36001</v>
          </cell>
          <cell r="C128" t="str">
            <v>PPh Pasal 26</v>
          </cell>
          <cell r="D128" t="str">
            <v>Rp</v>
          </cell>
          <cell r="E128">
            <v>0</v>
          </cell>
          <cell r="F128" t="str">
            <v>Rp</v>
          </cell>
          <cell r="G128">
            <v>0</v>
          </cell>
          <cell r="H128" t="str">
            <v>Rp</v>
          </cell>
          <cell r="I128">
            <v>0</v>
          </cell>
          <cell r="J128" t="str">
            <v>Rp</v>
          </cell>
          <cell r="K128">
            <v>0</v>
          </cell>
        </row>
        <row r="129">
          <cell r="B129">
            <v>36101</v>
          </cell>
          <cell r="C129" t="str">
            <v>PPh Pasal 4 (2)</v>
          </cell>
          <cell r="D129" t="str">
            <v>Rp</v>
          </cell>
          <cell r="E129">
            <v>0</v>
          </cell>
          <cell r="F129" t="str">
            <v>Rp</v>
          </cell>
          <cell r="G129">
            <v>0</v>
          </cell>
          <cell r="H129" t="str">
            <v>Rp</v>
          </cell>
          <cell r="I129">
            <v>0</v>
          </cell>
          <cell r="J129" t="str">
            <v>Rp</v>
          </cell>
          <cell r="K129">
            <v>0</v>
          </cell>
        </row>
        <row r="130">
          <cell r="B130">
            <v>38101</v>
          </cell>
          <cell r="C130" t="str">
            <v>Uang Muka Penjualan AMDK</v>
          </cell>
          <cell r="D130" t="str">
            <v>Rp</v>
          </cell>
          <cell r="E130">
            <v>0</v>
          </cell>
          <cell r="F130" t="str">
            <v>Rp</v>
          </cell>
          <cell r="G130">
            <v>0</v>
          </cell>
          <cell r="H130" t="str">
            <v>Rp</v>
          </cell>
          <cell r="I130">
            <v>0</v>
          </cell>
          <cell r="J130" t="str">
            <v>Rp</v>
          </cell>
          <cell r="K130">
            <v>0</v>
          </cell>
        </row>
        <row r="131">
          <cell r="B131">
            <v>38102</v>
          </cell>
          <cell r="C131" t="str">
            <v>Uang Muka Penjualan Packaging</v>
          </cell>
          <cell r="D131" t="str">
            <v>Rp</v>
          </cell>
          <cell r="E131">
            <v>0</v>
          </cell>
          <cell r="F131" t="str">
            <v>Rp</v>
          </cell>
          <cell r="G131">
            <v>0</v>
          </cell>
          <cell r="H131" t="str">
            <v>Rp</v>
          </cell>
          <cell r="I131">
            <v>0</v>
          </cell>
          <cell r="J131" t="str">
            <v>Rp</v>
          </cell>
          <cell r="K131">
            <v>0</v>
          </cell>
        </row>
        <row r="132">
          <cell r="B132">
            <v>38103</v>
          </cell>
          <cell r="C132" t="str">
            <v>Uang Muka Penjualan Property</v>
          </cell>
          <cell r="D132" t="str">
            <v>Rp</v>
          </cell>
          <cell r="E132">
            <v>0</v>
          </cell>
          <cell r="F132" t="str">
            <v>Rp</v>
          </cell>
          <cell r="G132">
            <v>0</v>
          </cell>
          <cell r="H132" t="str">
            <v>Rp</v>
          </cell>
          <cell r="I132">
            <v>0</v>
          </cell>
          <cell r="J132" t="str">
            <v>Rp</v>
          </cell>
          <cell r="K132">
            <v>0</v>
          </cell>
        </row>
        <row r="133">
          <cell r="B133">
            <v>38104</v>
          </cell>
          <cell r="C133" t="str">
            <v>Uang Muka Penjualan Lain-lain</v>
          </cell>
          <cell r="D133" t="str">
            <v>Rp</v>
          </cell>
          <cell r="E133">
            <v>0</v>
          </cell>
          <cell r="F133" t="str">
            <v>Rp</v>
          </cell>
          <cell r="G133">
            <v>0</v>
          </cell>
          <cell r="H133" t="str">
            <v>Rp</v>
          </cell>
          <cell r="I133">
            <v>0</v>
          </cell>
          <cell r="J133" t="str">
            <v>Rp</v>
          </cell>
          <cell r="K133">
            <v>0</v>
          </cell>
        </row>
        <row r="134">
          <cell r="B134">
            <v>38105</v>
          </cell>
          <cell r="C134" t="str">
            <v>Titipan No Name Tunai SGP</v>
          </cell>
          <cell r="D134" t="str">
            <v>Rp</v>
          </cell>
          <cell r="E134">
            <v>0</v>
          </cell>
          <cell r="F134" t="str">
            <v>Rp</v>
          </cell>
          <cell r="G134">
            <v>0</v>
          </cell>
          <cell r="H134" t="str">
            <v>Rp</v>
          </cell>
          <cell r="I134">
            <v>0</v>
          </cell>
          <cell r="J134" t="str">
            <v>Rp</v>
          </cell>
          <cell r="K134">
            <v>0</v>
          </cell>
        </row>
        <row r="135">
          <cell r="B135">
            <v>38106</v>
          </cell>
          <cell r="C135" t="str">
            <v>Titipan No Name Giro SGP</v>
          </cell>
          <cell r="D135" t="str">
            <v>Rp</v>
          </cell>
          <cell r="E135">
            <v>0</v>
          </cell>
          <cell r="F135" t="str">
            <v>Rp</v>
          </cell>
          <cell r="G135">
            <v>0</v>
          </cell>
          <cell r="H135" t="str">
            <v>Rp</v>
          </cell>
          <cell r="I135">
            <v>0</v>
          </cell>
          <cell r="J135" t="str">
            <v>Rp</v>
          </cell>
          <cell r="K135">
            <v>0</v>
          </cell>
        </row>
        <row r="136">
          <cell r="B136">
            <v>38107</v>
          </cell>
          <cell r="C136" t="str">
            <v>Titipan No Name Tunai GLB</v>
          </cell>
          <cell r="D136" t="str">
            <v>Rp</v>
          </cell>
          <cell r="E136">
            <v>0</v>
          </cell>
          <cell r="F136" t="str">
            <v>Rp</v>
          </cell>
          <cell r="G136">
            <v>0</v>
          </cell>
          <cell r="H136" t="str">
            <v>Rp</v>
          </cell>
          <cell r="I136">
            <v>0</v>
          </cell>
          <cell r="J136" t="str">
            <v>Rp</v>
          </cell>
          <cell r="K136">
            <v>0</v>
          </cell>
        </row>
        <row r="137">
          <cell r="B137">
            <v>38108</v>
          </cell>
          <cell r="C137" t="str">
            <v>Titipan No Name Giro GLB</v>
          </cell>
          <cell r="D137" t="str">
            <v>Rp</v>
          </cell>
          <cell r="E137">
            <v>0</v>
          </cell>
          <cell r="F137" t="str">
            <v>Rp</v>
          </cell>
          <cell r="G137">
            <v>0</v>
          </cell>
          <cell r="H137" t="str">
            <v>Rp</v>
          </cell>
          <cell r="I137">
            <v>0</v>
          </cell>
          <cell r="J137" t="str">
            <v>Rp</v>
          </cell>
          <cell r="K137">
            <v>0</v>
          </cell>
        </row>
        <row r="138">
          <cell r="B138">
            <v>38109</v>
          </cell>
          <cell r="C138" t="str">
            <v>Titipan Pembayaran Piutang</v>
          </cell>
          <cell r="D138" t="str">
            <v>Rp</v>
          </cell>
          <cell r="E138">
            <v>0</v>
          </cell>
          <cell r="F138" t="str">
            <v>Rp</v>
          </cell>
          <cell r="G138">
            <v>0</v>
          </cell>
          <cell r="H138" t="str">
            <v>Rp</v>
          </cell>
          <cell r="I138">
            <v>0</v>
          </cell>
          <cell r="J138" t="str">
            <v>Rp</v>
          </cell>
          <cell r="K138">
            <v>0</v>
          </cell>
        </row>
        <row r="139">
          <cell r="B139">
            <v>38110</v>
          </cell>
          <cell r="C139" t="str">
            <v>Customer Deposit</v>
          </cell>
          <cell r="D139" t="str">
            <v>Rp</v>
          </cell>
          <cell r="E139">
            <v>0</v>
          </cell>
          <cell r="F139" t="str">
            <v>Rp</v>
          </cell>
          <cell r="G139">
            <v>0</v>
          </cell>
          <cell r="H139" t="str">
            <v>Rp</v>
          </cell>
          <cell r="I139">
            <v>0</v>
          </cell>
          <cell r="J139" t="str">
            <v>Rp</v>
          </cell>
          <cell r="K139">
            <v>0</v>
          </cell>
        </row>
        <row r="140">
          <cell r="B140">
            <v>38111</v>
          </cell>
          <cell r="C140" t="str">
            <v>CN Titipan</v>
          </cell>
          <cell r="D140" t="str">
            <v>Rp</v>
          </cell>
          <cell r="E140">
            <v>0</v>
          </cell>
          <cell r="F140" t="str">
            <v>Rp</v>
          </cell>
          <cell r="G140">
            <v>0</v>
          </cell>
          <cell r="H140" t="str">
            <v>Rp</v>
          </cell>
          <cell r="I140">
            <v>0</v>
          </cell>
          <cell r="J140" t="str">
            <v>Rp</v>
          </cell>
          <cell r="K140">
            <v>0</v>
          </cell>
        </row>
        <row r="141">
          <cell r="B141">
            <v>38112</v>
          </cell>
          <cell r="C141" t="str">
            <v>Retur Titipan</v>
          </cell>
          <cell r="D141" t="str">
            <v>Rp</v>
          </cell>
          <cell r="E141">
            <v>0</v>
          </cell>
          <cell r="F141" t="str">
            <v>Rp</v>
          </cell>
          <cell r="G141">
            <v>0</v>
          </cell>
          <cell r="H141" t="str">
            <v>Rp</v>
          </cell>
          <cell r="I141">
            <v>0</v>
          </cell>
          <cell r="J141" t="str">
            <v>Rp</v>
          </cell>
          <cell r="K141">
            <v>0</v>
          </cell>
        </row>
        <row r="142">
          <cell r="B142">
            <v>39101</v>
          </cell>
          <cell r="C142" t="str">
            <v>Hutang Bank Jangka Panjang</v>
          </cell>
          <cell r="D142" t="str">
            <v>Rp</v>
          </cell>
          <cell r="E142">
            <v>0</v>
          </cell>
          <cell r="F142" t="str">
            <v>Rp</v>
          </cell>
          <cell r="G142">
            <v>0</v>
          </cell>
          <cell r="H142" t="str">
            <v>Rp</v>
          </cell>
          <cell r="I142">
            <v>0</v>
          </cell>
          <cell r="J142" t="str">
            <v>Rp</v>
          </cell>
          <cell r="K142">
            <v>0</v>
          </cell>
        </row>
        <row r="143">
          <cell r="B143">
            <v>40101</v>
          </cell>
          <cell r="C143" t="str">
            <v>Modal Saham</v>
          </cell>
          <cell r="D143" t="str">
            <v>Rp</v>
          </cell>
          <cell r="E143">
            <v>0</v>
          </cell>
          <cell r="F143" t="str">
            <v>Rp</v>
          </cell>
          <cell r="G143">
            <v>0</v>
          </cell>
          <cell r="H143" t="str">
            <v>Rp</v>
          </cell>
          <cell r="I143">
            <v>0</v>
          </cell>
          <cell r="J143" t="str">
            <v>Rp</v>
          </cell>
          <cell r="K143">
            <v>0</v>
          </cell>
        </row>
        <row r="144">
          <cell r="B144">
            <v>41001</v>
          </cell>
          <cell r="C144" t="str">
            <v>Laba Rugi Ditahan</v>
          </cell>
          <cell r="D144" t="str">
            <v>Rp</v>
          </cell>
          <cell r="E144">
            <v>-631229442.04999995</v>
          </cell>
          <cell r="F144" t="str">
            <v>Rp</v>
          </cell>
          <cell r="G144">
            <v>0</v>
          </cell>
          <cell r="H144" t="str">
            <v>Rp</v>
          </cell>
          <cell r="I144">
            <v>0</v>
          </cell>
          <cell r="J144" t="str">
            <v>Rp</v>
          </cell>
          <cell r="K144">
            <v>-631229442.04999995</v>
          </cell>
        </row>
        <row r="145">
          <cell r="B145">
            <v>42001</v>
          </cell>
          <cell r="C145" t="str">
            <v>Laba Rugi Tahun Berjalan s/d Bulan Lalu</v>
          </cell>
          <cell r="D145" t="str">
            <v>Rp</v>
          </cell>
          <cell r="E145">
            <v>-438962842.24000001</v>
          </cell>
          <cell r="F145" t="str">
            <v>Rp</v>
          </cell>
          <cell r="G145">
            <v>-30753576.550000001</v>
          </cell>
          <cell r="H145" t="str">
            <v>Rp</v>
          </cell>
          <cell r="I145">
            <v>0</v>
          </cell>
          <cell r="J145" t="str">
            <v>Rp</v>
          </cell>
          <cell r="K145">
            <v>-469716418.79000002</v>
          </cell>
        </row>
        <row r="146">
          <cell r="B146">
            <v>43001</v>
          </cell>
          <cell r="C146" t="str">
            <v>Laba Rugi Bulan Berjalan</v>
          </cell>
          <cell r="D146" t="str">
            <v>Rp</v>
          </cell>
          <cell r="E146">
            <v>0</v>
          </cell>
          <cell r="F146" t="str">
            <v>Rp</v>
          </cell>
          <cell r="G146">
            <v>0</v>
          </cell>
          <cell r="H146" t="str">
            <v>Rp</v>
          </cell>
          <cell r="I146">
            <v>0</v>
          </cell>
          <cell r="J146" t="str">
            <v>Rp</v>
          </cell>
          <cell r="K146">
            <v>0</v>
          </cell>
        </row>
        <row r="147">
          <cell r="B147">
            <v>43101</v>
          </cell>
          <cell r="C147" t="str">
            <v>Koreksi Saldo Laba</v>
          </cell>
          <cell r="D147" t="str">
            <v>Rp</v>
          </cell>
          <cell r="E147">
            <v>0</v>
          </cell>
          <cell r="F147" t="str">
            <v>Rp</v>
          </cell>
          <cell r="G147">
            <v>0</v>
          </cell>
          <cell r="H147" t="str">
            <v>Rp</v>
          </cell>
          <cell r="I147">
            <v>0</v>
          </cell>
          <cell r="J147" t="str">
            <v>Rp</v>
          </cell>
          <cell r="K147">
            <v>0</v>
          </cell>
        </row>
        <row r="148">
          <cell r="B148">
            <v>50101</v>
          </cell>
          <cell r="C148" t="str">
            <v>PENJUALAN TUNAI AQUA A240ML</v>
          </cell>
          <cell r="D148" t="str">
            <v>Rp</v>
          </cell>
          <cell r="E148">
            <v>0</v>
          </cell>
          <cell r="F148" t="str">
            <v>Rp</v>
          </cell>
          <cell r="G148">
            <v>0</v>
          </cell>
          <cell r="H148" t="str">
            <v>Rp</v>
          </cell>
          <cell r="I148">
            <v>0</v>
          </cell>
          <cell r="J148" t="str">
            <v>Rp</v>
          </cell>
          <cell r="K148">
            <v>0</v>
          </cell>
        </row>
        <row r="149">
          <cell r="B149">
            <v>50102</v>
          </cell>
          <cell r="C149" t="str">
            <v>PENJUALAN TUNAI AQUA A330ML</v>
          </cell>
          <cell r="D149" t="str">
            <v>Rp</v>
          </cell>
          <cell r="E149">
            <v>0</v>
          </cell>
          <cell r="F149" t="str">
            <v>Rp</v>
          </cell>
          <cell r="G149">
            <v>0</v>
          </cell>
          <cell r="H149" t="str">
            <v>Rp</v>
          </cell>
          <cell r="I149">
            <v>0</v>
          </cell>
          <cell r="J149" t="str">
            <v>Rp</v>
          </cell>
          <cell r="K149">
            <v>0</v>
          </cell>
        </row>
        <row r="150">
          <cell r="B150">
            <v>50103</v>
          </cell>
          <cell r="C150" t="str">
            <v>PENJUALAN TUNAI AQUA A375ML</v>
          </cell>
          <cell r="D150" t="str">
            <v>Rp</v>
          </cell>
          <cell r="E150">
            <v>0</v>
          </cell>
          <cell r="F150" t="str">
            <v>Rp</v>
          </cell>
          <cell r="G150">
            <v>0</v>
          </cell>
          <cell r="H150" t="str">
            <v>Rp</v>
          </cell>
          <cell r="I150">
            <v>0</v>
          </cell>
          <cell r="J150" t="str">
            <v>Rp</v>
          </cell>
          <cell r="K150">
            <v>0</v>
          </cell>
        </row>
        <row r="151">
          <cell r="B151">
            <v>50104</v>
          </cell>
          <cell r="C151" t="str">
            <v>PENJUALAN TUNAI AQUA A380ML (ISI)</v>
          </cell>
          <cell r="D151" t="str">
            <v>Rp</v>
          </cell>
          <cell r="E151">
            <v>0</v>
          </cell>
          <cell r="F151" t="str">
            <v>Rp</v>
          </cell>
          <cell r="G151">
            <v>0</v>
          </cell>
          <cell r="H151" t="str">
            <v>Rp</v>
          </cell>
          <cell r="I151">
            <v>0</v>
          </cell>
          <cell r="J151" t="str">
            <v>Rp</v>
          </cell>
          <cell r="K151">
            <v>0</v>
          </cell>
        </row>
        <row r="152">
          <cell r="B152">
            <v>50105</v>
          </cell>
          <cell r="C152" t="str">
            <v>PENJUALAN TUNAI AQUA KRAT A380ML</v>
          </cell>
          <cell r="D152" t="str">
            <v>Rp</v>
          </cell>
          <cell r="E152">
            <v>0</v>
          </cell>
          <cell r="F152" t="str">
            <v>Rp</v>
          </cell>
          <cell r="G152">
            <v>0</v>
          </cell>
          <cell r="H152" t="str">
            <v>Rp</v>
          </cell>
          <cell r="I152">
            <v>0</v>
          </cell>
          <cell r="J152" t="str">
            <v>Rp</v>
          </cell>
          <cell r="K152">
            <v>0</v>
          </cell>
        </row>
        <row r="153">
          <cell r="B153">
            <v>50106</v>
          </cell>
          <cell r="C153" t="str">
            <v>PENJUALAN TUNAI AQUA BOTOL A380ML</v>
          </cell>
          <cell r="D153" t="str">
            <v>Rp</v>
          </cell>
          <cell r="E153">
            <v>0</v>
          </cell>
          <cell r="F153" t="str">
            <v>Rp</v>
          </cell>
          <cell r="G153">
            <v>0</v>
          </cell>
          <cell r="H153" t="str">
            <v>Rp</v>
          </cell>
          <cell r="I153">
            <v>0</v>
          </cell>
          <cell r="J153" t="str">
            <v>Rp</v>
          </cell>
          <cell r="K153">
            <v>0</v>
          </cell>
        </row>
        <row r="154">
          <cell r="B154">
            <v>50107</v>
          </cell>
          <cell r="C154" t="str">
            <v>PENJUALAN TUNAI AQUA A600ML</v>
          </cell>
          <cell r="D154" t="str">
            <v>Rp</v>
          </cell>
          <cell r="E154">
            <v>0</v>
          </cell>
          <cell r="F154" t="str">
            <v>Rp</v>
          </cell>
          <cell r="G154">
            <v>0</v>
          </cell>
          <cell r="H154" t="str">
            <v>Rp</v>
          </cell>
          <cell r="I154">
            <v>0</v>
          </cell>
          <cell r="J154" t="str">
            <v>Rp</v>
          </cell>
          <cell r="K154">
            <v>0</v>
          </cell>
        </row>
        <row r="155">
          <cell r="B155">
            <v>50108</v>
          </cell>
          <cell r="C155" t="str">
            <v>PENJUALAN TUNAI AQUA A1500ML</v>
          </cell>
          <cell r="D155" t="str">
            <v>Rp</v>
          </cell>
          <cell r="E155">
            <v>0</v>
          </cell>
          <cell r="F155" t="str">
            <v>Rp</v>
          </cell>
          <cell r="G155">
            <v>0</v>
          </cell>
          <cell r="H155" t="str">
            <v>Rp</v>
          </cell>
          <cell r="I155">
            <v>0</v>
          </cell>
          <cell r="J155" t="str">
            <v>Rp</v>
          </cell>
          <cell r="K155">
            <v>0</v>
          </cell>
        </row>
        <row r="156">
          <cell r="B156">
            <v>50109</v>
          </cell>
          <cell r="C156" t="str">
            <v>PENJUALAN TUNAI AQUA GALON</v>
          </cell>
          <cell r="D156" t="str">
            <v>Rp</v>
          </cell>
          <cell r="E156">
            <v>0</v>
          </cell>
          <cell r="F156" t="str">
            <v>Rp</v>
          </cell>
          <cell r="G156">
            <v>205525800</v>
          </cell>
          <cell r="H156" t="str">
            <v>Rp</v>
          </cell>
          <cell r="I156">
            <v>0</v>
          </cell>
          <cell r="J156" t="str">
            <v>Rp</v>
          </cell>
          <cell r="K156">
            <v>205525800</v>
          </cell>
        </row>
        <row r="157">
          <cell r="B157">
            <v>50110</v>
          </cell>
          <cell r="C157" t="str">
            <v>PENJUALAN TUNAI AQUA GALON KOSONG</v>
          </cell>
          <cell r="D157" t="str">
            <v>Rp</v>
          </cell>
          <cell r="E157">
            <v>0</v>
          </cell>
          <cell r="F157" t="str">
            <v>Rp</v>
          </cell>
          <cell r="G157">
            <v>1410000</v>
          </cell>
          <cell r="H157" t="str">
            <v>Rp</v>
          </cell>
          <cell r="I157">
            <v>0</v>
          </cell>
          <cell r="J157" t="str">
            <v>Rp</v>
          </cell>
          <cell r="K157">
            <v>1410000</v>
          </cell>
        </row>
        <row r="158">
          <cell r="B158">
            <v>50111</v>
          </cell>
          <cell r="C158" t="str">
            <v>PENJUALAN TUNAI VIT V240ML</v>
          </cell>
          <cell r="D158" t="str">
            <v>Rp</v>
          </cell>
          <cell r="E158">
            <v>0</v>
          </cell>
          <cell r="F158" t="str">
            <v>Rp</v>
          </cell>
          <cell r="G158">
            <v>3147200</v>
          </cell>
          <cell r="H158" t="str">
            <v>Rp</v>
          </cell>
          <cell r="I158">
            <v>0</v>
          </cell>
          <cell r="J158" t="str">
            <v>Rp</v>
          </cell>
          <cell r="K158">
            <v>3147200</v>
          </cell>
        </row>
        <row r="159">
          <cell r="B159">
            <v>50112</v>
          </cell>
          <cell r="C159" t="str">
            <v>PENJUALAN TUNAI VIT V600ML</v>
          </cell>
          <cell r="D159" t="str">
            <v>Rp</v>
          </cell>
          <cell r="E159">
            <v>0</v>
          </cell>
          <cell r="F159" t="str">
            <v>Rp</v>
          </cell>
          <cell r="G159">
            <v>735000</v>
          </cell>
          <cell r="H159" t="str">
            <v>Rp</v>
          </cell>
          <cell r="I159">
            <v>0</v>
          </cell>
          <cell r="J159" t="str">
            <v>Rp</v>
          </cell>
          <cell r="K159">
            <v>735000</v>
          </cell>
        </row>
        <row r="160">
          <cell r="B160">
            <v>50113</v>
          </cell>
          <cell r="C160" t="str">
            <v>PENJUALAN TUNAI VIT V1500ML</v>
          </cell>
          <cell r="D160" t="str">
            <v>Rp</v>
          </cell>
          <cell r="E160">
            <v>0</v>
          </cell>
          <cell r="F160" t="str">
            <v>Rp</v>
          </cell>
          <cell r="G160">
            <v>280000</v>
          </cell>
          <cell r="H160" t="str">
            <v>Rp</v>
          </cell>
          <cell r="I160">
            <v>0</v>
          </cell>
          <cell r="J160" t="str">
            <v>Rp</v>
          </cell>
          <cell r="K160">
            <v>280000</v>
          </cell>
        </row>
        <row r="161">
          <cell r="B161">
            <v>50114</v>
          </cell>
          <cell r="C161" t="str">
            <v>PENJUALAN TUNAI VIT GALON</v>
          </cell>
          <cell r="D161" t="str">
            <v>Rp</v>
          </cell>
          <cell r="E161">
            <v>0</v>
          </cell>
          <cell r="F161" t="str">
            <v>Rp</v>
          </cell>
          <cell r="G161">
            <v>7198100</v>
          </cell>
          <cell r="H161" t="str">
            <v>Rp</v>
          </cell>
          <cell r="I161">
            <v>0</v>
          </cell>
          <cell r="J161" t="str">
            <v>Rp</v>
          </cell>
          <cell r="K161">
            <v>7198100</v>
          </cell>
        </row>
        <row r="162">
          <cell r="B162">
            <v>50115</v>
          </cell>
          <cell r="C162" t="str">
            <v>PENJUALAN TUNAI VIT GALON KOSONG</v>
          </cell>
          <cell r="D162" t="str">
            <v>Rp</v>
          </cell>
          <cell r="E162">
            <v>0</v>
          </cell>
          <cell r="F162" t="str">
            <v>Rp</v>
          </cell>
          <cell r="G162">
            <v>30000</v>
          </cell>
          <cell r="H162" t="str">
            <v>Rp</v>
          </cell>
          <cell r="I162">
            <v>0</v>
          </cell>
          <cell r="J162" t="str">
            <v>Rp</v>
          </cell>
          <cell r="K162">
            <v>30000</v>
          </cell>
        </row>
        <row r="163">
          <cell r="B163">
            <v>50116</v>
          </cell>
          <cell r="C163" t="str">
            <v>PENJUALAN TUNAI  MIZONE ORANGE LIM ( MZOL )</v>
          </cell>
          <cell r="D163" t="str">
            <v>Rp</v>
          </cell>
          <cell r="E163">
            <v>0</v>
          </cell>
          <cell r="F163" t="str">
            <v>Rp</v>
          </cell>
          <cell r="G163">
            <v>0</v>
          </cell>
          <cell r="H163" t="str">
            <v>Rp</v>
          </cell>
          <cell r="I163">
            <v>0</v>
          </cell>
          <cell r="J163" t="str">
            <v>Rp</v>
          </cell>
          <cell r="K163">
            <v>0</v>
          </cell>
        </row>
        <row r="164">
          <cell r="B164">
            <v>50117</v>
          </cell>
          <cell r="C164" t="str">
            <v>PENJUALAN TUNAI  MIZONE  PASSION FRUIT ( MZPF)</v>
          </cell>
          <cell r="D164" t="str">
            <v>Rp</v>
          </cell>
          <cell r="E164">
            <v>0</v>
          </cell>
          <cell r="F164" t="str">
            <v>Rp</v>
          </cell>
          <cell r="G164">
            <v>0</v>
          </cell>
          <cell r="H164" t="str">
            <v>Rp</v>
          </cell>
          <cell r="I164">
            <v>0</v>
          </cell>
          <cell r="J164" t="str">
            <v>Rp</v>
          </cell>
          <cell r="K164">
            <v>0</v>
          </cell>
        </row>
        <row r="165">
          <cell r="B165">
            <v>50118</v>
          </cell>
          <cell r="C165" t="str">
            <v>PENJUALAN TUNAI  MIZONE LEMON LECHEE ( MZLL)</v>
          </cell>
          <cell r="D165" t="str">
            <v>Rp</v>
          </cell>
          <cell r="E165">
            <v>0</v>
          </cell>
          <cell r="F165" t="str">
            <v>Rp</v>
          </cell>
          <cell r="G165">
            <v>0</v>
          </cell>
          <cell r="H165" t="str">
            <v>Rp</v>
          </cell>
          <cell r="I165">
            <v>0</v>
          </cell>
          <cell r="J165" t="str">
            <v>Rp</v>
          </cell>
          <cell r="K165">
            <v>0</v>
          </cell>
        </row>
        <row r="166">
          <cell r="B166">
            <v>50182</v>
          </cell>
          <cell r="C166" t="str">
            <v>PENJUALAN TUNAI  MIZONE GUAVA (MAG)</v>
          </cell>
          <cell r="D166" t="str">
            <v>Rp</v>
          </cell>
          <cell r="E166">
            <v>0</v>
          </cell>
          <cell r="F166" t="str">
            <v>Rp</v>
          </cell>
          <cell r="G166">
            <v>0</v>
          </cell>
          <cell r="H166" t="str">
            <v>Rp</v>
          </cell>
          <cell r="I166">
            <v>0</v>
          </cell>
          <cell r="J166" t="str">
            <v>Rp</v>
          </cell>
          <cell r="K166">
            <v>0</v>
          </cell>
        </row>
        <row r="167">
          <cell r="B167">
            <v>50119</v>
          </cell>
          <cell r="C167" t="str">
            <v>PENJUALAN TUNAI  MIZONE MULTI PACK</v>
          </cell>
          <cell r="D167" t="str">
            <v>Rp</v>
          </cell>
          <cell r="E167">
            <v>0</v>
          </cell>
          <cell r="F167" t="str">
            <v>Rp</v>
          </cell>
          <cell r="G167">
            <v>0</v>
          </cell>
          <cell r="H167" t="str">
            <v>Rp</v>
          </cell>
          <cell r="I167">
            <v>0</v>
          </cell>
          <cell r="J167" t="str">
            <v>Rp</v>
          </cell>
          <cell r="K167">
            <v>0</v>
          </cell>
        </row>
        <row r="168">
          <cell r="B168">
            <v>50120</v>
          </cell>
          <cell r="C168" t="str">
            <v>PENJUALAN TUNAI  MILKUAT ORANGE I (90 X 40 PC )</v>
          </cell>
          <cell r="D168" t="str">
            <v>Rp</v>
          </cell>
          <cell r="E168">
            <v>0</v>
          </cell>
          <cell r="F168" t="str">
            <v>Rp</v>
          </cell>
          <cell r="G168">
            <v>0</v>
          </cell>
          <cell r="H168" t="str">
            <v>Rp</v>
          </cell>
          <cell r="I168">
            <v>0</v>
          </cell>
          <cell r="J168" t="str">
            <v>Rp</v>
          </cell>
          <cell r="K168">
            <v>0</v>
          </cell>
        </row>
        <row r="169">
          <cell r="B169">
            <v>50121</v>
          </cell>
          <cell r="C169" t="str">
            <v>PENJUALAN TUNAI  MILKUAT ORANGE II ( ISI 60 pcs )</v>
          </cell>
          <cell r="D169" t="str">
            <v>Rp</v>
          </cell>
          <cell r="E169">
            <v>0</v>
          </cell>
          <cell r="F169" t="str">
            <v>Rp</v>
          </cell>
          <cell r="G169">
            <v>0</v>
          </cell>
          <cell r="H169" t="str">
            <v>Rp</v>
          </cell>
          <cell r="I169">
            <v>0</v>
          </cell>
          <cell r="J169" t="str">
            <v>Rp</v>
          </cell>
          <cell r="K169">
            <v>0</v>
          </cell>
        </row>
        <row r="170">
          <cell r="B170">
            <v>50122</v>
          </cell>
          <cell r="C170" t="str">
            <v>PENJUALAN TUNAI  MILKUAT ORANGE II ( 80 X 60 ml )</v>
          </cell>
          <cell r="D170" t="str">
            <v>Rp</v>
          </cell>
          <cell r="E170">
            <v>0</v>
          </cell>
          <cell r="F170" t="str">
            <v>Rp</v>
          </cell>
          <cell r="G170">
            <v>0</v>
          </cell>
          <cell r="H170" t="str">
            <v>Rp</v>
          </cell>
          <cell r="I170">
            <v>0</v>
          </cell>
          <cell r="J170" t="str">
            <v>Rp</v>
          </cell>
          <cell r="K170">
            <v>0</v>
          </cell>
        </row>
        <row r="171">
          <cell r="B171">
            <v>50123</v>
          </cell>
          <cell r="C171" t="str">
            <v>PENJUALAN TUNAI  MILKUAT FRUTY 135 ML</v>
          </cell>
          <cell r="D171" t="str">
            <v>Rp</v>
          </cell>
          <cell r="E171">
            <v>0</v>
          </cell>
          <cell r="F171" t="str">
            <v>Rp</v>
          </cell>
          <cell r="G171">
            <v>0</v>
          </cell>
          <cell r="H171" t="str">
            <v>Rp</v>
          </cell>
          <cell r="I171">
            <v>0</v>
          </cell>
          <cell r="J171" t="str">
            <v>Rp</v>
          </cell>
          <cell r="K171">
            <v>0</v>
          </cell>
        </row>
        <row r="172">
          <cell r="B172">
            <v>50124</v>
          </cell>
          <cell r="C172" t="str">
            <v>PENJUALAN TUNAI  MILKUAT FRUTY 90ML X 40PC</v>
          </cell>
          <cell r="D172" t="str">
            <v>Rp</v>
          </cell>
          <cell r="E172">
            <v>0</v>
          </cell>
          <cell r="F172" t="str">
            <v>Rp</v>
          </cell>
          <cell r="G172">
            <v>0</v>
          </cell>
          <cell r="H172" t="str">
            <v>Rp</v>
          </cell>
          <cell r="I172">
            <v>0</v>
          </cell>
          <cell r="J172" t="str">
            <v>Rp</v>
          </cell>
          <cell r="K172">
            <v>0</v>
          </cell>
        </row>
        <row r="173">
          <cell r="B173">
            <v>50125</v>
          </cell>
          <cell r="C173" t="str">
            <v>PENJUALAN TUNAI  MILKUAT FRUTY 80ML X 60PC</v>
          </cell>
          <cell r="D173" t="str">
            <v>Rp</v>
          </cell>
          <cell r="E173">
            <v>0</v>
          </cell>
          <cell r="F173" t="str">
            <v>Rp</v>
          </cell>
          <cell r="G173">
            <v>0</v>
          </cell>
          <cell r="H173" t="str">
            <v>Rp</v>
          </cell>
          <cell r="I173">
            <v>0</v>
          </cell>
          <cell r="J173" t="str">
            <v>Rp</v>
          </cell>
          <cell r="K173">
            <v>0</v>
          </cell>
        </row>
        <row r="174">
          <cell r="B174">
            <v>50126</v>
          </cell>
          <cell r="C174" t="str">
            <v>PENJUALAN TUNAI  MILKUAT FRUTY 70ML X 60PC</v>
          </cell>
          <cell r="D174" t="str">
            <v>Rp</v>
          </cell>
          <cell r="E174">
            <v>0</v>
          </cell>
          <cell r="F174" t="str">
            <v>Rp</v>
          </cell>
          <cell r="G174">
            <v>0</v>
          </cell>
          <cell r="H174" t="str">
            <v>Rp</v>
          </cell>
          <cell r="I174">
            <v>0</v>
          </cell>
          <cell r="J174" t="str">
            <v>Rp</v>
          </cell>
          <cell r="K174">
            <v>0</v>
          </cell>
        </row>
        <row r="175">
          <cell r="B175">
            <v>50127</v>
          </cell>
          <cell r="C175" t="str">
            <v>PENJUALAN TUNAI  MILKUAT STRA*BERRY 135 ml</v>
          </cell>
          <cell r="D175" t="str">
            <v>Rp</v>
          </cell>
          <cell r="E175">
            <v>0</v>
          </cell>
          <cell r="F175" t="str">
            <v>Rp</v>
          </cell>
          <cell r="G175">
            <v>0</v>
          </cell>
          <cell r="H175" t="str">
            <v>Rp</v>
          </cell>
          <cell r="I175">
            <v>0</v>
          </cell>
          <cell r="J175" t="str">
            <v>Rp</v>
          </cell>
          <cell r="K175">
            <v>0</v>
          </cell>
        </row>
        <row r="176">
          <cell r="B176">
            <v>50128</v>
          </cell>
          <cell r="C176" t="str">
            <v>PENJUALAN TUNAI  MILKUAT STRA*BERRY 90ML X 40PC</v>
          </cell>
          <cell r="D176" t="str">
            <v>Rp</v>
          </cell>
          <cell r="E176">
            <v>0</v>
          </cell>
          <cell r="F176" t="str">
            <v>Rp</v>
          </cell>
          <cell r="G176">
            <v>0</v>
          </cell>
          <cell r="H176" t="str">
            <v>Rp</v>
          </cell>
          <cell r="I176">
            <v>0</v>
          </cell>
          <cell r="J176" t="str">
            <v>Rp</v>
          </cell>
          <cell r="K176">
            <v>0</v>
          </cell>
        </row>
        <row r="177">
          <cell r="B177">
            <v>50129</v>
          </cell>
          <cell r="C177" t="str">
            <v>PENJUALAN TUNAI  MILKUAT STRA*BERRY 80ML X 60PC</v>
          </cell>
          <cell r="D177" t="str">
            <v>Rp</v>
          </cell>
          <cell r="E177">
            <v>0</v>
          </cell>
          <cell r="F177" t="str">
            <v>Rp</v>
          </cell>
          <cell r="G177">
            <v>0</v>
          </cell>
          <cell r="H177" t="str">
            <v>Rp</v>
          </cell>
          <cell r="I177">
            <v>0</v>
          </cell>
          <cell r="J177" t="str">
            <v>Rp</v>
          </cell>
          <cell r="K177">
            <v>0</v>
          </cell>
        </row>
        <row r="178">
          <cell r="B178">
            <v>50130</v>
          </cell>
          <cell r="C178" t="str">
            <v>PENJUALAN TUNAI  MILKUAT STRA*BERRY 70ML X 60PC</v>
          </cell>
          <cell r="D178" t="str">
            <v>Rp</v>
          </cell>
          <cell r="E178">
            <v>0</v>
          </cell>
          <cell r="F178" t="str">
            <v>Rp</v>
          </cell>
          <cell r="G178">
            <v>0</v>
          </cell>
          <cell r="H178" t="str">
            <v>Rp</v>
          </cell>
          <cell r="I178">
            <v>0</v>
          </cell>
          <cell r="J178" t="str">
            <v>Rp</v>
          </cell>
          <cell r="K178">
            <v>0</v>
          </cell>
        </row>
        <row r="179">
          <cell r="B179">
            <v>50131</v>
          </cell>
          <cell r="C179" t="str">
            <v>PENJUALAN TUNAI  MILKUAT MANGO I 90 ML (ISI 40 pcs)</v>
          </cell>
          <cell r="D179" t="str">
            <v>Rp</v>
          </cell>
          <cell r="E179">
            <v>0</v>
          </cell>
          <cell r="F179" t="str">
            <v>Rp</v>
          </cell>
          <cell r="G179">
            <v>0</v>
          </cell>
          <cell r="H179" t="str">
            <v>Rp</v>
          </cell>
          <cell r="I179">
            <v>0</v>
          </cell>
          <cell r="J179" t="str">
            <v>Rp</v>
          </cell>
          <cell r="K179">
            <v>0</v>
          </cell>
        </row>
        <row r="180">
          <cell r="B180">
            <v>50132</v>
          </cell>
          <cell r="C180" t="str">
            <v>PENJUALAN TUNAI  MILKUAT MANGO II (70ML X 60 pcs)</v>
          </cell>
          <cell r="D180" t="str">
            <v>Rp</v>
          </cell>
          <cell r="E180">
            <v>0</v>
          </cell>
          <cell r="F180" t="str">
            <v>Rp</v>
          </cell>
          <cell r="G180">
            <v>0</v>
          </cell>
          <cell r="H180" t="str">
            <v>Rp</v>
          </cell>
          <cell r="I180">
            <v>0</v>
          </cell>
          <cell r="J180" t="str">
            <v>Rp</v>
          </cell>
          <cell r="K180">
            <v>0</v>
          </cell>
        </row>
        <row r="181">
          <cell r="B181">
            <v>50133</v>
          </cell>
          <cell r="C181" t="str">
            <v>PENJUALAN TUNAI  MILKUAT MANGO III (80ML X 60 pcs)</v>
          </cell>
          <cell r="D181" t="str">
            <v>Rp</v>
          </cell>
          <cell r="E181">
            <v>0</v>
          </cell>
          <cell r="F181" t="str">
            <v>Rp</v>
          </cell>
          <cell r="G181">
            <v>0</v>
          </cell>
          <cell r="H181" t="str">
            <v>Rp</v>
          </cell>
          <cell r="I181">
            <v>0</v>
          </cell>
          <cell r="J181" t="str">
            <v>Rp</v>
          </cell>
          <cell r="K181">
            <v>0</v>
          </cell>
        </row>
        <row r="182">
          <cell r="B182">
            <v>50134</v>
          </cell>
          <cell r="C182" t="str">
            <v>PENJUALAN TUNAI  MILKUAT CHOCOLATE (70 X 54 ml)</v>
          </cell>
          <cell r="D182" t="str">
            <v>Rp</v>
          </cell>
          <cell r="E182">
            <v>0</v>
          </cell>
          <cell r="F182" t="str">
            <v>Rp</v>
          </cell>
          <cell r="G182">
            <v>0</v>
          </cell>
          <cell r="H182" t="str">
            <v>Rp</v>
          </cell>
          <cell r="I182">
            <v>0</v>
          </cell>
          <cell r="J182" t="str">
            <v>Rp</v>
          </cell>
          <cell r="K182">
            <v>0</v>
          </cell>
        </row>
        <row r="183">
          <cell r="B183">
            <v>50135</v>
          </cell>
          <cell r="C183" t="str">
            <v>PENJUALAN TUNAI  MILKUAT CHOCOLATE 90 ml</v>
          </cell>
          <cell r="D183" t="str">
            <v>Rp</v>
          </cell>
          <cell r="E183">
            <v>0</v>
          </cell>
          <cell r="F183" t="str">
            <v>Rp</v>
          </cell>
          <cell r="G183">
            <v>0</v>
          </cell>
          <cell r="H183" t="str">
            <v>Rp</v>
          </cell>
          <cell r="I183">
            <v>0</v>
          </cell>
          <cell r="J183" t="str">
            <v>Rp</v>
          </cell>
          <cell r="K183">
            <v>0</v>
          </cell>
        </row>
        <row r="184">
          <cell r="B184">
            <v>50136</v>
          </cell>
          <cell r="C184" t="str">
            <v>PENJUALAN TUNAI  MILKUAT CHOCOLATE BANTAL (135 ml)</v>
          </cell>
          <cell r="D184" t="str">
            <v>Rp</v>
          </cell>
          <cell r="E184">
            <v>0</v>
          </cell>
          <cell r="F184" t="str">
            <v>Rp</v>
          </cell>
          <cell r="G184">
            <v>0</v>
          </cell>
          <cell r="H184" t="str">
            <v>Rp</v>
          </cell>
          <cell r="I184">
            <v>0</v>
          </cell>
          <cell r="J184" t="str">
            <v>Rp</v>
          </cell>
          <cell r="K184">
            <v>0</v>
          </cell>
        </row>
        <row r="185">
          <cell r="B185">
            <v>50137</v>
          </cell>
          <cell r="C185" t="str">
            <v>PENJUALAN TUNAI  MILKUAT CHOCOLATE BANTAL (135 ml) NEW</v>
          </cell>
          <cell r="D185" t="str">
            <v>Rp</v>
          </cell>
          <cell r="E185">
            <v>0</v>
          </cell>
          <cell r="F185" t="str">
            <v>Rp</v>
          </cell>
          <cell r="G185">
            <v>0</v>
          </cell>
          <cell r="H185" t="str">
            <v>Rp</v>
          </cell>
          <cell r="I185">
            <v>0</v>
          </cell>
          <cell r="J185" t="str">
            <v>Rp</v>
          </cell>
          <cell r="K185">
            <v>0</v>
          </cell>
        </row>
        <row r="186">
          <cell r="B186">
            <v>50138</v>
          </cell>
          <cell r="C186" t="str">
            <v>PENJUALAN TUNAI  MILKUAT PREBIOTIK STA*-100MLX40PC</v>
          </cell>
          <cell r="D186" t="str">
            <v>Rp</v>
          </cell>
          <cell r="E186">
            <v>0</v>
          </cell>
          <cell r="F186" t="str">
            <v>Rp</v>
          </cell>
          <cell r="G186">
            <v>0</v>
          </cell>
          <cell r="H186" t="str">
            <v>Rp</v>
          </cell>
          <cell r="I186">
            <v>0</v>
          </cell>
          <cell r="J186" t="str">
            <v>Rp</v>
          </cell>
          <cell r="K186">
            <v>0</v>
          </cell>
        </row>
        <row r="187">
          <cell r="B187">
            <v>50139</v>
          </cell>
          <cell r="C187" t="str">
            <v>PENJUALAN TUNAI  MILKUAT PREBIOTIK GRAPE-100MLX40PC</v>
          </cell>
          <cell r="D187" t="str">
            <v>Rp</v>
          </cell>
          <cell r="E187">
            <v>0</v>
          </cell>
          <cell r="F187" t="str">
            <v>Rp</v>
          </cell>
          <cell r="G187">
            <v>0</v>
          </cell>
          <cell r="H187" t="str">
            <v>Rp</v>
          </cell>
          <cell r="I187">
            <v>0</v>
          </cell>
          <cell r="J187" t="str">
            <v>Rp</v>
          </cell>
          <cell r="K187">
            <v>0</v>
          </cell>
        </row>
        <row r="188">
          <cell r="B188">
            <v>50140</v>
          </cell>
          <cell r="C188" t="str">
            <v>PENJUALAN TUNAI  MILKUAT PREBIOTIK ORANGE-100MLX40PC</v>
          </cell>
          <cell r="D188" t="str">
            <v>Rp</v>
          </cell>
          <cell r="E188">
            <v>0</v>
          </cell>
          <cell r="F188" t="str">
            <v>Rp</v>
          </cell>
          <cell r="G188">
            <v>0</v>
          </cell>
          <cell r="H188" t="str">
            <v>Rp</v>
          </cell>
          <cell r="I188">
            <v>0</v>
          </cell>
          <cell r="J188" t="str">
            <v>Rp</v>
          </cell>
          <cell r="K188">
            <v>0</v>
          </cell>
        </row>
        <row r="189">
          <cell r="B189">
            <v>50141</v>
          </cell>
          <cell r="C189" t="str">
            <v>PENJUALAN TUNAI BAHAN PEMBANTU</v>
          </cell>
          <cell r="D189" t="str">
            <v>Rp</v>
          </cell>
          <cell r="E189">
            <v>0</v>
          </cell>
          <cell r="F189" t="str">
            <v>Rp</v>
          </cell>
          <cell r="G189">
            <v>0</v>
          </cell>
          <cell r="H189" t="str">
            <v>Rp</v>
          </cell>
          <cell r="I189">
            <v>0</v>
          </cell>
          <cell r="J189" t="str">
            <v>Rp</v>
          </cell>
          <cell r="K189">
            <v>0</v>
          </cell>
        </row>
        <row r="190">
          <cell r="B190">
            <v>50142</v>
          </cell>
          <cell r="C190" t="str">
            <v>PENJUALAN TUNAI AFALAN / BS</v>
          </cell>
          <cell r="D190" t="str">
            <v>Rp</v>
          </cell>
          <cell r="E190">
            <v>0</v>
          </cell>
          <cell r="F190" t="str">
            <v>Rp</v>
          </cell>
          <cell r="G190">
            <v>0</v>
          </cell>
          <cell r="H190" t="str">
            <v>Rp</v>
          </cell>
          <cell r="I190">
            <v>0</v>
          </cell>
          <cell r="J190" t="str">
            <v>Rp</v>
          </cell>
          <cell r="K190">
            <v>0</v>
          </cell>
        </row>
        <row r="191">
          <cell r="B191">
            <v>50143</v>
          </cell>
          <cell r="C191" t="str">
            <v>PENJUALAN TUNAI PROPERTY</v>
          </cell>
          <cell r="D191" t="str">
            <v>Rp</v>
          </cell>
          <cell r="E191">
            <v>0</v>
          </cell>
          <cell r="F191" t="str">
            <v>Rp</v>
          </cell>
          <cell r="G191">
            <v>0</v>
          </cell>
          <cell r="H191" t="str">
            <v>Rp</v>
          </cell>
          <cell r="I191">
            <v>0</v>
          </cell>
          <cell r="J191" t="str">
            <v>Rp</v>
          </cell>
          <cell r="K191">
            <v>0</v>
          </cell>
        </row>
        <row r="192">
          <cell r="B192">
            <v>50138</v>
          </cell>
          <cell r="C192" t="str">
            <v>PENJUALAN KREDIT AQUA A240ML</v>
          </cell>
          <cell r="D192" t="str">
            <v>Rp</v>
          </cell>
          <cell r="E192">
            <v>0</v>
          </cell>
          <cell r="F192" t="str">
            <v>Rp</v>
          </cell>
          <cell r="G192">
            <v>0</v>
          </cell>
          <cell r="H192" t="str">
            <v>Rp</v>
          </cell>
          <cell r="I192">
            <v>0</v>
          </cell>
          <cell r="J192" t="str">
            <v>Rp</v>
          </cell>
          <cell r="K192">
            <v>0</v>
          </cell>
        </row>
        <row r="193">
          <cell r="B193">
            <v>50139</v>
          </cell>
          <cell r="C193" t="str">
            <v>PENJUALAN KREDIT AQUA A330ML</v>
          </cell>
          <cell r="D193" t="str">
            <v>Rp</v>
          </cell>
          <cell r="E193">
            <v>0</v>
          </cell>
          <cell r="F193" t="str">
            <v>Rp</v>
          </cell>
          <cell r="G193">
            <v>0</v>
          </cell>
          <cell r="H193" t="str">
            <v>Rp</v>
          </cell>
          <cell r="I193">
            <v>0</v>
          </cell>
          <cell r="J193" t="str">
            <v>Rp</v>
          </cell>
          <cell r="K193">
            <v>0</v>
          </cell>
        </row>
        <row r="194">
          <cell r="B194">
            <v>50140</v>
          </cell>
          <cell r="C194" t="str">
            <v>PENJUALAN KREDIT AQUA A375ML</v>
          </cell>
          <cell r="D194" t="str">
            <v>Rp</v>
          </cell>
          <cell r="E194">
            <v>0</v>
          </cell>
          <cell r="F194" t="str">
            <v>Rp</v>
          </cell>
          <cell r="G194">
            <v>0</v>
          </cell>
          <cell r="H194" t="str">
            <v>Rp</v>
          </cell>
          <cell r="I194">
            <v>0</v>
          </cell>
          <cell r="J194" t="str">
            <v>Rp</v>
          </cell>
          <cell r="K194">
            <v>0</v>
          </cell>
        </row>
        <row r="195">
          <cell r="B195">
            <v>50141</v>
          </cell>
          <cell r="C195" t="str">
            <v>PENJUALAN KREDIT AQUA A380ML (ISI)</v>
          </cell>
          <cell r="D195" t="str">
            <v>Rp</v>
          </cell>
          <cell r="E195">
            <v>0</v>
          </cell>
          <cell r="F195" t="str">
            <v>Rp</v>
          </cell>
          <cell r="G195">
            <v>0</v>
          </cell>
          <cell r="H195" t="str">
            <v>Rp</v>
          </cell>
          <cell r="I195">
            <v>0</v>
          </cell>
          <cell r="J195" t="str">
            <v>Rp</v>
          </cell>
          <cell r="K195">
            <v>0</v>
          </cell>
        </row>
        <row r="196">
          <cell r="B196">
            <v>50142</v>
          </cell>
          <cell r="C196" t="str">
            <v>PENJUALAN KREDIT AQUA KRAT A380ML</v>
          </cell>
          <cell r="D196" t="str">
            <v>Rp</v>
          </cell>
          <cell r="E196">
            <v>0</v>
          </cell>
          <cell r="F196" t="str">
            <v>Rp</v>
          </cell>
          <cell r="G196">
            <v>0</v>
          </cell>
          <cell r="H196" t="str">
            <v>Rp</v>
          </cell>
          <cell r="I196">
            <v>0</v>
          </cell>
          <cell r="J196" t="str">
            <v>Rp</v>
          </cell>
          <cell r="K196">
            <v>0</v>
          </cell>
        </row>
        <row r="197">
          <cell r="B197">
            <v>50143</v>
          </cell>
          <cell r="C197" t="str">
            <v>PENJUALAN KREDIT AQUA BOTOL A380ML</v>
          </cell>
          <cell r="D197" t="str">
            <v>Rp</v>
          </cell>
          <cell r="E197">
            <v>0</v>
          </cell>
          <cell r="F197" t="str">
            <v>Rp</v>
          </cell>
          <cell r="G197">
            <v>0</v>
          </cell>
          <cell r="H197" t="str">
            <v>Rp</v>
          </cell>
          <cell r="I197">
            <v>0</v>
          </cell>
          <cell r="J197" t="str">
            <v>Rp</v>
          </cell>
          <cell r="K197">
            <v>0</v>
          </cell>
        </row>
        <row r="198">
          <cell r="B198">
            <v>50144</v>
          </cell>
          <cell r="C198" t="str">
            <v>PENJUALAN KREDIT AQUA A600ML</v>
          </cell>
          <cell r="D198" t="str">
            <v>Rp</v>
          </cell>
          <cell r="E198">
            <v>0</v>
          </cell>
          <cell r="F198" t="str">
            <v>Rp</v>
          </cell>
          <cell r="G198">
            <v>0</v>
          </cell>
          <cell r="H198" t="str">
            <v>Rp</v>
          </cell>
          <cell r="I198">
            <v>0</v>
          </cell>
          <cell r="J198" t="str">
            <v>Rp</v>
          </cell>
          <cell r="K198">
            <v>0</v>
          </cell>
        </row>
        <row r="199">
          <cell r="B199">
            <v>50145</v>
          </cell>
          <cell r="C199" t="str">
            <v>PENJUALAN KREDIT AQUA A1500ML</v>
          </cell>
          <cell r="D199" t="str">
            <v>Rp</v>
          </cell>
          <cell r="E199">
            <v>0</v>
          </cell>
          <cell r="F199" t="str">
            <v>Rp</v>
          </cell>
          <cell r="G199">
            <v>0</v>
          </cell>
          <cell r="H199" t="str">
            <v>Rp</v>
          </cell>
          <cell r="I199">
            <v>0</v>
          </cell>
          <cell r="J199" t="str">
            <v>Rp</v>
          </cell>
          <cell r="K199">
            <v>0</v>
          </cell>
        </row>
        <row r="200">
          <cell r="B200">
            <v>50146</v>
          </cell>
          <cell r="C200" t="str">
            <v>PENJUALAN KREDIT AQUA GALON</v>
          </cell>
          <cell r="D200" t="str">
            <v>Rp</v>
          </cell>
          <cell r="E200">
            <v>0</v>
          </cell>
          <cell r="F200" t="str">
            <v>Rp</v>
          </cell>
          <cell r="G200">
            <v>73659900</v>
          </cell>
          <cell r="H200" t="str">
            <v>Rp</v>
          </cell>
          <cell r="I200">
            <v>0</v>
          </cell>
          <cell r="J200" t="str">
            <v>Rp</v>
          </cell>
          <cell r="K200">
            <v>73659900</v>
          </cell>
        </row>
        <row r="201">
          <cell r="B201">
            <v>50147</v>
          </cell>
          <cell r="C201" t="str">
            <v>PENJUALAN KREDIT AQUA GALON KOSONG</v>
          </cell>
          <cell r="D201" t="str">
            <v>Rp</v>
          </cell>
          <cell r="E201">
            <v>0</v>
          </cell>
          <cell r="F201" t="str">
            <v>Rp</v>
          </cell>
          <cell r="G201">
            <v>95670000</v>
          </cell>
          <cell r="H201" t="str">
            <v>Rp</v>
          </cell>
          <cell r="I201">
            <v>0</v>
          </cell>
          <cell r="J201" t="str">
            <v>Rp</v>
          </cell>
          <cell r="K201">
            <v>95670000</v>
          </cell>
        </row>
        <row r="202">
          <cell r="B202">
            <v>50148</v>
          </cell>
          <cell r="C202" t="str">
            <v>PENJUALAN KREDIT VIT V240ML</v>
          </cell>
          <cell r="D202" t="str">
            <v>Rp</v>
          </cell>
          <cell r="E202">
            <v>0</v>
          </cell>
          <cell r="F202" t="str">
            <v>Rp</v>
          </cell>
          <cell r="G202">
            <v>0</v>
          </cell>
          <cell r="H202" t="str">
            <v>Rp</v>
          </cell>
          <cell r="I202">
            <v>0</v>
          </cell>
          <cell r="J202" t="str">
            <v>Rp</v>
          </cell>
          <cell r="K202">
            <v>0</v>
          </cell>
        </row>
        <row r="203">
          <cell r="B203">
            <v>50149</v>
          </cell>
          <cell r="C203" t="str">
            <v>PENJUALAN KREDIT VIT V600ML</v>
          </cell>
          <cell r="D203" t="str">
            <v>Rp</v>
          </cell>
          <cell r="E203">
            <v>0</v>
          </cell>
          <cell r="F203" t="str">
            <v>Rp</v>
          </cell>
          <cell r="G203">
            <v>0</v>
          </cell>
          <cell r="H203" t="str">
            <v>Rp</v>
          </cell>
          <cell r="I203">
            <v>0</v>
          </cell>
          <cell r="J203" t="str">
            <v>Rp</v>
          </cell>
          <cell r="K203">
            <v>0</v>
          </cell>
        </row>
        <row r="204">
          <cell r="B204">
            <v>50150</v>
          </cell>
          <cell r="C204" t="str">
            <v>PENJUALAN KREDIT VIT V1500ML</v>
          </cell>
          <cell r="D204" t="str">
            <v>Rp</v>
          </cell>
          <cell r="E204">
            <v>0</v>
          </cell>
          <cell r="F204" t="str">
            <v>Rp</v>
          </cell>
          <cell r="G204">
            <v>0</v>
          </cell>
          <cell r="H204" t="str">
            <v>Rp</v>
          </cell>
          <cell r="I204">
            <v>0</v>
          </cell>
          <cell r="J204" t="str">
            <v>Rp</v>
          </cell>
          <cell r="K204">
            <v>0</v>
          </cell>
        </row>
        <row r="205">
          <cell r="B205">
            <v>50151</v>
          </cell>
          <cell r="C205" t="str">
            <v>PENJUALAN KREDIT VIT GALON</v>
          </cell>
          <cell r="D205" t="str">
            <v>Rp</v>
          </cell>
          <cell r="E205">
            <v>0</v>
          </cell>
          <cell r="F205" t="str">
            <v>Rp</v>
          </cell>
          <cell r="G205">
            <v>118800</v>
          </cell>
          <cell r="H205" t="str">
            <v>Rp</v>
          </cell>
          <cell r="I205">
            <v>0</v>
          </cell>
          <cell r="J205" t="str">
            <v>Rp</v>
          </cell>
          <cell r="K205">
            <v>118800</v>
          </cell>
        </row>
        <row r="206">
          <cell r="B206">
            <v>50152</v>
          </cell>
          <cell r="C206" t="str">
            <v>PENJUALAN KREDIT VIT GALON KOSONG</v>
          </cell>
          <cell r="D206" t="str">
            <v>Rp</v>
          </cell>
          <cell r="E206">
            <v>0</v>
          </cell>
          <cell r="F206" t="str">
            <v>Rp</v>
          </cell>
          <cell r="G206">
            <v>0</v>
          </cell>
          <cell r="H206" t="str">
            <v>Rp</v>
          </cell>
          <cell r="I206">
            <v>0</v>
          </cell>
          <cell r="J206" t="str">
            <v>Rp</v>
          </cell>
          <cell r="K206">
            <v>0</v>
          </cell>
        </row>
        <row r="207">
          <cell r="B207">
            <v>50153</v>
          </cell>
          <cell r="C207" t="str">
            <v>PENJUALAN KREDIT  MIZONE ORANGE LIM ( MZOL )</v>
          </cell>
          <cell r="D207" t="str">
            <v>Rp</v>
          </cell>
          <cell r="E207">
            <v>0</v>
          </cell>
          <cell r="F207" t="str">
            <v>Rp</v>
          </cell>
          <cell r="G207">
            <v>0</v>
          </cell>
          <cell r="H207" t="str">
            <v>Rp</v>
          </cell>
          <cell r="I207">
            <v>0</v>
          </cell>
          <cell r="J207" t="str">
            <v>Rp</v>
          </cell>
          <cell r="K207">
            <v>0</v>
          </cell>
        </row>
        <row r="208">
          <cell r="B208">
            <v>50154</v>
          </cell>
          <cell r="C208" t="str">
            <v>PENJUALAN KREDIT  MIZONE  PASSION FRUIT ( MZPF)</v>
          </cell>
          <cell r="D208" t="str">
            <v>Rp</v>
          </cell>
          <cell r="E208">
            <v>0</v>
          </cell>
          <cell r="F208" t="str">
            <v>Rp</v>
          </cell>
          <cell r="G208">
            <v>0</v>
          </cell>
          <cell r="H208" t="str">
            <v>Rp</v>
          </cell>
          <cell r="I208">
            <v>0</v>
          </cell>
          <cell r="J208" t="str">
            <v>Rp</v>
          </cell>
          <cell r="K208">
            <v>0</v>
          </cell>
        </row>
        <row r="209">
          <cell r="B209">
            <v>50155</v>
          </cell>
          <cell r="C209" t="str">
            <v>PENJUALAN KREDIT  MIZONE LEMON LECHEE ( MZLL)</v>
          </cell>
          <cell r="D209" t="str">
            <v>Rp</v>
          </cell>
          <cell r="E209">
            <v>0</v>
          </cell>
          <cell r="F209" t="str">
            <v>Rp</v>
          </cell>
          <cell r="G209">
            <v>0</v>
          </cell>
          <cell r="H209" t="str">
            <v>Rp</v>
          </cell>
          <cell r="I209">
            <v>0</v>
          </cell>
          <cell r="J209" t="str">
            <v>Rp</v>
          </cell>
          <cell r="K209">
            <v>0</v>
          </cell>
        </row>
        <row r="210">
          <cell r="B210">
            <v>50181</v>
          </cell>
          <cell r="C210" t="str">
            <v>PENJUALAN KREDIT  MIZONE GUAVA (MAG)</v>
          </cell>
          <cell r="D210" t="str">
            <v>Rp</v>
          </cell>
          <cell r="E210">
            <v>0</v>
          </cell>
          <cell r="F210" t="str">
            <v>Rp</v>
          </cell>
          <cell r="G210">
            <v>0</v>
          </cell>
          <cell r="H210" t="str">
            <v>Rp</v>
          </cell>
          <cell r="I210">
            <v>0</v>
          </cell>
          <cell r="J210" t="str">
            <v>Rp</v>
          </cell>
          <cell r="K210">
            <v>0</v>
          </cell>
        </row>
        <row r="211">
          <cell r="B211">
            <v>50156</v>
          </cell>
          <cell r="C211" t="str">
            <v>PENJUALAN KREDIT  MIZONE MULTI PACK</v>
          </cell>
          <cell r="D211" t="str">
            <v>Rp</v>
          </cell>
          <cell r="E211">
            <v>0</v>
          </cell>
          <cell r="F211" t="str">
            <v>Rp</v>
          </cell>
          <cell r="G211">
            <v>0</v>
          </cell>
          <cell r="H211" t="str">
            <v>Rp</v>
          </cell>
          <cell r="I211">
            <v>0</v>
          </cell>
          <cell r="J211" t="str">
            <v>Rp</v>
          </cell>
          <cell r="K211">
            <v>0</v>
          </cell>
        </row>
        <row r="212">
          <cell r="B212">
            <v>50157</v>
          </cell>
          <cell r="C212" t="str">
            <v>PENJUALAN KREDIT  MILKUAT ORANGE I (90 X 40 PC )</v>
          </cell>
          <cell r="D212" t="str">
            <v>Rp</v>
          </cell>
          <cell r="E212">
            <v>0</v>
          </cell>
          <cell r="F212" t="str">
            <v>Rp</v>
          </cell>
          <cell r="G212">
            <v>0</v>
          </cell>
          <cell r="H212" t="str">
            <v>Rp</v>
          </cell>
          <cell r="I212">
            <v>0</v>
          </cell>
          <cell r="J212" t="str">
            <v>Rp</v>
          </cell>
          <cell r="K212">
            <v>0</v>
          </cell>
        </row>
        <row r="213">
          <cell r="B213">
            <v>50158</v>
          </cell>
          <cell r="C213" t="str">
            <v>PENJUALAN KREDIT  MILKUAT ORANGE II ( ISI 60 pcs )</v>
          </cell>
          <cell r="D213" t="str">
            <v>Rp</v>
          </cell>
          <cell r="E213">
            <v>0</v>
          </cell>
          <cell r="F213" t="str">
            <v>Rp</v>
          </cell>
          <cell r="G213">
            <v>0</v>
          </cell>
          <cell r="H213" t="str">
            <v>Rp</v>
          </cell>
          <cell r="I213">
            <v>0</v>
          </cell>
          <cell r="J213" t="str">
            <v>Rp</v>
          </cell>
          <cell r="K213">
            <v>0</v>
          </cell>
        </row>
        <row r="214">
          <cell r="B214">
            <v>50159</v>
          </cell>
          <cell r="C214" t="str">
            <v>PENJUALAN KREDIT  MILKUAT ORANGE II ( 80 X 60 ml )</v>
          </cell>
          <cell r="D214" t="str">
            <v>Rp</v>
          </cell>
          <cell r="E214">
            <v>0</v>
          </cell>
          <cell r="F214" t="str">
            <v>Rp</v>
          </cell>
          <cell r="G214">
            <v>0</v>
          </cell>
          <cell r="H214" t="str">
            <v>Rp</v>
          </cell>
          <cell r="I214">
            <v>0</v>
          </cell>
          <cell r="J214" t="str">
            <v>Rp</v>
          </cell>
          <cell r="K214">
            <v>0</v>
          </cell>
        </row>
        <row r="215">
          <cell r="B215">
            <v>50160</v>
          </cell>
          <cell r="C215" t="str">
            <v>PENJUALAN KREDIT  MILKUAT FRUTY 135 ML</v>
          </cell>
          <cell r="D215" t="str">
            <v>Rp</v>
          </cell>
          <cell r="E215">
            <v>0</v>
          </cell>
          <cell r="F215" t="str">
            <v>Rp</v>
          </cell>
          <cell r="G215">
            <v>0</v>
          </cell>
          <cell r="H215" t="str">
            <v>Rp</v>
          </cell>
          <cell r="I215">
            <v>0</v>
          </cell>
          <cell r="J215" t="str">
            <v>Rp</v>
          </cell>
          <cell r="K215">
            <v>0</v>
          </cell>
        </row>
        <row r="216">
          <cell r="B216">
            <v>50161</v>
          </cell>
          <cell r="C216" t="str">
            <v>PENJUALAN KREDIT  MILKUAT FRUTY 90ML X 40PC</v>
          </cell>
          <cell r="D216" t="str">
            <v>Rp</v>
          </cell>
          <cell r="E216">
            <v>0</v>
          </cell>
          <cell r="F216" t="str">
            <v>Rp</v>
          </cell>
          <cell r="G216">
            <v>0</v>
          </cell>
          <cell r="H216" t="str">
            <v>Rp</v>
          </cell>
          <cell r="I216">
            <v>0</v>
          </cell>
          <cell r="J216" t="str">
            <v>Rp</v>
          </cell>
          <cell r="K216">
            <v>0</v>
          </cell>
        </row>
        <row r="217">
          <cell r="B217">
            <v>50162</v>
          </cell>
          <cell r="C217" t="str">
            <v>PENJUALAN KREDIT  MILKUAT FRUTY 80ML X 60PC</v>
          </cell>
          <cell r="D217" t="str">
            <v>Rp</v>
          </cell>
          <cell r="E217">
            <v>0</v>
          </cell>
          <cell r="F217" t="str">
            <v>Rp</v>
          </cell>
          <cell r="G217">
            <v>0</v>
          </cell>
          <cell r="H217" t="str">
            <v>Rp</v>
          </cell>
          <cell r="I217">
            <v>0</v>
          </cell>
          <cell r="J217" t="str">
            <v>Rp</v>
          </cell>
          <cell r="K217">
            <v>0</v>
          </cell>
        </row>
        <row r="218">
          <cell r="B218">
            <v>50163</v>
          </cell>
          <cell r="C218" t="str">
            <v>PENJUALAN KREDIT  MILKUAT FRUTY 70ML X 60PC</v>
          </cell>
          <cell r="D218" t="str">
            <v>Rp</v>
          </cell>
          <cell r="E218">
            <v>0</v>
          </cell>
          <cell r="F218" t="str">
            <v>Rp</v>
          </cell>
          <cell r="G218">
            <v>0</v>
          </cell>
          <cell r="H218" t="str">
            <v>Rp</v>
          </cell>
          <cell r="I218">
            <v>0</v>
          </cell>
          <cell r="J218" t="str">
            <v>Rp</v>
          </cell>
          <cell r="K218">
            <v>0</v>
          </cell>
        </row>
        <row r="219">
          <cell r="B219">
            <v>50164</v>
          </cell>
          <cell r="C219" t="str">
            <v>PENJUALAN KREDIT  MILKUAT STRA*BERRY 135 ml</v>
          </cell>
          <cell r="D219" t="str">
            <v>Rp</v>
          </cell>
          <cell r="E219">
            <v>0</v>
          </cell>
          <cell r="F219" t="str">
            <v>Rp</v>
          </cell>
          <cell r="G219">
            <v>0</v>
          </cell>
          <cell r="H219" t="str">
            <v>Rp</v>
          </cell>
          <cell r="I219">
            <v>0</v>
          </cell>
          <cell r="J219" t="str">
            <v>Rp</v>
          </cell>
          <cell r="K219">
            <v>0</v>
          </cell>
        </row>
        <row r="220">
          <cell r="B220">
            <v>50165</v>
          </cell>
          <cell r="C220" t="str">
            <v>PENJUALAN KREDIT  MILKUAT STRA*BERRY 90ML X 40PC</v>
          </cell>
          <cell r="D220" t="str">
            <v>Rp</v>
          </cell>
          <cell r="E220">
            <v>0</v>
          </cell>
          <cell r="F220" t="str">
            <v>Rp</v>
          </cell>
          <cell r="G220">
            <v>0</v>
          </cell>
          <cell r="H220" t="str">
            <v>Rp</v>
          </cell>
          <cell r="I220">
            <v>0</v>
          </cell>
          <cell r="J220" t="str">
            <v>Rp</v>
          </cell>
          <cell r="K220">
            <v>0</v>
          </cell>
        </row>
        <row r="221">
          <cell r="B221">
            <v>50166</v>
          </cell>
          <cell r="C221" t="str">
            <v>PENJUALAN KREDIT  MILKUAT STRA*BERRY 80ML X 60PC</v>
          </cell>
          <cell r="D221" t="str">
            <v>Rp</v>
          </cell>
          <cell r="E221">
            <v>0</v>
          </cell>
          <cell r="F221" t="str">
            <v>Rp</v>
          </cell>
          <cell r="G221">
            <v>0</v>
          </cell>
          <cell r="H221" t="str">
            <v>Rp</v>
          </cell>
          <cell r="I221">
            <v>0</v>
          </cell>
          <cell r="J221" t="str">
            <v>Rp</v>
          </cell>
          <cell r="K221">
            <v>0</v>
          </cell>
        </row>
        <row r="222">
          <cell r="B222">
            <v>50167</v>
          </cell>
          <cell r="C222" t="str">
            <v>PENJUALAN KREDIT  MILKUAT STRA*BERRY 70ML X 60PC</v>
          </cell>
          <cell r="D222" t="str">
            <v>Rp</v>
          </cell>
          <cell r="E222">
            <v>0</v>
          </cell>
          <cell r="F222" t="str">
            <v>Rp</v>
          </cell>
          <cell r="G222">
            <v>0</v>
          </cell>
          <cell r="H222" t="str">
            <v>Rp</v>
          </cell>
          <cell r="I222">
            <v>0</v>
          </cell>
          <cell r="J222" t="str">
            <v>Rp</v>
          </cell>
          <cell r="K222">
            <v>0</v>
          </cell>
        </row>
        <row r="223">
          <cell r="B223">
            <v>50168</v>
          </cell>
          <cell r="C223" t="str">
            <v>PENJUALAN KREDIT  MILKUAT MANGO I 90 ML (ISI 40 pcs)</v>
          </cell>
          <cell r="D223" t="str">
            <v>Rp</v>
          </cell>
          <cell r="E223">
            <v>0</v>
          </cell>
          <cell r="F223" t="str">
            <v>Rp</v>
          </cell>
          <cell r="G223">
            <v>0</v>
          </cell>
          <cell r="H223" t="str">
            <v>Rp</v>
          </cell>
          <cell r="I223">
            <v>0</v>
          </cell>
          <cell r="J223" t="str">
            <v>Rp</v>
          </cell>
          <cell r="K223">
            <v>0</v>
          </cell>
        </row>
        <row r="224">
          <cell r="B224">
            <v>50169</v>
          </cell>
          <cell r="C224" t="str">
            <v>PENJUALAN KREDIT  MILKUAT MANGO II (70ML X 60 pcs)</v>
          </cell>
          <cell r="D224" t="str">
            <v>Rp</v>
          </cell>
          <cell r="E224">
            <v>0</v>
          </cell>
          <cell r="F224" t="str">
            <v>Rp</v>
          </cell>
          <cell r="G224">
            <v>0</v>
          </cell>
          <cell r="H224" t="str">
            <v>Rp</v>
          </cell>
          <cell r="I224">
            <v>0</v>
          </cell>
          <cell r="J224" t="str">
            <v>Rp</v>
          </cell>
          <cell r="K224">
            <v>0</v>
          </cell>
        </row>
        <row r="225">
          <cell r="B225">
            <v>50170</v>
          </cell>
          <cell r="C225" t="str">
            <v>PENJUALAN KREDIT  MILKUAT MANGO III (80ML X 60 pcs)</v>
          </cell>
          <cell r="D225" t="str">
            <v>Rp</v>
          </cell>
          <cell r="E225">
            <v>0</v>
          </cell>
          <cell r="F225" t="str">
            <v>Rp</v>
          </cell>
          <cell r="G225">
            <v>0</v>
          </cell>
          <cell r="H225" t="str">
            <v>Rp</v>
          </cell>
          <cell r="I225">
            <v>0</v>
          </cell>
          <cell r="J225" t="str">
            <v>Rp</v>
          </cell>
          <cell r="K225">
            <v>0</v>
          </cell>
        </row>
        <row r="226">
          <cell r="B226">
            <v>50171</v>
          </cell>
          <cell r="C226" t="str">
            <v>PENJUALAN KREDIT  MILKUAT CHOCOLATE (70 X 54 ml)</v>
          </cell>
          <cell r="D226" t="str">
            <v>Rp</v>
          </cell>
          <cell r="E226">
            <v>0</v>
          </cell>
          <cell r="F226" t="str">
            <v>Rp</v>
          </cell>
          <cell r="G226">
            <v>0</v>
          </cell>
          <cell r="H226" t="str">
            <v>Rp</v>
          </cell>
          <cell r="I226">
            <v>0</v>
          </cell>
          <cell r="J226" t="str">
            <v>Rp</v>
          </cell>
          <cell r="K226">
            <v>0</v>
          </cell>
        </row>
        <row r="227">
          <cell r="B227">
            <v>50172</v>
          </cell>
          <cell r="C227" t="str">
            <v>PENJUALAN KREDIT  MILKUAT CHOCOLATE 90 ml</v>
          </cell>
          <cell r="D227" t="str">
            <v>Rp</v>
          </cell>
          <cell r="E227">
            <v>0</v>
          </cell>
          <cell r="F227" t="str">
            <v>Rp</v>
          </cell>
          <cell r="G227">
            <v>0</v>
          </cell>
          <cell r="H227" t="str">
            <v>Rp</v>
          </cell>
          <cell r="I227">
            <v>0</v>
          </cell>
          <cell r="J227" t="str">
            <v>Rp</v>
          </cell>
          <cell r="K227">
            <v>0</v>
          </cell>
        </row>
        <row r="228">
          <cell r="B228">
            <v>50173</v>
          </cell>
          <cell r="C228" t="str">
            <v>PENJUALAN KREDIT  MILKUAT CHOCOLATE BANTAL (135 ml)</v>
          </cell>
          <cell r="D228" t="str">
            <v>Rp</v>
          </cell>
          <cell r="E228">
            <v>0</v>
          </cell>
          <cell r="F228" t="str">
            <v>Rp</v>
          </cell>
          <cell r="G228">
            <v>0</v>
          </cell>
          <cell r="H228" t="str">
            <v>Rp</v>
          </cell>
          <cell r="I228">
            <v>0</v>
          </cell>
          <cell r="J228" t="str">
            <v>Rp</v>
          </cell>
          <cell r="K228">
            <v>0</v>
          </cell>
        </row>
        <row r="229">
          <cell r="B229">
            <v>50174</v>
          </cell>
          <cell r="C229" t="str">
            <v>PENJUALAN KREDIT  MILKUAT CHOCOLATE BANTAL (135 ml) NEW</v>
          </cell>
          <cell r="D229" t="str">
            <v>Rp</v>
          </cell>
          <cell r="E229">
            <v>0</v>
          </cell>
          <cell r="F229" t="str">
            <v>Rp</v>
          </cell>
          <cell r="G229">
            <v>0</v>
          </cell>
          <cell r="H229" t="str">
            <v>Rp</v>
          </cell>
          <cell r="I229">
            <v>0</v>
          </cell>
          <cell r="J229" t="str">
            <v>Rp</v>
          </cell>
          <cell r="K229">
            <v>0</v>
          </cell>
        </row>
        <row r="230">
          <cell r="B230">
            <v>50175</v>
          </cell>
          <cell r="C230" t="str">
            <v>PENJUALAN KREDIT  MILKUAT PREBIOTIK STA*-100MLX40PC</v>
          </cell>
          <cell r="D230" t="str">
            <v>Rp</v>
          </cell>
          <cell r="E230">
            <v>0</v>
          </cell>
          <cell r="F230" t="str">
            <v>Rp</v>
          </cell>
          <cell r="G230">
            <v>0</v>
          </cell>
          <cell r="H230" t="str">
            <v>Rp</v>
          </cell>
          <cell r="I230">
            <v>0</v>
          </cell>
          <cell r="J230" t="str">
            <v>Rp</v>
          </cell>
          <cell r="K230">
            <v>0</v>
          </cell>
        </row>
        <row r="231">
          <cell r="B231">
            <v>50176</v>
          </cell>
          <cell r="C231" t="str">
            <v>PENJUALAN KREDIT  MILKUAT PREBIOTIK GRAPE-100MLX40PC</v>
          </cell>
          <cell r="D231" t="str">
            <v>Rp</v>
          </cell>
          <cell r="E231">
            <v>0</v>
          </cell>
          <cell r="F231" t="str">
            <v>Rp</v>
          </cell>
          <cell r="G231">
            <v>0</v>
          </cell>
          <cell r="H231" t="str">
            <v>Rp</v>
          </cell>
          <cell r="I231">
            <v>0</v>
          </cell>
          <cell r="J231" t="str">
            <v>Rp</v>
          </cell>
          <cell r="K231">
            <v>0</v>
          </cell>
        </row>
        <row r="232">
          <cell r="B232">
            <v>50177</v>
          </cell>
          <cell r="C232" t="str">
            <v>PENJUALAN KREDIT  MILKUAT PREBIOTIK ORANGE-100MLX40PC</v>
          </cell>
          <cell r="D232" t="str">
            <v>Rp</v>
          </cell>
          <cell r="E232">
            <v>0</v>
          </cell>
          <cell r="F232" t="str">
            <v>Rp</v>
          </cell>
          <cell r="G232">
            <v>0</v>
          </cell>
          <cell r="H232" t="str">
            <v>Rp</v>
          </cell>
          <cell r="I232">
            <v>0</v>
          </cell>
          <cell r="J232" t="str">
            <v>Rp</v>
          </cell>
          <cell r="K232">
            <v>0</v>
          </cell>
        </row>
        <row r="233">
          <cell r="B233">
            <v>50178</v>
          </cell>
          <cell r="C233" t="str">
            <v>PENJUALAN KREDIT BAHAN PEMBANTU</v>
          </cell>
          <cell r="D233" t="str">
            <v>Rp</v>
          </cell>
          <cell r="E233">
            <v>0</v>
          </cell>
          <cell r="F233" t="str">
            <v>Rp</v>
          </cell>
          <cell r="G233">
            <v>0</v>
          </cell>
          <cell r="H233" t="str">
            <v>Rp</v>
          </cell>
          <cell r="I233">
            <v>0</v>
          </cell>
          <cell r="J233" t="str">
            <v>Rp</v>
          </cell>
          <cell r="K233">
            <v>0</v>
          </cell>
        </row>
        <row r="234">
          <cell r="B234">
            <v>50179</v>
          </cell>
          <cell r="C234" t="str">
            <v>PENJUALAN KREDIT AFALAN / BS</v>
          </cell>
          <cell r="D234" t="str">
            <v>Rp</v>
          </cell>
          <cell r="E234">
            <v>0</v>
          </cell>
          <cell r="F234" t="str">
            <v>Rp</v>
          </cell>
          <cell r="G234">
            <v>0</v>
          </cell>
          <cell r="H234" t="str">
            <v>Rp</v>
          </cell>
          <cell r="I234">
            <v>0</v>
          </cell>
          <cell r="J234" t="str">
            <v>Rp</v>
          </cell>
          <cell r="K234">
            <v>0</v>
          </cell>
        </row>
        <row r="235">
          <cell r="B235">
            <v>50180</v>
          </cell>
          <cell r="C235" t="str">
            <v>PENJUALAN KREDIT PROPERTY</v>
          </cell>
          <cell r="D235" t="str">
            <v>Rp</v>
          </cell>
          <cell r="E235">
            <v>0</v>
          </cell>
          <cell r="F235" t="str">
            <v>Rp</v>
          </cell>
          <cell r="G235">
            <v>0</v>
          </cell>
          <cell r="H235" t="str">
            <v>Rp</v>
          </cell>
          <cell r="I235">
            <v>0</v>
          </cell>
          <cell r="J235" t="str">
            <v>Rp</v>
          </cell>
          <cell r="K235">
            <v>0</v>
          </cell>
        </row>
        <row r="236">
          <cell r="B236">
            <v>51101</v>
          </cell>
          <cell r="C236" t="str">
            <v>DISCOUNTPENJUALAN TUNAI AQUA A240ML</v>
          </cell>
          <cell r="D236" t="str">
            <v>Rp</v>
          </cell>
          <cell r="E236">
            <v>0</v>
          </cell>
          <cell r="F236" t="str">
            <v>Rp</v>
          </cell>
          <cell r="G236">
            <v>0</v>
          </cell>
          <cell r="H236" t="str">
            <v>Rp</v>
          </cell>
          <cell r="I236">
            <v>0</v>
          </cell>
          <cell r="J236" t="str">
            <v>Rp</v>
          </cell>
          <cell r="K236">
            <v>0</v>
          </cell>
        </row>
        <row r="237">
          <cell r="B237">
            <v>51102</v>
          </cell>
          <cell r="C237" t="str">
            <v>DISCOUNTPENJUALAN TUNAI AQUA A330ML</v>
          </cell>
          <cell r="D237" t="str">
            <v>Rp</v>
          </cell>
          <cell r="E237">
            <v>0</v>
          </cell>
          <cell r="F237" t="str">
            <v>Rp</v>
          </cell>
          <cell r="G237">
            <v>0</v>
          </cell>
          <cell r="H237" t="str">
            <v>Rp</v>
          </cell>
          <cell r="I237">
            <v>0</v>
          </cell>
          <cell r="J237" t="str">
            <v>Rp</v>
          </cell>
          <cell r="K237">
            <v>0</v>
          </cell>
        </row>
        <row r="238">
          <cell r="B238">
            <v>51103</v>
          </cell>
          <cell r="C238" t="str">
            <v>DISCOUNTPENJUALAN TUNAI AQUA A375ML</v>
          </cell>
          <cell r="D238" t="str">
            <v>Rp</v>
          </cell>
          <cell r="E238">
            <v>0</v>
          </cell>
          <cell r="F238" t="str">
            <v>Rp</v>
          </cell>
          <cell r="G238">
            <v>0</v>
          </cell>
          <cell r="H238" t="str">
            <v>Rp</v>
          </cell>
          <cell r="I238">
            <v>0</v>
          </cell>
          <cell r="J238" t="str">
            <v>Rp</v>
          </cell>
          <cell r="K238">
            <v>0</v>
          </cell>
        </row>
        <row r="239">
          <cell r="B239">
            <v>51104</v>
          </cell>
          <cell r="C239" t="str">
            <v>DISCOUNTPENJUALAN TUNAI AQUA A380ML (ISI)</v>
          </cell>
          <cell r="D239" t="str">
            <v>Rp</v>
          </cell>
          <cell r="E239">
            <v>0</v>
          </cell>
          <cell r="F239" t="str">
            <v>Rp</v>
          </cell>
          <cell r="G239">
            <v>0</v>
          </cell>
          <cell r="H239" t="str">
            <v>Rp</v>
          </cell>
          <cell r="I239">
            <v>0</v>
          </cell>
          <cell r="J239" t="str">
            <v>Rp</v>
          </cell>
          <cell r="K239">
            <v>0</v>
          </cell>
        </row>
        <row r="240">
          <cell r="B240">
            <v>51105</v>
          </cell>
          <cell r="C240" t="str">
            <v>DISCOUNTPENJUALAN TUNAI AQUA KRAT A380ML</v>
          </cell>
          <cell r="D240" t="str">
            <v>Rp</v>
          </cell>
          <cell r="E240">
            <v>0</v>
          </cell>
          <cell r="F240" t="str">
            <v>Rp</v>
          </cell>
          <cell r="G240">
            <v>0</v>
          </cell>
          <cell r="H240" t="str">
            <v>Rp</v>
          </cell>
          <cell r="I240">
            <v>0</v>
          </cell>
          <cell r="J240" t="str">
            <v>Rp</v>
          </cell>
          <cell r="K240">
            <v>0</v>
          </cell>
        </row>
        <row r="241">
          <cell r="B241">
            <v>51106</v>
          </cell>
          <cell r="C241" t="str">
            <v>DISCOUNTPENJUALAN TUNAI AQUA BOTOL A380ML</v>
          </cell>
          <cell r="D241" t="str">
            <v>Rp</v>
          </cell>
          <cell r="E241">
            <v>0</v>
          </cell>
          <cell r="F241" t="str">
            <v>Rp</v>
          </cell>
          <cell r="G241">
            <v>0</v>
          </cell>
          <cell r="H241" t="str">
            <v>Rp</v>
          </cell>
          <cell r="I241">
            <v>0</v>
          </cell>
          <cell r="J241" t="str">
            <v>Rp</v>
          </cell>
          <cell r="K241">
            <v>0</v>
          </cell>
        </row>
        <row r="242">
          <cell r="B242">
            <v>51107</v>
          </cell>
          <cell r="C242" t="str">
            <v>DISCOUNTPENJUALAN TUNAI AQUA A600ML</v>
          </cell>
          <cell r="D242" t="str">
            <v>Rp</v>
          </cell>
          <cell r="E242">
            <v>0</v>
          </cell>
          <cell r="F242" t="str">
            <v>Rp</v>
          </cell>
          <cell r="G242">
            <v>0</v>
          </cell>
          <cell r="H242" t="str">
            <v>Rp</v>
          </cell>
          <cell r="I242">
            <v>0</v>
          </cell>
          <cell r="J242" t="str">
            <v>Rp</v>
          </cell>
          <cell r="K242">
            <v>0</v>
          </cell>
        </row>
        <row r="243">
          <cell r="B243">
            <v>51108</v>
          </cell>
          <cell r="C243" t="str">
            <v>DISCOUNTPENJUALAN TUNAI AQUA A1500ML</v>
          </cell>
          <cell r="D243" t="str">
            <v>Rp</v>
          </cell>
          <cell r="E243">
            <v>0</v>
          </cell>
          <cell r="F243" t="str">
            <v>Rp</v>
          </cell>
          <cell r="G243">
            <v>0</v>
          </cell>
          <cell r="H243" t="str">
            <v>Rp</v>
          </cell>
          <cell r="I243">
            <v>0</v>
          </cell>
          <cell r="J243" t="str">
            <v>Rp</v>
          </cell>
          <cell r="K243">
            <v>0</v>
          </cell>
        </row>
        <row r="244">
          <cell r="B244">
            <v>51109</v>
          </cell>
          <cell r="C244" t="str">
            <v>DISCOUNTPENJUALAN TUNAI AQUA GALON</v>
          </cell>
          <cell r="D244" t="str">
            <v>Rp</v>
          </cell>
          <cell r="E244">
            <v>0</v>
          </cell>
          <cell r="F244" t="str">
            <v>Rp</v>
          </cell>
          <cell r="G244">
            <v>0</v>
          </cell>
          <cell r="H244" t="str">
            <v>Rp</v>
          </cell>
          <cell r="I244">
            <v>0</v>
          </cell>
          <cell r="J244" t="str">
            <v>Rp</v>
          </cell>
          <cell r="K244">
            <v>0</v>
          </cell>
        </row>
        <row r="245">
          <cell r="B245">
            <v>51110</v>
          </cell>
          <cell r="C245" t="str">
            <v>DISCOUNTPENJUALAN TUNAI AQUA GALON KOSONG</v>
          </cell>
          <cell r="D245" t="str">
            <v>Rp</v>
          </cell>
          <cell r="E245">
            <v>0</v>
          </cell>
          <cell r="F245" t="str">
            <v>Rp</v>
          </cell>
          <cell r="G245">
            <v>0</v>
          </cell>
          <cell r="H245" t="str">
            <v>Rp</v>
          </cell>
          <cell r="I245">
            <v>0</v>
          </cell>
          <cell r="J245" t="str">
            <v>Rp</v>
          </cell>
          <cell r="K245">
            <v>0</v>
          </cell>
        </row>
        <row r="246">
          <cell r="B246">
            <v>51111</v>
          </cell>
          <cell r="C246" t="str">
            <v>DISCOUNTPENJUALAN TUNAI VIT V240ML</v>
          </cell>
          <cell r="D246" t="str">
            <v>Rp</v>
          </cell>
          <cell r="E246">
            <v>0</v>
          </cell>
          <cell r="F246" t="str">
            <v>Rp</v>
          </cell>
          <cell r="G246">
            <v>0</v>
          </cell>
          <cell r="H246" t="str">
            <v>Rp</v>
          </cell>
          <cell r="I246">
            <v>0</v>
          </cell>
          <cell r="J246" t="str">
            <v>Rp</v>
          </cell>
          <cell r="K246">
            <v>0</v>
          </cell>
        </row>
        <row r="247">
          <cell r="B247">
            <v>51112</v>
          </cell>
          <cell r="C247" t="str">
            <v>DISCOUNTPENJUALAN TUNAI VIT V600ML</v>
          </cell>
          <cell r="D247" t="str">
            <v>Rp</v>
          </cell>
          <cell r="E247">
            <v>0</v>
          </cell>
          <cell r="F247" t="str">
            <v>Rp</v>
          </cell>
          <cell r="G247">
            <v>0</v>
          </cell>
          <cell r="H247" t="str">
            <v>Rp</v>
          </cell>
          <cell r="I247">
            <v>0</v>
          </cell>
          <cell r="J247" t="str">
            <v>Rp</v>
          </cell>
          <cell r="K247">
            <v>0</v>
          </cell>
        </row>
        <row r="248">
          <cell r="B248">
            <v>51113</v>
          </cell>
          <cell r="C248" t="str">
            <v>DISCOUNTPENJUALAN TUNAI VIT V1500ML</v>
          </cell>
          <cell r="D248" t="str">
            <v>Rp</v>
          </cell>
          <cell r="E248">
            <v>0</v>
          </cell>
          <cell r="F248" t="str">
            <v>Rp</v>
          </cell>
          <cell r="G248">
            <v>0</v>
          </cell>
          <cell r="H248" t="str">
            <v>Rp</v>
          </cell>
          <cell r="I248">
            <v>0</v>
          </cell>
          <cell r="J248" t="str">
            <v>Rp</v>
          </cell>
          <cell r="K248">
            <v>0</v>
          </cell>
        </row>
        <row r="249">
          <cell r="B249">
            <v>51114</v>
          </cell>
          <cell r="C249" t="str">
            <v>DISCOUNTPENJUALAN TUNAI VIT GALON</v>
          </cell>
          <cell r="D249" t="str">
            <v>Rp</v>
          </cell>
          <cell r="E249">
            <v>0</v>
          </cell>
          <cell r="F249" t="str">
            <v>Rp</v>
          </cell>
          <cell r="G249">
            <v>0</v>
          </cell>
          <cell r="H249" t="str">
            <v>Rp</v>
          </cell>
          <cell r="I249">
            <v>0</v>
          </cell>
          <cell r="J249" t="str">
            <v>Rp</v>
          </cell>
          <cell r="K249">
            <v>0</v>
          </cell>
        </row>
        <row r="250">
          <cell r="B250">
            <v>51115</v>
          </cell>
          <cell r="C250" t="str">
            <v>DISCOUNTPENJUALAN TUNAI VIT GALON KOSONG</v>
          </cell>
          <cell r="D250" t="str">
            <v>Rp</v>
          </cell>
          <cell r="E250">
            <v>0</v>
          </cell>
          <cell r="F250" t="str">
            <v>Rp</v>
          </cell>
          <cell r="G250">
            <v>0</v>
          </cell>
          <cell r="H250" t="str">
            <v>Rp</v>
          </cell>
          <cell r="I250">
            <v>0</v>
          </cell>
          <cell r="J250" t="str">
            <v>Rp</v>
          </cell>
          <cell r="K250">
            <v>0</v>
          </cell>
        </row>
        <row r="251">
          <cell r="B251">
            <v>51116</v>
          </cell>
          <cell r="C251" t="str">
            <v>DISCOUNTPENJUALAN TUNAI MIZONE ORANGE LIM ( MZOL )</v>
          </cell>
          <cell r="D251" t="str">
            <v>Rp</v>
          </cell>
          <cell r="E251">
            <v>0</v>
          </cell>
          <cell r="F251" t="str">
            <v>Rp</v>
          </cell>
          <cell r="G251">
            <v>0</v>
          </cell>
          <cell r="H251" t="str">
            <v>Rp</v>
          </cell>
          <cell r="I251">
            <v>0</v>
          </cell>
          <cell r="J251" t="str">
            <v>Rp</v>
          </cell>
          <cell r="K251">
            <v>0</v>
          </cell>
        </row>
        <row r="252">
          <cell r="B252">
            <v>51117</v>
          </cell>
          <cell r="C252" t="str">
            <v>DISCOUNTPENJUALAN TUNAI MIZONE  PASSION FRUIT ( MZPF)</v>
          </cell>
          <cell r="D252" t="str">
            <v>Rp</v>
          </cell>
          <cell r="E252">
            <v>0</v>
          </cell>
          <cell r="F252" t="str">
            <v>Rp</v>
          </cell>
          <cell r="G252">
            <v>0</v>
          </cell>
          <cell r="H252" t="str">
            <v>Rp</v>
          </cell>
          <cell r="I252">
            <v>0</v>
          </cell>
          <cell r="J252" t="str">
            <v>Rp</v>
          </cell>
          <cell r="K252">
            <v>0</v>
          </cell>
        </row>
        <row r="253">
          <cell r="B253">
            <v>51118</v>
          </cell>
          <cell r="C253" t="str">
            <v>DISCOUNTPENJUALAN TUNAI MIZONE LEMON LECHEE ( MZLL)</v>
          </cell>
          <cell r="D253" t="str">
            <v>Rp</v>
          </cell>
          <cell r="E253">
            <v>0</v>
          </cell>
          <cell r="F253" t="str">
            <v>Rp</v>
          </cell>
          <cell r="G253">
            <v>0</v>
          </cell>
          <cell r="H253" t="str">
            <v>Rp</v>
          </cell>
          <cell r="I253">
            <v>0</v>
          </cell>
          <cell r="J253" t="str">
            <v>Rp</v>
          </cell>
          <cell r="K253">
            <v>0</v>
          </cell>
        </row>
        <row r="254">
          <cell r="B254">
            <v>51119</v>
          </cell>
          <cell r="C254" t="str">
            <v>DISCOUNTPENJUALAN TUNAI MIZONE MULTI PACK</v>
          </cell>
          <cell r="D254" t="str">
            <v>Rp</v>
          </cell>
          <cell r="E254">
            <v>0</v>
          </cell>
          <cell r="F254" t="str">
            <v>Rp</v>
          </cell>
          <cell r="G254">
            <v>0</v>
          </cell>
          <cell r="H254" t="str">
            <v>Rp</v>
          </cell>
          <cell r="I254">
            <v>0</v>
          </cell>
          <cell r="J254" t="str">
            <v>Rp</v>
          </cell>
          <cell r="K254">
            <v>0</v>
          </cell>
        </row>
        <row r="255">
          <cell r="B255">
            <v>51120</v>
          </cell>
          <cell r="C255" t="str">
            <v>DISCOUNTPENJUALAN TUNAI MILKUAT ORANGE I (70 X 60 ml )</v>
          </cell>
          <cell r="D255" t="str">
            <v>Rp</v>
          </cell>
          <cell r="E255">
            <v>0</v>
          </cell>
          <cell r="F255" t="str">
            <v>Rp</v>
          </cell>
          <cell r="G255">
            <v>0</v>
          </cell>
          <cell r="H255" t="str">
            <v>Rp</v>
          </cell>
          <cell r="I255">
            <v>0</v>
          </cell>
          <cell r="J255" t="str">
            <v>Rp</v>
          </cell>
          <cell r="K255">
            <v>0</v>
          </cell>
        </row>
        <row r="256">
          <cell r="B256">
            <v>51121</v>
          </cell>
          <cell r="C256" t="str">
            <v>DISCOUNTPENJUALAN TUNAI MILKUAT ORANGE II ( ISI 60 pcs )</v>
          </cell>
          <cell r="D256" t="str">
            <v>Rp</v>
          </cell>
          <cell r="E256">
            <v>0</v>
          </cell>
          <cell r="F256" t="str">
            <v>Rp</v>
          </cell>
          <cell r="G256">
            <v>0</v>
          </cell>
          <cell r="H256" t="str">
            <v>Rp</v>
          </cell>
          <cell r="I256">
            <v>0</v>
          </cell>
          <cell r="J256" t="str">
            <v>Rp</v>
          </cell>
          <cell r="K256">
            <v>0</v>
          </cell>
        </row>
        <row r="257">
          <cell r="B257">
            <v>51122</v>
          </cell>
          <cell r="C257" t="str">
            <v>DISCOUNTPENJUALAN TUNAI MILKUAT ORANGE II ( 80 X 60 ml )</v>
          </cell>
          <cell r="D257" t="str">
            <v>Rp</v>
          </cell>
          <cell r="E257">
            <v>0</v>
          </cell>
          <cell r="F257" t="str">
            <v>Rp</v>
          </cell>
          <cell r="G257">
            <v>0</v>
          </cell>
          <cell r="H257" t="str">
            <v>Rp</v>
          </cell>
          <cell r="I257">
            <v>0</v>
          </cell>
          <cell r="J257" t="str">
            <v>Rp</v>
          </cell>
          <cell r="K257">
            <v>0</v>
          </cell>
        </row>
        <row r="258">
          <cell r="B258">
            <v>51123</v>
          </cell>
          <cell r="C258" t="str">
            <v>DISCOUNTPENJUALAN TUNAI MILKUAT FRUTY I ( ISI 4O pcs)</v>
          </cell>
          <cell r="D258" t="str">
            <v>Rp</v>
          </cell>
          <cell r="E258">
            <v>0</v>
          </cell>
          <cell r="F258" t="str">
            <v>Rp</v>
          </cell>
          <cell r="G258">
            <v>0</v>
          </cell>
          <cell r="H258" t="str">
            <v>Rp</v>
          </cell>
          <cell r="I258">
            <v>0</v>
          </cell>
          <cell r="J258" t="str">
            <v>Rp</v>
          </cell>
          <cell r="K258">
            <v>0</v>
          </cell>
        </row>
        <row r="259">
          <cell r="B259">
            <v>51124</v>
          </cell>
          <cell r="C259" t="str">
            <v>DISCOUNTPENJUALAN TUNAI MILKUAT FRUTY II( ISI 60 pcs)</v>
          </cell>
          <cell r="D259" t="str">
            <v>Rp</v>
          </cell>
          <cell r="E259">
            <v>0</v>
          </cell>
          <cell r="F259" t="str">
            <v>Rp</v>
          </cell>
          <cell r="G259">
            <v>0</v>
          </cell>
          <cell r="H259" t="str">
            <v>Rp</v>
          </cell>
          <cell r="I259">
            <v>0</v>
          </cell>
          <cell r="J259" t="str">
            <v>Rp</v>
          </cell>
          <cell r="K259">
            <v>0</v>
          </cell>
        </row>
        <row r="260">
          <cell r="B260">
            <v>51125</v>
          </cell>
          <cell r="C260" t="str">
            <v>DISCOUNTPENJUALAN TUNAI MILKUAT FRUTY ( 70 X 60 ml)</v>
          </cell>
          <cell r="D260" t="str">
            <v>Rp</v>
          </cell>
          <cell r="E260">
            <v>0</v>
          </cell>
          <cell r="F260" t="str">
            <v>Rp</v>
          </cell>
          <cell r="G260">
            <v>0</v>
          </cell>
          <cell r="H260" t="str">
            <v>Rp</v>
          </cell>
          <cell r="I260">
            <v>0</v>
          </cell>
          <cell r="J260" t="str">
            <v>Rp</v>
          </cell>
          <cell r="K260">
            <v>0</v>
          </cell>
        </row>
        <row r="261">
          <cell r="B261">
            <v>51126</v>
          </cell>
          <cell r="C261" t="str">
            <v>DISCOUNTPENJUALAN TUNAI MILKUAT STRA*BERRY ( 70 X 60 ml)</v>
          </cell>
          <cell r="D261" t="str">
            <v>Rp</v>
          </cell>
          <cell r="E261">
            <v>0</v>
          </cell>
          <cell r="F261" t="str">
            <v>Rp</v>
          </cell>
          <cell r="G261">
            <v>0</v>
          </cell>
          <cell r="H261" t="str">
            <v>Rp</v>
          </cell>
          <cell r="I261">
            <v>0</v>
          </cell>
          <cell r="J261" t="str">
            <v>Rp</v>
          </cell>
          <cell r="K261">
            <v>0</v>
          </cell>
        </row>
        <row r="262">
          <cell r="B262">
            <v>51127</v>
          </cell>
          <cell r="C262" t="str">
            <v>DISCOUNTPENJUALAN TUNAI MILKUAT STRA*BERRY ( 80 X 60 ml)</v>
          </cell>
          <cell r="D262" t="str">
            <v>Rp</v>
          </cell>
          <cell r="E262">
            <v>0</v>
          </cell>
          <cell r="F262" t="str">
            <v>Rp</v>
          </cell>
          <cell r="G262">
            <v>0</v>
          </cell>
          <cell r="H262" t="str">
            <v>Rp</v>
          </cell>
          <cell r="I262">
            <v>0</v>
          </cell>
          <cell r="J262" t="str">
            <v>Rp</v>
          </cell>
          <cell r="K262">
            <v>0</v>
          </cell>
        </row>
        <row r="263">
          <cell r="B263">
            <v>51128</v>
          </cell>
          <cell r="C263" t="str">
            <v>DISCOUNTPENJUALAN TUNAI MILKUAT MANGO I 90 ML (ISI 40 pcs)</v>
          </cell>
          <cell r="D263" t="str">
            <v>Rp</v>
          </cell>
          <cell r="E263">
            <v>0</v>
          </cell>
          <cell r="F263" t="str">
            <v>Rp</v>
          </cell>
          <cell r="G263">
            <v>0</v>
          </cell>
          <cell r="H263" t="str">
            <v>Rp</v>
          </cell>
          <cell r="I263">
            <v>0</v>
          </cell>
          <cell r="J263" t="str">
            <v>Rp</v>
          </cell>
          <cell r="K263">
            <v>0</v>
          </cell>
        </row>
        <row r="264">
          <cell r="B264">
            <v>51129</v>
          </cell>
          <cell r="C264" t="str">
            <v>DISCOUNTPENJUALAN TUNAI MILKUAT MANGO II (70ML X 60 pcs)</v>
          </cell>
          <cell r="D264" t="str">
            <v>Rp</v>
          </cell>
          <cell r="E264">
            <v>0</v>
          </cell>
          <cell r="F264" t="str">
            <v>Rp</v>
          </cell>
          <cell r="G264">
            <v>0</v>
          </cell>
          <cell r="H264" t="str">
            <v>Rp</v>
          </cell>
          <cell r="I264">
            <v>0</v>
          </cell>
          <cell r="J264" t="str">
            <v>Rp</v>
          </cell>
          <cell r="K264">
            <v>0</v>
          </cell>
        </row>
        <row r="265">
          <cell r="B265">
            <v>51130</v>
          </cell>
          <cell r="C265" t="str">
            <v>DISCOUNTPENJUALAN TUNAI MILKUAT MANGO III (80ML X 60 pcs)</v>
          </cell>
          <cell r="D265" t="str">
            <v>Rp</v>
          </cell>
          <cell r="E265">
            <v>0</v>
          </cell>
          <cell r="F265" t="str">
            <v>Rp</v>
          </cell>
          <cell r="G265">
            <v>0</v>
          </cell>
          <cell r="H265" t="str">
            <v>Rp</v>
          </cell>
          <cell r="I265">
            <v>0</v>
          </cell>
          <cell r="J265" t="str">
            <v>Rp</v>
          </cell>
          <cell r="K265">
            <v>0</v>
          </cell>
        </row>
        <row r="266">
          <cell r="B266">
            <v>51131</v>
          </cell>
          <cell r="C266" t="str">
            <v>DISCOUNTPENJUALAN TUNAI MILKUAT CHOCOLATE (70 X 54 ml)</v>
          </cell>
          <cell r="D266" t="str">
            <v>Rp</v>
          </cell>
          <cell r="E266">
            <v>0</v>
          </cell>
          <cell r="F266" t="str">
            <v>Rp</v>
          </cell>
          <cell r="G266">
            <v>0</v>
          </cell>
          <cell r="H266" t="str">
            <v>Rp</v>
          </cell>
          <cell r="I266">
            <v>0</v>
          </cell>
          <cell r="J266" t="str">
            <v>Rp</v>
          </cell>
          <cell r="K266">
            <v>0</v>
          </cell>
        </row>
        <row r="267">
          <cell r="B267">
            <v>51132</v>
          </cell>
          <cell r="C267" t="str">
            <v>DISCOUNTPENJUALAN TUNAI MILKUAT CHOCOLATE 90 ml</v>
          </cell>
          <cell r="D267" t="str">
            <v>Rp</v>
          </cell>
          <cell r="E267">
            <v>0</v>
          </cell>
          <cell r="F267" t="str">
            <v>Rp</v>
          </cell>
          <cell r="G267">
            <v>0</v>
          </cell>
          <cell r="H267" t="str">
            <v>Rp</v>
          </cell>
          <cell r="I267">
            <v>0</v>
          </cell>
          <cell r="J267" t="str">
            <v>Rp</v>
          </cell>
          <cell r="K267">
            <v>0</v>
          </cell>
        </row>
        <row r="268">
          <cell r="B268">
            <v>51133</v>
          </cell>
          <cell r="C268" t="str">
            <v>DISCOUNTPENJUALAN TUNAI MILKUAT CHOCOLATE BANTAL (135 ml)</v>
          </cell>
          <cell r="D268" t="str">
            <v>Rp</v>
          </cell>
          <cell r="E268">
            <v>0</v>
          </cell>
          <cell r="F268" t="str">
            <v>Rp</v>
          </cell>
          <cell r="G268">
            <v>0</v>
          </cell>
          <cell r="H268" t="str">
            <v>Rp</v>
          </cell>
          <cell r="I268">
            <v>0</v>
          </cell>
          <cell r="J268" t="str">
            <v>Rp</v>
          </cell>
          <cell r="K268">
            <v>0</v>
          </cell>
        </row>
        <row r="269">
          <cell r="B269">
            <v>51134</v>
          </cell>
          <cell r="C269" t="str">
            <v>DISCOUNTPENJUALAN TUNAI MILKUAT PREBIOTIK STA*-100MLX40PC</v>
          </cell>
          <cell r="D269" t="str">
            <v>Rp</v>
          </cell>
          <cell r="E269">
            <v>0</v>
          </cell>
          <cell r="F269" t="str">
            <v>Rp</v>
          </cell>
          <cell r="G269">
            <v>0</v>
          </cell>
          <cell r="H269" t="str">
            <v>Rp</v>
          </cell>
          <cell r="I269">
            <v>0</v>
          </cell>
          <cell r="J269" t="str">
            <v>Rp</v>
          </cell>
          <cell r="K269">
            <v>0</v>
          </cell>
        </row>
        <row r="270">
          <cell r="B270">
            <v>51135</v>
          </cell>
          <cell r="C270" t="str">
            <v>DISCOUNTPENJUALAN TUNAI MILKUAT PREBIOTIK GRAPE-100MLX40PC</v>
          </cell>
          <cell r="D270" t="str">
            <v>Rp</v>
          </cell>
          <cell r="E270">
            <v>0</v>
          </cell>
          <cell r="F270" t="str">
            <v>Rp</v>
          </cell>
          <cell r="G270">
            <v>0</v>
          </cell>
          <cell r="H270" t="str">
            <v>Rp</v>
          </cell>
          <cell r="I270">
            <v>0</v>
          </cell>
          <cell r="J270" t="str">
            <v>Rp</v>
          </cell>
          <cell r="K270">
            <v>0</v>
          </cell>
        </row>
        <row r="271">
          <cell r="B271">
            <v>51136</v>
          </cell>
          <cell r="C271" t="str">
            <v>DISCOUNTPENJUALAN TUNAI MILKUAT PREBIOTIK ORANGE-100MLX40PC</v>
          </cell>
          <cell r="D271" t="str">
            <v>Rp</v>
          </cell>
          <cell r="E271">
            <v>0</v>
          </cell>
          <cell r="F271" t="str">
            <v>Rp</v>
          </cell>
          <cell r="G271">
            <v>0</v>
          </cell>
          <cell r="H271" t="str">
            <v>Rp</v>
          </cell>
          <cell r="I271">
            <v>0</v>
          </cell>
          <cell r="J271" t="str">
            <v>Rp</v>
          </cell>
          <cell r="K271">
            <v>0</v>
          </cell>
        </row>
        <row r="272">
          <cell r="B272">
            <v>51137</v>
          </cell>
          <cell r="C272" t="str">
            <v>EMBALASI</v>
          </cell>
          <cell r="D272" t="str">
            <v>Rp</v>
          </cell>
          <cell r="E272">
            <v>0</v>
          </cell>
          <cell r="F272" t="str">
            <v>Rp</v>
          </cell>
          <cell r="G272">
            <v>0</v>
          </cell>
          <cell r="H272" t="str">
            <v>Rp</v>
          </cell>
          <cell r="I272">
            <v>0</v>
          </cell>
          <cell r="J272" t="str">
            <v>Rp</v>
          </cell>
          <cell r="K272">
            <v>0</v>
          </cell>
        </row>
        <row r="273">
          <cell r="B273">
            <v>51138</v>
          </cell>
          <cell r="C273" t="str">
            <v>DISCOUNTPENJUALAN KREDIT AQUA A240ML</v>
          </cell>
          <cell r="D273" t="str">
            <v>Rp</v>
          </cell>
          <cell r="E273">
            <v>0</v>
          </cell>
          <cell r="F273" t="str">
            <v>Rp</v>
          </cell>
          <cell r="G273">
            <v>0</v>
          </cell>
          <cell r="H273" t="str">
            <v>Rp</v>
          </cell>
          <cell r="I273">
            <v>0</v>
          </cell>
          <cell r="J273" t="str">
            <v>Rp</v>
          </cell>
          <cell r="K273">
            <v>0</v>
          </cell>
        </row>
        <row r="274">
          <cell r="B274">
            <v>51139</v>
          </cell>
          <cell r="C274" t="str">
            <v>DISCOUNTPENJUALAN KREDIT AQUA A330ML</v>
          </cell>
          <cell r="D274" t="str">
            <v>Rp</v>
          </cell>
          <cell r="E274">
            <v>0</v>
          </cell>
          <cell r="F274" t="str">
            <v>Rp</v>
          </cell>
          <cell r="G274">
            <v>0</v>
          </cell>
          <cell r="H274" t="str">
            <v>Rp</v>
          </cell>
          <cell r="I274">
            <v>0</v>
          </cell>
          <cell r="J274" t="str">
            <v>Rp</v>
          </cell>
          <cell r="K274">
            <v>0</v>
          </cell>
        </row>
        <row r="275">
          <cell r="B275">
            <v>51140</v>
          </cell>
          <cell r="C275" t="str">
            <v>DISCOUNTPENJUALAN KREDIT AQUA A375ML</v>
          </cell>
          <cell r="D275" t="str">
            <v>Rp</v>
          </cell>
          <cell r="E275">
            <v>0</v>
          </cell>
          <cell r="F275" t="str">
            <v>Rp</v>
          </cell>
          <cell r="G275">
            <v>0</v>
          </cell>
          <cell r="H275" t="str">
            <v>Rp</v>
          </cell>
          <cell r="I275">
            <v>0</v>
          </cell>
          <cell r="J275" t="str">
            <v>Rp</v>
          </cell>
          <cell r="K275">
            <v>0</v>
          </cell>
        </row>
        <row r="276">
          <cell r="B276">
            <v>51141</v>
          </cell>
          <cell r="C276" t="str">
            <v>DISCOUNTPENJUALAN KREDIT AQUA A380ML (ISI)</v>
          </cell>
          <cell r="D276" t="str">
            <v>Rp</v>
          </cell>
          <cell r="E276">
            <v>0</v>
          </cell>
          <cell r="F276" t="str">
            <v>Rp</v>
          </cell>
          <cell r="G276">
            <v>0</v>
          </cell>
          <cell r="H276" t="str">
            <v>Rp</v>
          </cell>
          <cell r="I276">
            <v>0</v>
          </cell>
          <cell r="J276" t="str">
            <v>Rp</v>
          </cell>
          <cell r="K276">
            <v>0</v>
          </cell>
        </row>
        <row r="277">
          <cell r="B277">
            <v>51142</v>
          </cell>
          <cell r="C277" t="str">
            <v>DISCOUNTPENJUALAN KREDIT AQUA KRAT A380ML</v>
          </cell>
          <cell r="D277" t="str">
            <v>Rp</v>
          </cell>
          <cell r="E277">
            <v>0</v>
          </cell>
          <cell r="F277" t="str">
            <v>Rp</v>
          </cell>
          <cell r="G277">
            <v>0</v>
          </cell>
          <cell r="H277" t="str">
            <v>Rp</v>
          </cell>
          <cell r="I277">
            <v>0</v>
          </cell>
          <cell r="J277" t="str">
            <v>Rp</v>
          </cell>
          <cell r="K277">
            <v>0</v>
          </cell>
        </row>
        <row r="278">
          <cell r="B278">
            <v>51143</v>
          </cell>
          <cell r="C278" t="str">
            <v>DISCOUNTPENJUALAN KREDIT AQUA BOTOL A380ML</v>
          </cell>
          <cell r="D278" t="str">
            <v>Rp</v>
          </cell>
          <cell r="E278">
            <v>0</v>
          </cell>
          <cell r="F278" t="str">
            <v>Rp</v>
          </cell>
          <cell r="G278">
            <v>0</v>
          </cell>
          <cell r="H278" t="str">
            <v>Rp</v>
          </cell>
          <cell r="I278">
            <v>0</v>
          </cell>
          <cell r="J278" t="str">
            <v>Rp</v>
          </cell>
          <cell r="K278">
            <v>0</v>
          </cell>
        </row>
        <row r="279">
          <cell r="B279">
            <v>51144</v>
          </cell>
          <cell r="C279" t="str">
            <v>DISCOUNTPENJUALAN KREDIT AQUA A600ML</v>
          </cell>
          <cell r="D279" t="str">
            <v>Rp</v>
          </cell>
          <cell r="E279">
            <v>0</v>
          </cell>
          <cell r="F279" t="str">
            <v>Rp</v>
          </cell>
          <cell r="G279">
            <v>0</v>
          </cell>
          <cell r="H279" t="str">
            <v>Rp</v>
          </cell>
          <cell r="I279">
            <v>0</v>
          </cell>
          <cell r="J279" t="str">
            <v>Rp</v>
          </cell>
          <cell r="K279">
            <v>0</v>
          </cell>
        </row>
        <row r="280">
          <cell r="B280">
            <v>51145</v>
          </cell>
          <cell r="C280" t="str">
            <v>DISCOUNTPENJUALAN KREDIT AQUA A1500ML</v>
          </cell>
          <cell r="D280" t="str">
            <v>Rp</v>
          </cell>
          <cell r="E280">
            <v>0</v>
          </cell>
          <cell r="F280" t="str">
            <v>Rp</v>
          </cell>
          <cell r="G280">
            <v>0</v>
          </cell>
          <cell r="H280" t="str">
            <v>Rp</v>
          </cell>
          <cell r="I280">
            <v>0</v>
          </cell>
          <cell r="J280" t="str">
            <v>Rp</v>
          </cell>
          <cell r="K280">
            <v>0</v>
          </cell>
        </row>
        <row r="281">
          <cell r="B281">
            <v>51146</v>
          </cell>
          <cell r="C281" t="str">
            <v>DISCOUNTPENJUALAN KREDIT AQUA GALON</v>
          </cell>
          <cell r="D281" t="str">
            <v>Rp</v>
          </cell>
          <cell r="E281">
            <v>0</v>
          </cell>
          <cell r="F281" t="str">
            <v>Rp</v>
          </cell>
          <cell r="G281">
            <v>0</v>
          </cell>
          <cell r="H281" t="str">
            <v>Rp</v>
          </cell>
          <cell r="I281">
            <v>0</v>
          </cell>
          <cell r="J281" t="str">
            <v>Rp</v>
          </cell>
          <cell r="K281">
            <v>0</v>
          </cell>
        </row>
        <row r="282">
          <cell r="B282">
            <v>51147</v>
          </cell>
          <cell r="C282" t="str">
            <v>DISCOUNTPENJUALAN KREDIT AQUA GALON KOSONG</v>
          </cell>
          <cell r="D282" t="str">
            <v>Rp</v>
          </cell>
          <cell r="E282">
            <v>0</v>
          </cell>
          <cell r="F282" t="str">
            <v>Rp</v>
          </cell>
          <cell r="G282">
            <v>0</v>
          </cell>
          <cell r="H282" t="str">
            <v>Rp</v>
          </cell>
          <cell r="I282">
            <v>0</v>
          </cell>
          <cell r="J282" t="str">
            <v>Rp</v>
          </cell>
          <cell r="K282">
            <v>0</v>
          </cell>
        </row>
        <row r="283">
          <cell r="B283">
            <v>51148</v>
          </cell>
          <cell r="C283" t="str">
            <v>DISCOUNTPENJUALAN KREDIT VIT V240ML</v>
          </cell>
          <cell r="D283" t="str">
            <v>Rp</v>
          </cell>
          <cell r="E283">
            <v>0</v>
          </cell>
          <cell r="F283" t="str">
            <v>Rp</v>
          </cell>
          <cell r="G283">
            <v>0</v>
          </cell>
          <cell r="H283" t="str">
            <v>Rp</v>
          </cell>
          <cell r="I283">
            <v>0</v>
          </cell>
          <cell r="J283" t="str">
            <v>Rp</v>
          </cell>
          <cell r="K283">
            <v>0</v>
          </cell>
        </row>
        <row r="284">
          <cell r="B284">
            <v>51149</v>
          </cell>
          <cell r="C284" t="str">
            <v>DISCOUNTPENJUALAN KREDIT VIT V600ML</v>
          </cell>
          <cell r="D284" t="str">
            <v>Rp</v>
          </cell>
          <cell r="E284">
            <v>0</v>
          </cell>
          <cell r="F284" t="str">
            <v>Rp</v>
          </cell>
          <cell r="G284">
            <v>0</v>
          </cell>
          <cell r="H284" t="str">
            <v>Rp</v>
          </cell>
          <cell r="I284">
            <v>0</v>
          </cell>
          <cell r="J284" t="str">
            <v>Rp</v>
          </cell>
          <cell r="K284">
            <v>0</v>
          </cell>
        </row>
        <row r="285">
          <cell r="B285">
            <v>51150</v>
          </cell>
          <cell r="C285" t="str">
            <v>DISCOUNTPENJUALAN KREDIT VIT V1500ML</v>
          </cell>
          <cell r="D285" t="str">
            <v>Rp</v>
          </cell>
          <cell r="E285">
            <v>0</v>
          </cell>
          <cell r="F285" t="str">
            <v>Rp</v>
          </cell>
          <cell r="G285">
            <v>0</v>
          </cell>
          <cell r="H285" t="str">
            <v>Rp</v>
          </cell>
          <cell r="I285">
            <v>0</v>
          </cell>
          <cell r="J285" t="str">
            <v>Rp</v>
          </cell>
          <cell r="K285">
            <v>0</v>
          </cell>
        </row>
        <row r="286">
          <cell r="B286">
            <v>51151</v>
          </cell>
          <cell r="C286" t="str">
            <v>DISCOUNTPENJUALAN KREDIT VIT GALON</v>
          </cell>
          <cell r="D286" t="str">
            <v>Rp</v>
          </cell>
          <cell r="E286">
            <v>0</v>
          </cell>
          <cell r="F286" t="str">
            <v>Rp</v>
          </cell>
          <cell r="G286">
            <v>0</v>
          </cell>
          <cell r="H286" t="str">
            <v>Rp</v>
          </cell>
          <cell r="I286">
            <v>0</v>
          </cell>
          <cell r="J286" t="str">
            <v>Rp</v>
          </cell>
          <cell r="K286">
            <v>0</v>
          </cell>
        </row>
        <row r="287">
          <cell r="B287">
            <v>51152</v>
          </cell>
          <cell r="C287" t="str">
            <v>DISCOUNTPENJUALAN KREDIT VIT GALON KOSONG</v>
          </cell>
          <cell r="D287" t="str">
            <v>Rp</v>
          </cell>
          <cell r="E287">
            <v>0</v>
          </cell>
          <cell r="F287" t="str">
            <v>Rp</v>
          </cell>
          <cell r="G287">
            <v>0</v>
          </cell>
          <cell r="H287" t="str">
            <v>Rp</v>
          </cell>
          <cell r="I287">
            <v>0</v>
          </cell>
          <cell r="J287" t="str">
            <v>Rp</v>
          </cell>
          <cell r="K287">
            <v>0</v>
          </cell>
        </row>
        <row r="288">
          <cell r="B288">
            <v>51153</v>
          </cell>
          <cell r="C288" t="str">
            <v>DISCOUNTPENJUALAN KREDIT MIZONE ORANGE LIM ( MZOL )</v>
          </cell>
          <cell r="D288" t="str">
            <v>Rp</v>
          </cell>
          <cell r="E288">
            <v>0</v>
          </cell>
          <cell r="F288" t="str">
            <v>Rp</v>
          </cell>
          <cell r="G288">
            <v>0</v>
          </cell>
          <cell r="H288" t="str">
            <v>Rp</v>
          </cell>
          <cell r="I288">
            <v>0</v>
          </cell>
          <cell r="J288" t="str">
            <v>Rp</v>
          </cell>
          <cell r="K288">
            <v>0</v>
          </cell>
        </row>
        <row r="289">
          <cell r="B289">
            <v>51154</v>
          </cell>
          <cell r="C289" t="str">
            <v>DISCOUNTPENJUALAN KREDIT MIZONE  PASSION FRUIT ( MZPF)</v>
          </cell>
          <cell r="D289" t="str">
            <v>Rp</v>
          </cell>
          <cell r="E289">
            <v>0</v>
          </cell>
          <cell r="F289" t="str">
            <v>Rp</v>
          </cell>
          <cell r="G289">
            <v>0</v>
          </cell>
          <cell r="H289" t="str">
            <v>Rp</v>
          </cell>
          <cell r="I289">
            <v>0</v>
          </cell>
          <cell r="J289" t="str">
            <v>Rp</v>
          </cell>
          <cell r="K289">
            <v>0</v>
          </cell>
        </row>
        <row r="290">
          <cell r="B290">
            <v>51155</v>
          </cell>
          <cell r="C290" t="str">
            <v>DISCOUNTPENJUALAN KREDIT MIZONE LEMON LECHEE ( MZLL)</v>
          </cell>
          <cell r="D290" t="str">
            <v>Rp</v>
          </cell>
          <cell r="E290">
            <v>0</v>
          </cell>
          <cell r="F290" t="str">
            <v>Rp</v>
          </cell>
          <cell r="G290">
            <v>0</v>
          </cell>
          <cell r="H290" t="str">
            <v>Rp</v>
          </cell>
          <cell r="I290">
            <v>0</v>
          </cell>
          <cell r="J290" t="str">
            <v>Rp</v>
          </cell>
          <cell r="K290">
            <v>0</v>
          </cell>
        </row>
        <row r="291">
          <cell r="B291">
            <v>51156</v>
          </cell>
          <cell r="C291" t="str">
            <v>DISCOUNTPENJUALAN KREDIT MIZONE MULTI PACK</v>
          </cell>
          <cell r="D291" t="str">
            <v>Rp</v>
          </cell>
          <cell r="E291">
            <v>0</v>
          </cell>
          <cell r="F291" t="str">
            <v>Rp</v>
          </cell>
          <cell r="G291">
            <v>0</v>
          </cell>
          <cell r="H291" t="str">
            <v>Rp</v>
          </cell>
          <cell r="I291">
            <v>0</v>
          </cell>
          <cell r="J291" t="str">
            <v>Rp</v>
          </cell>
          <cell r="K291">
            <v>0</v>
          </cell>
        </row>
        <row r="292">
          <cell r="B292">
            <v>51157</v>
          </cell>
          <cell r="C292" t="str">
            <v>DISCOUNTPENJUALAN KREDIT MILKUAT ORANGE I (70 X 60 ml )</v>
          </cell>
          <cell r="D292" t="str">
            <v>Rp</v>
          </cell>
          <cell r="E292">
            <v>0</v>
          </cell>
          <cell r="F292" t="str">
            <v>Rp</v>
          </cell>
          <cell r="G292">
            <v>0</v>
          </cell>
          <cell r="H292" t="str">
            <v>Rp</v>
          </cell>
          <cell r="I292">
            <v>0</v>
          </cell>
          <cell r="J292" t="str">
            <v>Rp</v>
          </cell>
          <cell r="K292">
            <v>0</v>
          </cell>
        </row>
        <row r="293">
          <cell r="B293">
            <v>51157</v>
          </cell>
          <cell r="C293" t="str">
            <v>DISCOUNTPENJUALAN KREDIT MILKUAT ORANGE II ( ISI 60 pcs )</v>
          </cell>
          <cell r="D293" t="str">
            <v>Rp</v>
          </cell>
          <cell r="E293">
            <v>0</v>
          </cell>
          <cell r="F293" t="str">
            <v>Rp</v>
          </cell>
          <cell r="G293">
            <v>0</v>
          </cell>
          <cell r="H293" t="str">
            <v>Rp</v>
          </cell>
          <cell r="I293">
            <v>0</v>
          </cell>
          <cell r="J293" t="str">
            <v>Rp</v>
          </cell>
          <cell r="K293">
            <v>0</v>
          </cell>
        </row>
        <row r="294">
          <cell r="B294">
            <v>51157</v>
          </cell>
          <cell r="C294" t="str">
            <v>DISCOUNTPENJUALAN KREDIT MILKUAT ORANGE II ( 80 X 60 ml )</v>
          </cell>
          <cell r="D294" t="str">
            <v>Rp</v>
          </cell>
          <cell r="E294">
            <v>0</v>
          </cell>
          <cell r="F294" t="str">
            <v>Rp</v>
          </cell>
          <cell r="G294">
            <v>0</v>
          </cell>
          <cell r="H294" t="str">
            <v>Rp</v>
          </cell>
          <cell r="I294">
            <v>0</v>
          </cell>
          <cell r="J294" t="str">
            <v>Rp</v>
          </cell>
          <cell r="K294">
            <v>0</v>
          </cell>
        </row>
        <row r="295">
          <cell r="B295">
            <v>51157</v>
          </cell>
          <cell r="C295" t="str">
            <v>DISCOUNTPENJUALAN KREDIT MILKUAT FRUTY I ( ISI 4O pcs)</v>
          </cell>
          <cell r="D295" t="str">
            <v>Rp</v>
          </cell>
          <cell r="E295">
            <v>0</v>
          </cell>
          <cell r="F295" t="str">
            <v>Rp</v>
          </cell>
          <cell r="G295">
            <v>0</v>
          </cell>
          <cell r="H295" t="str">
            <v>Rp</v>
          </cell>
          <cell r="I295">
            <v>0</v>
          </cell>
          <cell r="J295" t="str">
            <v>Rp</v>
          </cell>
          <cell r="K295">
            <v>0</v>
          </cell>
        </row>
        <row r="296">
          <cell r="B296">
            <v>51157</v>
          </cell>
          <cell r="C296" t="str">
            <v>DISCOUNTPENJUALAN KREDIT MILKUAT FRUTY II( ISI 60 pcs)</v>
          </cell>
          <cell r="D296" t="str">
            <v>Rp</v>
          </cell>
          <cell r="E296">
            <v>0</v>
          </cell>
          <cell r="F296" t="str">
            <v>Rp</v>
          </cell>
          <cell r="G296">
            <v>0</v>
          </cell>
          <cell r="H296" t="str">
            <v>Rp</v>
          </cell>
          <cell r="I296">
            <v>0</v>
          </cell>
          <cell r="J296" t="str">
            <v>Rp</v>
          </cell>
          <cell r="K296">
            <v>0</v>
          </cell>
        </row>
        <row r="297">
          <cell r="B297">
            <v>51157</v>
          </cell>
          <cell r="C297" t="str">
            <v>DISCOUNTPENJUALAN KREDIT MILKUAT FRUTY ( 70 X 60 ml)</v>
          </cell>
          <cell r="D297" t="str">
            <v>Rp</v>
          </cell>
          <cell r="E297">
            <v>0</v>
          </cell>
          <cell r="F297" t="str">
            <v>Rp</v>
          </cell>
          <cell r="G297">
            <v>0</v>
          </cell>
          <cell r="H297" t="str">
            <v>Rp</v>
          </cell>
          <cell r="I297">
            <v>0</v>
          </cell>
          <cell r="J297" t="str">
            <v>Rp</v>
          </cell>
          <cell r="K297">
            <v>0</v>
          </cell>
        </row>
        <row r="298">
          <cell r="B298">
            <v>51157</v>
          </cell>
          <cell r="C298" t="str">
            <v>DISCOUNTPENJUALAN KREDIT MILKUAT STRA*BERRY ( 70 X 60 ml)</v>
          </cell>
          <cell r="D298" t="str">
            <v>Rp</v>
          </cell>
          <cell r="E298">
            <v>0</v>
          </cell>
          <cell r="F298" t="str">
            <v>Rp</v>
          </cell>
          <cell r="G298">
            <v>0</v>
          </cell>
          <cell r="H298" t="str">
            <v>Rp</v>
          </cell>
          <cell r="I298">
            <v>0</v>
          </cell>
          <cell r="J298" t="str">
            <v>Rp</v>
          </cell>
          <cell r="K298">
            <v>0</v>
          </cell>
        </row>
        <row r="299">
          <cell r="B299">
            <v>51157</v>
          </cell>
          <cell r="C299" t="str">
            <v>DISCOUNTPENJUALAN KREDIT MILKUAT STRA*BERRY ( 80 X 60 ml)</v>
          </cell>
          <cell r="D299" t="str">
            <v>Rp</v>
          </cell>
          <cell r="E299">
            <v>0</v>
          </cell>
          <cell r="F299" t="str">
            <v>Rp</v>
          </cell>
          <cell r="G299">
            <v>0</v>
          </cell>
          <cell r="H299" t="str">
            <v>Rp</v>
          </cell>
          <cell r="I299">
            <v>0</v>
          </cell>
          <cell r="J299" t="str">
            <v>Rp</v>
          </cell>
          <cell r="K299">
            <v>0</v>
          </cell>
        </row>
        <row r="300">
          <cell r="B300">
            <v>51157</v>
          </cell>
          <cell r="C300" t="str">
            <v>DISCOUNTPENJUALAN KREDIT MILKUAT MANGO I 90 ML (ISI 40 pcs)</v>
          </cell>
          <cell r="D300" t="str">
            <v>Rp</v>
          </cell>
          <cell r="E300">
            <v>0</v>
          </cell>
          <cell r="F300" t="str">
            <v>Rp</v>
          </cell>
          <cell r="G300">
            <v>0</v>
          </cell>
          <cell r="H300" t="str">
            <v>Rp</v>
          </cell>
          <cell r="I300">
            <v>0</v>
          </cell>
          <cell r="J300" t="str">
            <v>Rp</v>
          </cell>
          <cell r="K300">
            <v>0</v>
          </cell>
        </row>
        <row r="301">
          <cell r="B301">
            <v>51157</v>
          </cell>
          <cell r="C301" t="str">
            <v>DISCOUNTPENJUALAN KREDIT MILKUAT MANGO II (70ML X 60 pcs)</v>
          </cell>
          <cell r="D301" t="str">
            <v>Rp</v>
          </cell>
          <cell r="E301">
            <v>0</v>
          </cell>
          <cell r="F301" t="str">
            <v>Rp</v>
          </cell>
          <cell r="G301">
            <v>0</v>
          </cell>
          <cell r="H301" t="str">
            <v>Rp</v>
          </cell>
          <cell r="I301">
            <v>0</v>
          </cell>
          <cell r="J301" t="str">
            <v>Rp</v>
          </cell>
          <cell r="K301">
            <v>0</v>
          </cell>
        </row>
        <row r="302">
          <cell r="B302">
            <v>51157</v>
          </cell>
          <cell r="C302" t="str">
            <v>DISCOUNTPENJUALAN KREDIT MILKUAT MANGO III (80ML X 60 pcs)</v>
          </cell>
          <cell r="D302" t="str">
            <v>Rp</v>
          </cell>
          <cell r="E302">
            <v>0</v>
          </cell>
          <cell r="F302" t="str">
            <v>Rp</v>
          </cell>
          <cell r="G302">
            <v>0</v>
          </cell>
          <cell r="H302" t="str">
            <v>Rp</v>
          </cell>
          <cell r="I302">
            <v>0</v>
          </cell>
          <cell r="J302" t="str">
            <v>Rp</v>
          </cell>
          <cell r="K302">
            <v>0</v>
          </cell>
        </row>
        <row r="303">
          <cell r="B303">
            <v>51157</v>
          </cell>
          <cell r="C303" t="str">
            <v>DISCOUNTPENJUALAN KREDIT MILKUAT CHOCOLATE (70 X 54 ml)</v>
          </cell>
          <cell r="D303" t="str">
            <v>Rp</v>
          </cell>
          <cell r="E303">
            <v>0</v>
          </cell>
          <cell r="F303" t="str">
            <v>Rp</v>
          </cell>
          <cell r="G303">
            <v>0</v>
          </cell>
          <cell r="H303" t="str">
            <v>Rp</v>
          </cell>
          <cell r="I303">
            <v>0</v>
          </cell>
          <cell r="J303" t="str">
            <v>Rp</v>
          </cell>
          <cell r="K303">
            <v>0</v>
          </cell>
        </row>
        <row r="304">
          <cell r="B304">
            <v>51157</v>
          </cell>
          <cell r="C304" t="str">
            <v>DISCOUNTPENJUALAN KREDIT MILKUAT CHOCOLATE 90 ml</v>
          </cell>
          <cell r="D304" t="str">
            <v>Rp</v>
          </cell>
          <cell r="E304">
            <v>0</v>
          </cell>
          <cell r="F304" t="str">
            <v>Rp</v>
          </cell>
          <cell r="G304">
            <v>0</v>
          </cell>
          <cell r="H304" t="str">
            <v>Rp</v>
          </cell>
          <cell r="I304">
            <v>0</v>
          </cell>
          <cell r="J304" t="str">
            <v>Rp</v>
          </cell>
          <cell r="K304">
            <v>0</v>
          </cell>
        </row>
        <row r="305">
          <cell r="B305">
            <v>51157</v>
          </cell>
          <cell r="C305" t="str">
            <v>DISCOUNTPENJUALAN KREDIT MILKUAT CHOCOLATE BANTAL (135 ml)</v>
          </cell>
          <cell r="D305" t="str">
            <v>Rp</v>
          </cell>
          <cell r="E305">
            <v>0</v>
          </cell>
          <cell r="F305" t="str">
            <v>Rp</v>
          </cell>
          <cell r="G305">
            <v>0</v>
          </cell>
          <cell r="H305" t="str">
            <v>Rp</v>
          </cell>
          <cell r="I305">
            <v>0</v>
          </cell>
          <cell r="J305" t="str">
            <v>Rp</v>
          </cell>
          <cell r="K305">
            <v>0</v>
          </cell>
        </row>
        <row r="306">
          <cell r="B306">
            <v>51157</v>
          </cell>
          <cell r="C306" t="str">
            <v>DISCOUNTPENJUALAN KREDIT MILKUAT PREBIOTIK STA*-100MLX40PC</v>
          </cell>
          <cell r="D306" t="str">
            <v>Rp</v>
          </cell>
          <cell r="E306">
            <v>0</v>
          </cell>
          <cell r="F306" t="str">
            <v>Rp</v>
          </cell>
          <cell r="G306">
            <v>0</v>
          </cell>
          <cell r="H306" t="str">
            <v>Rp</v>
          </cell>
          <cell r="I306">
            <v>0</v>
          </cell>
          <cell r="J306" t="str">
            <v>Rp</v>
          </cell>
          <cell r="K306">
            <v>0</v>
          </cell>
        </row>
        <row r="307">
          <cell r="B307">
            <v>51157</v>
          </cell>
          <cell r="C307" t="str">
            <v>DISCOUNTPENJUALAN KREDIT MILKUAT PREBIOTIK GRAPE-100MLX40PC</v>
          </cell>
          <cell r="D307" t="str">
            <v>Rp</v>
          </cell>
          <cell r="E307">
            <v>0</v>
          </cell>
          <cell r="F307" t="str">
            <v>Rp</v>
          </cell>
          <cell r="G307">
            <v>0</v>
          </cell>
          <cell r="H307" t="str">
            <v>Rp</v>
          </cell>
          <cell r="I307">
            <v>0</v>
          </cell>
          <cell r="J307" t="str">
            <v>Rp</v>
          </cell>
          <cell r="K307">
            <v>0</v>
          </cell>
        </row>
        <row r="308">
          <cell r="B308">
            <v>51157</v>
          </cell>
          <cell r="C308" t="str">
            <v>DISCOUNTPENJUALAN KREDIT MILKUAT PREBIOTIK ORANGE-100MLX40PC</v>
          </cell>
          <cell r="D308" t="str">
            <v>Rp</v>
          </cell>
          <cell r="E308">
            <v>0</v>
          </cell>
          <cell r="F308" t="str">
            <v>Rp</v>
          </cell>
          <cell r="G308">
            <v>0</v>
          </cell>
          <cell r="H308" t="str">
            <v>Rp</v>
          </cell>
          <cell r="I308">
            <v>0</v>
          </cell>
          <cell r="J308" t="str">
            <v>Rp</v>
          </cell>
          <cell r="K308">
            <v>0</v>
          </cell>
        </row>
        <row r="309">
          <cell r="B309">
            <v>51157</v>
          </cell>
          <cell r="C309" t="str">
            <v>DISCOUNTPENJUALAN KREDIT PROPERTY</v>
          </cell>
          <cell r="D309" t="str">
            <v>Rp</v>
          </cell>
          <cell r="E309">
            <v>0</v>
          </cell>
          <cell r="F309" t="str">
            <v>Rp</v>
          </cell>
          <cell r="G309">
            <v>0</v>
          </cell>
          <cell r="H309" t="str">
            <v>Rp</v>
          </cell>
          <cell r="I309">
            <v>0</v>
          </cell>
          <cell r="J309" t="str">
            <v>Rp</v>
          </cell>
          <cell r="K309">
            <v>0</v>
          </cell>
        </row>
        <row r="310">
          <cell r="B310">
            <v>51201</v>
          </cell>
          <cell r="C310" t="str">
            <v>RETURPENJUALAN TUNAI AQUA A240ML</v>
          </cell>
          <cell r="D310" t="str">
            <v>Rp</v>
          </cell>
          <cell r="E310">
            <v>0</v>
          </cell>
          <cell r="F310" t="str">
            <v>Rp</v>
          </cell>
          <cell r="G310">
            <v>0</v>
          </cell>
          <cell r="H310" t="str">
            <v>Rp</v>
          </cell>
          <cell r="I310">
            <v>0</v>
          </cell>
          <cell r="J310" t="str">
            <v>Rp</v>
          </cell>
          <cell r="K310">
            <v>0</v>
          </cell>
        </row>
        <row r="311">
          <cell r="B311">
            <v>51202</v>
          </cell>
          <cell r="C311" t="str">
            <v>RETURPENJUALAN TUNAI AQUA A330ML</v>
          </cell>
          <cell r="D311" t="str">
            <v>Rp</v>
          </cell>
          <cell r="E311">
            <v>0</v>
          </cell>
          <cell r="F311" t="str">
            <v>Rp</v>
          </cell>
          <cell r="G311">
            <v>0</v>
          </cell>
          <cell r="H311" t="str">
            <v>Rp</v>
          </cell>
          <cell r="I311">
            <v>0</v>
          </cell>
          <cell r="J311" t="str">
            <v>Rp</v>
          </cell>
          <cell r="K311">
            <v>0</v>
          </cell>
        </row>
        <row r="312">
          <cell r="B312">
            <v>51203</v>
          </cell>
          <cell r="C312" t="str">
            <v>RETURPENJUALAN TUNAI AQUA A375ML</v>
          </cell>
          <cell r="D312" t="str">
            <v>Rp</v>
          </cell>
          <cell r="E312">
            <v>0</v>
          </cell>
          <cell r="F312" t="str">
            <v>Rp</v>
          </cell>
          <cell r="G312">
            <v>0</v>
          </cell>
          <cell r="H312" t="str">
            <v>Rp</v>
          </cell>
          <cell r="I312">
            <v>0</v>
          </cell>
          <cell r="J312" t="str">
            <v>Rp</v>
          </cell>
          <cell r="K312">
            <v>0</v>
          </cell>
        </row>
        <row r="313">
          <cell r="B313">
            <v>51204</v>
          </cell>
          <cell r="C313" t="str">
            <v>RETURPENJUALAN TUNAI AQUA A380ML (ISI)</v>
          </cell>
          <cell r="D313" t="str">
            <v>Rp</v>
          </cell>
          <cell r="E313">
            <v>0</v>
          </cell>
          <cell r="F313" t="str">
            <v>Rp</v>
          </cell>
          <cell r="G313">
            <v>0</v>
          </cell>
          <cell r="H313" t="str">
            <v>Rp</v>
          </cell>
          <cell r="I313">
            <v>0</v>
          </cell>
          <cell r="J313" t="str">
            <v>Rp</v>
          </cell>
          <cell r="K313">
            <v>0</v>
          </cell>
        </row>
        <row r="314">
          <cell r="B314">
            <v>51205</v>
          </cell>
          <cell r="C314" t="str">
            <v>RETURPENJUALAN TUNAI AQUA KRAT A380ML</v>
          </cell>
          <cell r="D314" t="str">
            <v>Rp</v>
          </cell>
          <cell r="E314">
            <v>0</v>
          </cell>
          <cell r="F314" t="str">
            <v>Rp</v>
          </cell>
          <cell r="G314">
            <v>0</v>
          </cell>
          <cell r="H314" t="str">
            <v>Rp</v>
          </cell>
          <cell r="I314">
            <v>0</v>
          </cell>
          <cell r="J314" t="str">
            <v>Rp</v>
          </cell>
          <cell r="K314">
            <v>0</v>
          </cell>
        </row>
        <row r="315">
          <cell r="B315">
            <v>51206</v>
          </cell>
          <cell r="C315" t="str">
            <v>RETURPENJUALAN TUNAI AQUA BOTOL A380ML</v>
          </cell>
          <cell r="D315" t="str">
            <v>Rp</v>
          </cell>
          <cell r="E315">
            <v>0</v>
          </cell>
          <cell r="F315" t="str">
            <v>Rp</v>
          </cell>
          <cell r="G315">
            <v>0</v>
          </cell>
          <cell r="H315" t="str">
            <v>Rp</v>
          </cell>
          <cell r="I315">
            <v>0</v>
          </cell>
          <cell r="J315" t="str">
            <v>Rp</v>
          </cell>
          <cell r="K315">
            <v>0</v>
          </cell>
        </row>
        <row r="316">
          <cell r="B316">
            <v>51207</v>
          </cell>
          <cell r="C316" t="str">
            <v>RETURPENJUALAN TUNAI AQUA A600ML</v>
          </cell>
          <cell r="D316" t="str">
            <v>Rp</v>
          </cell>
          <cell r="E316">
            <v>0</v>
          </cell>
          <cell r="F316" t="str">
            <v>Rp</v>
          </cell>
          <cell r="G316">
            <v>0</v>
          </cell>
          <cell r="H316" t="str">
            <v>Rp</v>
          </cell>
          <cell r="I316">
            <v>0</v>
          </cell>
          <cell r="J316" t="str">
            <v>Rp</v>
          </cell>
          <cell r="K316">
            <v>0</v>
          </cell>
        </row>
        <row r="317">
          <cell r="B317">
            <v>51208</v>
          </cell>
          <cell r="C317" t="str">
            <v>RETURPENJUALAN TUNAI AQUA A1500ML</v>
          </cell>
          <cell r="D317" t="str">
            <v>Rp</v>
          </cell>
          <cell r="E317">
            <v>0</v>
          </cell>
          <cell r="F317" t="str">
            <v>Rp</v>
          </cell>
          <cell r="G317">
            <v>0</v>
          </cell>
          <cell r="H317" t="str">
            <v>Rp</v>
          </cell>
          <cell r="I317">
            <v>0</v>
          </cell>
          <cell r="J317" t="str">
            <v>Rp</v>
          </cell>
          <cell r="K317">
            <v>0</v>
          </cell>
        </row>
        <row r="318">
          <cell r="B318">
            <v>51209</v>
          </cell>
          <cell r="C318" t="str">
            <v>RETURPENJUALAN TUNAI AQUA GALON</v>
          </cell>
          <cell r="D318" t="str">
            <v>Rp</v>
          </cell>
          <cell r="E318">
            <v>0</v>
          </cell>
          <cell r="F318" t="str">
            <v>Rp</v>
          </cell>
          <cell r="G318">
            <v>0</v>
          </cell>
          <cell r="H318" t="str">
            <v>Rp</v>
          </cell>
          <cell r="I318">
            <v>0</v>
          </cell>
          <cell r="J318" t="str">
            <v>Rp</v>
          </cell>
          <cell r="K318">
            <v>0</v>
          </cell>
        </row>
        <row r="319">
          <cell r="B319">
            <v>51210</v>
          </cell>
          <cell r="C319" t="str">
            <v>RETURPENJUALAN TUNAI AQUA GALON KOSONG</v>
          </cell>
          <cell r="D319" t="str">
            <v>Rp</v>
          </cell>
          <cell r="E319">
            <v>0</v>
          </cell>
          <cell r="F319" t="str">
            <v>Rp</v>
          </cell>
          <cell r="G319">
            <v>0</v>
          </cell>
          <cell r="H319" t="str">
            <v>Rp</v>
          </cell>
          <cell r="I319">
            <v>0</v>
          </cell>
          <cell r="J319" t="str">
            <v>Rp</v>
          </cell>
          <cell r="K319">
            <v>0</v>
          </cell>
        </row>
        <row r="320">
          <cell r="B320">
            <v>51210</v>
          </cell>
          <cell r="C320" t="str">
            <v>RETURPENJUALAN TUNAI VIT V240ML</v>
          </cell>
          <cell r="D320" t="str">
            <v>Rp</v>
          </cell>
          <cell r="E320">
            <v>0</v>
          </cell>
          <cell r="F320" t="str">
            <v>Rp</v>
          </cell>
          <cell r="G320">
            <v>0</v>
          </cell>
          <cell r="H320" t="str">
            <v>Rp</v>
          </cell>
          <cell r="I320">
            <v>0</v>
          </cell>
          <cell r="J320" t="str">
            <v>Rp</v>
          </cell>
          <cell r="K320">
            <v>0</v>
          </cell>
        </row>
        <row r="321">
          <cell r="B321">
            <v>51211</v>
          </cell>
          <cell r="C321" t="str">
            <v>RETURPENJUALAN TUNAI VIT V600ML</v>
          </cell>
          <cell r="D321" t="str">
            <v>Rp</v>
          </cell>
          <cell r="E321">
            <v>0</v>
          </cell>
          <cell r="F321" t="str">
            <v>Rp</v>
          </cell>
          <cell r="G321">
            <v>0</v>
          </cell>
          <cell r="H321" t="str">
            <v>Rp</v>
          </cell>
          <cell r="I321">
            <v>0</v>
          </cell>
          <cell r="J321" t="str">
            <v>Rp</v>
          </cell>
          <cell r="K321">
            <v>0</v>
          </cell>
        </row>
        <row r="322">
          <cell r="B322">
            <v>51212</v>
          </cell>
          <cell r="C322" t="str">
            <v>RETURPENJUALAN TUNAI VIT V1500ML</v>
          </cell>
          <cell r="D322" t="str">
            <v>Rp</v>
          </cell>
          <cell r="E322">
            <v>0</v>
          </cell>
          <cell r="F322" t="str">
            <v>Rp</v>
          </cell>
          <cell r="G322">
            <v>0</v>
          </cell>
          <cell r="H322" t="str">
            <v>Rp</v>
          </cell>
          <cell r="I322">
            <v>0</v>
          </cell>
          <cell r="J322" t="str">
            <v>Rp</v>
          </cell>
          <cell r="K322">
            <v>0</v>
          </cell>
        </row>
        <row r="323">
          <cell r="B323">
            <v>51213</v>
          </cell>
          <cell r="C323" t="str">
            <v>RETURPENJUALAN TUNAI VIT GALON</v>
          </cell>
          <cell r="D323" t="str">
            <v>Rp</v>
          </cell>
          <cell r="E323">
            <v>0</v>
          </cell>
          <cell r="F323" t="str">
            <v>Rp</v>
          </cell>
          <cell r="G323">
            <v>0</v>
          </cell>
          <cell r="H323" t="str">
            <v>Rp</v>
          </cell>
          <cell r="I323">
            <v>0</v>
          </cell>
          <cell r="J323" t="str">
            <v>Rp</v>
          </cell>
          <cell r="K323">
            <v>0</v>
          </cell>
        </row>
        <row r="324">
          <cell r="B324">
            <v>51214</v>
          </cell>
          <cell r="C324" t="str">
            <v>RETURPENJUALAN TUNAI VIT GALON KOSONG</v>
          </cell>
          <cell r="D324" t="str">
            <v>Rp</v>
          </cell>
          <cell r="E324">
            <v>0</v>
          </cell>
          <cell r="F324" t="str">
            <v>Rp</v>
          </cell>
          <cell r="G324">
            <v>0</v>
          </cell>
          <cell r="H324" t="str">
            <v>Rp</v>
          </cell>
          <cell r="I324">
            <v>0</v>
          </cell>
          <cell r="J324" t="str">
            <v>Rp</v>
          </cell>
          <cell r="K324">
            <v>0</v>
          </cell>
        </row>
        <row r="325">
          <cell r="B325">
            <v>51216</v>
          </cell>
          <cell r="C325" t="str">
            <v>RETURPENJUALAN TUNAI MIZONE ORANGE LIM ( MZOL )</v>
          </cell>
          <cell r="D325" t="str">
            <v>Rp</v>
          </cell>
          <cell r="E325">
            <v>0</v>
          </cell>
          <cell r="F325" t="str">
            <v>Rp</v>
          </cell>
          <cell r="G325">
            <v>0</v>
          </cell>
          <cell r="H325" t="str">
            <v>Rp</v>
          </cell>
          <cell r="I325">
            <v>0</v>
          </cell>
          <cell r="J325" t="str">
            <v>Rp</v>
          </cell>
          <cell r="K325">
            <v>0</v>
          </cell>
        </row>
        <row r="326">
          <cell r="B326">
            <v>51217</v>
          </cell>
          <cell r="C326" t="str">
            <v>RETURPENJUALAN TUNAI MIZONE  PASSION FRUIT ( MZPF)</v>
          </cell>
          <cell r="D326" t="str">
            <v>Rp</v>
          </cell>
          <cell r="E326">
            <v>0</v>
          </cell>
          <cell r="F326" t="str">
            <v>Rp</v>
          </cell>
          <cell r="G326">
            <v>0</v>
          </cell>
          <cell r="H326" t="str">
            <v>Rp</v>
          </cell>
          <cell r="I326">
            <v>0</v>
          </cell>
          <cell r="J326" t="str">
            <v>Rp</v>
          </cell>
          <cell r="K326">
            <v>0</v>
          </cell>
        </row>
        <row r="327">
          <cell r="B327">
            <v>51218</v>
          </cell>
          <cell r="C327" t="str">
            <v>RETURPENJUALAN TUNAI MIZONE LEMON LECHEE ( MZLL)</v>
          </cell>
          <cell r="D327" t="str">
            <v>Rp</v>
          </cell>
          <cell r="E327">
            <v>0</v>
          </cell>
          <cell r="F327" t="str">
            <v>Rp</v>
          </cell>
          <cell r="G327">
            <v>0</v>
          </cell>
          <cell r="H327" t="str">
            <v>Rp</v>
          </cell>
          <cell r="I327">
            <v>0</v>
          </cell>
          <cell r="J327" t="str">
            <v>Rp</v>
          </cell>
          <cell r="K327">
            <v>0</v>
          </cell>
        </row>
        <row r="328">
          <cell r="B328">
            <v>51219</v>
          </cell>
          <cell r="C328" t="str">
            <v>RETURPENJUALAN TUNAI MIZONE MULTI PACK</v>
          </cell>
          <cell r="D328" t="str">
            <v>Rp</v>
          </cell>
          <cell r="E328">
            <v>0</v>
          </cell>
          <cell r="F328" t="str">
            <v>Rp</v>
          </cell>
          <cell r="G328">
            <v>0</v>
          </cell>
          <cell r="H328" t="str">
            <v>Rp</v>
          </cell>
          <cell r="I328">
            <v>0</v>
          </cell>
          <cell r="J328" t="str">
            <v>Rp</v>
          </cell>
          <cell r="K328">
            <v>0</v>
          </cell>
        </row>
        <row r="329">
          <cell r="B329">
            <v>51220</v>
          </cell>
          <cell r="C329" t="str">
            <v>RETURPENJUALAN TUNAI MILKUAT ORANGE I (70 X 60 ml )</v>
          </cell>
          <cell r="D329" t="str">
            <v>Rp</v>
          </cell>
          <cell r="E329">
            <v>0</v>
          </cell>
          <cell r="F329" t="str">
            <v>Rp</v>
          </cell>
          <cell r="G329">
            <v>0</v>
          </cell>
          <cell r="H329" t="str">
            <v>Rp</v>
          </cell>
          <cell r="I329">
            <v>0</v>
          </cell>
          <cell r="J329" t="str">
            <v>Rp</v>
          </cell>
          <cell r="K329">
            <v>0</v>
          </cell>
        </row>
        <row r="330">
          <cell r="B330">
            <v>51221</v>
          </cell>
          <cell r="C330" t="str">
            <v>RETURPENJUALAN TUNAI MILKUAT ORANGE II ( ISI 60 pcs )</v>
          </cell>
          <cell r="D330" t="str">
            <v>Rp</v>
          </cell>
          <cell r="E330">
            <v>0</v>
          </cell>
          <cell r="F330" t="str">
            <v>Rp</v>
          </cell>
          <cell r="G330">
            <v>0</v>
          </cell>
          <cell r="H330" t="str">
            <v>Rp</v>
          </cell>
          <cell r="I330">
            <v>0</v>
          </cell>
          <cell r="J330" t="str">
            <v>Rp</v>
          </cell>
          <cell r="K330">
            <v>0</v>
          </cell>
        </row>
        <row r="331">
          <cell r="B331">
            <v>51222</v>
          </cell>
          <cell r="C331" t="str">
            <v>RETURPENJUALAN TUNAI MILKUAT ORANGE II ( 80 X 60 ml )</v>
          </cell>
          <cell r="D331" t="str">
            <v>Rp</v>
          </cell>
          <cell r="E331">
            <v>0</v>
          </cell>
          <cell r="F331" t="str">
            <v>Rp</v>
          </cell>
          <cell r="G331">
            <v>0</v>
          </cell>
          <cell r="H331" t="str">
            <v>Rp</v>
          </cell>
          <cell r="I331">
            <v>0</v>
          </cell>
          <cell r="J331" t="str">
            <v>Rp</v>
          </cell>
          <cell r="K331">
            <v>0</v>
          </cell>
        </row>
        <row r="332">
          <cell r="B332">
            <v>51223</v>
          </cell>
          <cell r="C332" t="str">
            <v>RETURPENJUALAN TUNAI MILKUAT FRUTY I ( ISI 4O pcs)</v>
          </cell>
          <cell r="D332" t="str">
            <v>Rp</v>
          </cell>
          <cell r="E332">
            <v>0</v>
          </cell>
          <cell r="F332" t="str">
            <v>Rp</v>
          </cell>
          <cell r="G332">
            <v>0</v>
          </cell>
          <cell r="H332" t="str">
            <v>Rp</v>
          </cell>
          <cell r="I332">
            <v>0</v>
          </cell>
          <cell r="J332" t="str">
            <v>Rp</v>
          </cell>
          <cell r="K332">
            <v>0</v>
          </cell>
        </row>
        <row r="333">
          <cell r="B333">
            <v>51224</v>
          </cell>
          <cell r="C333" t="str">
            <v>RETURPENJUALAN TUNAI MILKUAT FRUTY II( ISI 60 pcs)</v>
          </cell>
          <cell r="D333" t="str">
            <v>Rp</v>
          </cell>
          <cell r="E333">
            <v>0</v>
          </cell>
          <cell r="F333" t="str">
            <v>Rp</v>
          </cell>
          <cell r="G333">
            <v>0</v>
          </cell>
          <cell r="H333" t="str">
            <v>Rp</v>
          </cell>
          <cell r="I333">
            <v>0</v>
          </cell>
          <cell r="J333" t="str">
            <v>Rp</v>
          </cell>
          <cell r="K333">
            <v>0</v>
          </cell>
        </row>
        <row r="334">
          <cell r="B334">
            <v>51225</v>
          </cell>
          <cell r="C334" t="str">
            <v>RETURPENJUALAN TUNAI MILKUAT FRUTY ( 70 X 60 ml)</v>
          </cell>
          <cell r="D334" t="str">
            <v>Rp</v>
          </cell>
          <cell r="E334">
            <v>0</v>
          </cell>
          <cell r="F334" t="str">
            <v>Rp</v>
          </cell>
          <cell r="G334">
            <v>0</v>
          </cell>
          <cell r="H334" t="str">
            <v>Rp</v>
          </cell>
          <cell r="I334">
            <v>0</v>
          </cell>
          <cell r="J334" t="str">
            <v>Rp</v>
          </cell>
          <cell r="K334">
            <v>0</v>
          </cell>
        </row>
        <row r="335">
          <cell r="B335">
            <v>51226</v>
          </cell>
          <cell r="C335" t="str">
            <v>RETURPENJUALAN TUNAI MILKUAT STRA*BERRY ( 70 X 60 ml)</v>
          </cell>
          <cell r="D335" t="str">
            <v>Rp</v>
          </cell>
          <cell r="E335">
            <v>0</v>
          </cell>
          <cell r="F335" t="str">
            <v>Rp</v>
          </cell>
          <cell r="G335">
            <v>0</v>
          </cell>
          <cell r="H335" t="str">
            <v>Rp</v>
          </cell>
          <cell r="I335">
            <v>0</v>
          </cell>
          <cell r="J335" t="str">
            <v>Rp</v>
          </cell>
          <cell r="K335">
            <v>0</v>
          </cell>
        </row>
        <row r="336">
          <cell r="B336">
            <v>51227</v>
          </cell>
          <cell r="C336" t="str">
            <v>RETURPENJUALAN TUNAI MILKUAT STRA*BERRY ( 80 X 60 ml)</v>
          </cell>
          <cell r="D336" t="str">
            <v>Rp</v>
          </cell>
          <cell r="E336">
            <v>0</v>
          </cell>
          <cell r="F336" t="str">
            <v>Rp</v>
          </cell>
          <cell r="G336">
            <v>0</v>
          </cell>
          <cell r="H336" t="str">
            <v>Rp</v>
          </cell>
          <cell r="I336">
            <v>0</v>
          </cell>
          <cell r="J336" t="str">
            <v>Rp</v>
          </cell>
          <cell r="K336">
            <v>0</v>
          </cell>
        </row>
        <row r="337">
          <cell r="B337">
            <v>51228</v>
          </cell>
          <cell r="C337" t="str">
            <v>RETURPENJUALAN TUNAI MILKUAT MANGO I 90 ML (ISI 40 pcs)</v>
          </cell>
          <cell r="D337" t="str">
            <v>Rp</v>
          </cell>
          <cell r="E337">
            <v>0</v>
          </cell>
          <cell r="F337" t="str">
            <v>Rp</v>
          </cell>
          <cell r="G337">
            <v>0</v>
          </cell>
          <cell r="H337" t="str">
            <v>Rp</v>
          </cell>
          <cell r="I337">
            <v>0</v>
          </cell>
          <cell r="J337" t="str">
            <v>Rp</v>
          </cell>
          <cell r="K337">
            <v>0</v>
          </cell>
        </row>
        <row r="338">
          <cell r="B338">
            <v>51229</v>
          </cell>
          <cell r="C338" t="str">
            <v>RETURPENJUALAN TUNAI MILKUAT MANGO II (70ML X 60 pcs)</v>
          </cell>
          <cell r="D338" t="str">
            <v>Rp</v>
          </cell>
          <cell r="E338">
            <v>0</v>
          </cell>
          <cell r="F338" t="str">
            <v>Rp</v>
          </cell>
          <cell r="G338">
            <v>0</v>
          </cell>
          <cell r="H338" t="str">
            <v>Rp</v>
          </cell>
          <cell r="I338">
            <v>0</v>
          </cell>
          <cell r="J338" t="str">
            <v>Rp</v>
          </cell>
          <cell r="K338">
            <v>0</v>
          </cell>
        </row>
        <row r="339">
          <cell r="B339">
            <v>51230</v>
          </cell>
          <cell r="C339" t="str">
            <v>RETURPENJUALAN TUNAI MILKUAT MANGO III (80ML X 60 pcs)</v>
          </cell>
          <cell r="D339" t="str">
            <v>Rp</v>
          </cell>
          <cell r="E339">
            <v>0</v>
          </cell>
          <cell r="F339" t="str">
            <v>Rp</v>
          </cell>
          <cell r="G339">
            <v>0</v>
          </cell>
          <cell r="H339" t="str">
            <v>Rp</v>
          </cell>
          <cell r="I339">
            <v>0</v>
          </cell>
          <cell r="J339" t="str">
            <v>Rp</v>
          </cell>
          <cell r="K339">
            <v>0</v>
          </cell>
        </row>
        <row r="340">
          <cell r="B340">
            <v>51231</v>
          </cell>
          <cell r="C340" t="str">
            <v>RETURPENJUALAN TUNAI MILKUAT CHOCOLATE (70 X 54 ml)</v>
          </cell>
          <cell r="D340" t="str">
            <v>Rp</v>
          </cell>
          <cell r="E340">
            <v>0</v>
          </cell>
          <cell r="F340" t="str">
            <v>Rp</v>
          </cell>
          <cell r="G340">
            <v>0</v>
          </cell>
          <cell r="H340" t="str">
            <v>Rp</v>
          </cell>
          <cell r="I340">
            <v>0</v>
          </cell>
          <cell r="J340" t="str">
            <v>Rp</v>
          </cell>
          <cell r="K340">
            <v>0</v>
          </cell>
        </row>
        <row r="341">
          <cell r="B341">
            <v>51232</v>
          </cell>
          <cell r="C341" t="str">
            <v>RETURPENJUALAN TUNAI MILKUAT CHOCOLATE 90 ml</v>
          </cell>
          <cell r="D341" t="str">
            <v>Rp</v>
          </cell>
          <cell r="E341">
            <v>0</v>
          </cell>
          <cell r="F341" t="str">
            <v>Rp</v>
          </cell>
          <cell r="G341">
            <v>0</v>
          </cell>
          <cell r="H341" t="str">
            <v>Rp</v>
          </cell>
          <cell r="I341">
            <v>0</v>
          </cell>
          <cell r="J341" t="str">
            <v>Rp</v>
          </cell>
          <cell r="K341">
            <v>0</v>
          </cell>
        </row>
        <row r="342">
          <cell r="B342">
            <v>51233</v>
          </cell>
          <cell r="C342" t="str">
            <v>RETURPENJUALAN TUNAI MILKUAT CHOCOLATE BANTAL (135 ml)</v>
          </cell>
          <cell r="D342" t="str">
            <v>Rp</v>
          </cell>
          <cell r="E342">
            <v>0</v>
          </cell>
          <cell r="F342" t="str">
            <v>Rp</v>
          </cell>
          <cell r="G342">
            <v>0</v>
          </cell>
          <cell r="H342" t="str">
            <v>Rp</v>
          </cell>
          <cell r="I342">
            <v>0</v>
          </cell>
          <cell r="J342" t="str">
            <v>Rp</v>
          </cell>
          <cell r="K342">
            <v>0</v>
          </cell>
        </row>
        <row r="343">
          <cell r="B343">
            <v>51234</v>
          </cell>
          <cell r="C343" t="str">
            <v>RETURPENJUALAN TUNAI MILKUAT PREBIOTIK STA*-100MLX40PC</v>
          </cell>
          <cell r="D343" t="str">
            <v>Rp</v>
          </cell>
          <cell r="E343">
            <v>0</v>
          </cell>
          <cell r="F343" t="str">
            <v>Rp</v>
          </cell>
          <cell r="G343">
            <v>0</v>
          </cell>
          <cell r="H343" t="str">
            <v>Rp</v>
          </cell>
          <cell r="I343">
            <v>0</v>
          </cell>
          <cell r="J343" t="str">
            <v>Rp</v>
          </cell>
          <cell r="K343">
            <v>0</v>
          </cell>
        </row>
        <row r="344">
          <cell r="B344">
            <v>51235</v>
          </cell>
          <cell r="C344" t="str">
            <v>RETURPENJUALAN TUNAI MILKUAT PREBIOTIK GRAPE-100MLX40PC</v>
          </cell>
          <cell r="D344" t="str">
            <v>Rp</v>
          </cell>
          <cell r="E344">
            <v>0</v>
          </cell>
          <cell r="F344" t="str">
            <v>Rp</v>
          </cell>
          <cell r="G344">
            <v>0</v>
          </cell>
          <cell r="H344" t="str">
            <v>Rp</v>
          </cell>
          <cell r="I344">
            <v>0</v>
          </cell>
          <cell r="J344" t="str">
            <v>Rp</v>
          </cell>
          <cell r="K344">
            <v>0</v>
          </cell>
        </row>
        <row r="345">
          <cell r="B345">
            <v>51236</v>
          </cell>
          <cell r="C345" t="str">
            <v>RETURPENJUALAN TUNAI MILKUAT PREBIOTIK ORANGE-100MLX40PC</v>
          </cell>
          <cell r="D345" t="str">
            <v>Rp</v>
          </cell>
          <cell r="E345">
            <v>0</v>
          </cell>
          <cell r="F345" t="str">
            <v>Rp</v>
          </cell>
          <cell r="G345">
            <v>0</v>
          </cell>
          <cell r="H345" t="str">
            <v>Rp</v>
          </cell>
          <cell r="I345">
            <v>0</v>
          </cell>
          <cell r="J345" t="str">
            <v>Rp</v>
          </cell>
          <cell r="K345">
            <v>0</v>
          </cell>
        </row>
        <row r="346">
          <cell r="B346">
            <v>51237</v>
          </cell>
          <cell r="C346" t="str">
            <v>RETURPENJUALAN TUNAI PROPERTY</v>
          </cell>
          <cell r="D346" t="str">
            <v>Rp</v>
          </cell>
          <cell r="E346">
            <v>0</v>
          </cell>
          <cell r="F346" t="str">
            <v>Rp</v>
          </cell>
          <cell r="G346">
            <v>0</v>
          </cell>
          <cell r="H346" t="str">
            <v>Rp</v>
          </cell>
          <cell r="I346">
            <v>0</v>
          </cell>
          <cell r="J346" t="str">
            <v>Rp</v>
          </cell>
          <cell r="K346">
            <v>0</v>
          </cell>
        </row>
        <row r="347">
          <cell r="B347">
            <v>51238</v>
          </cell>
          <cell r="C347" t="str">
            <v>RETURPENJUALAN KREDIT AQUA A240ML</v>
          </cell>
          <cell r="D347" t="str">
            <v>Rp</v>
          </cell>
          <cell r="E347">
            <v>0</v>
          </cell>
          <cell r="F347" t="str">
            <v>Rp</v>
          </cell>
          <cell r="G347">
            <v>0</v>
          </cell>
          <cell r="H347" t="str">
            <v>Rp</v>
          </cell>
          <cell r="I347">
            <v>0</v>
          </cell>
          <cell r="J347" t="str">
            <v>Rp</v>
          </cell>
          <cell r="K347">
            <v>0</v>
          </cell>
        </row>
        <row r="348">
          <cell r="B348">
            <v>51239</v>
          </cell>
          <cell r="C348" t="str">
            <v>RETURPENJUALAN KREDIT AQUA A330ML</v>
          </cell>
          <cell r="D348" t="str">
            <v>Rp</v>
          </cell>
          <cell r="E348">
            <v>0</v>
          </cell>
          <cell r="F348" t="str">
            <v>Rp</v>
          </cell>
          <cell r="G348">
            <v>0</v>
          </cell>
          <cell r="H348" t="str">
            <v>Rp</v>
          </cell>
          <cell r="I348">
            <v>0</v>
          </cell>
          <cell r="J348" t="str">
            <v>Rp</v>
          </cell>
          <cell r="K348">
            <v>0</v>
          </cell>
        </row>
        <row r="349">
          <cell r="B349">
            <v>51240</v>
          </cell>
          <cell r="C349" t="str">
            <v>RETURPENJUALAN KREDIT AQUA A375ML</v>
          </cell>
          <cell r="D349" t="str">
            <v>Rp</v>
          </cell>
          <cell r="E349">
            <v>0</v>
          </cell>
          <cell r="F349" t="str">
            <v>Rp</v>
          </cell>
          <cell r="G349">
            <v>0</v>
          </cell>
          <cell r="H349" t="str">
            <v>Rp</v>
          </cell>
          <cell r="I349">
            <v>0</v>
          </cell>
          <cell r="J349" t="str">
            <v>Rp</v>
          </cell>
          <cell r="K349">
            <v>0</v>
          </cell>
        </row>
        <row r="350">
          <cell r="B350">
            <v>51241</v>
          </cell>
          <cell r="C350" t="str">
            <v>RETURPENJUALAN KREDIT AQUA A380ML (ISI)</v>
          </cell>
          <cell r="D350" t="str">
            <v>Rp</v>
          </cell>
          <cell r="E350">
            <v>0</v>
          </cell>
          <cell r="F350" t="str">
            <v>Rp</v>
          </cell>
          <cell r="G350">
            <v>0</v>
          </cell>
          <cell r="H350" t="str">
            <v>Rp</v>
          </cell>
          <cell r="I350">
            <v>0</v>
          </cell>
          <cell r="J350" t="str">
            <v>Rp</v>
          </cell>
          <cell r="K350">
            <v>0</v>
          </cell>
        </row>
        <row r="351">
          <cell r="B351">
            <v>51242</v>
          </cell>
          <cell r="C351" t="str">
            <v>RETURPENJUALAN KREDIT AQUA KRAT A380ML</v>
          </cell>
          <cell r="D351" t="str">
            <v>Rp</v>
          </cell>
          <cell r="E351">
            <v>0</v>
          </cell>
          <cell r="F351" t="str">
            <v>Rp</v>
          </cell>
          <cell r="G351">
            <v>0</v>
          </cell>
          <cell r="H351" t="str">
            <v>Rp</v>
          </cell>
          <cell r="I351">
            <v>0</v>
          </cell>
          <cell r="J351" t="str">
            <v>Rp</v>
          </cell>
          <cell r="K351">
            <v>0</v>
          </cell>
        </row>
        <row r="352">
          <cell r="B352">
            <v>51243</v>
          </cell>
          <cell r="C352" t="str">
            <v>RETURPENJUALAN KREDIT AQUA BOTOL A380ML</v>
          </cell>
          <cell r="D352" t="str">
            <v>Rp</v>
          </cell>
          <cell r="E352">
            <v>0</v>
          </cell>
          <cell r="F352" t="str">
            <v>Rp</v>
          </cell>
          <cell r="G352">
            <v>0</v>
          </cell>
          <cell r="H352" t="str">
            <v>Rp</v>
          </cell>
          <cell r="I352">
            <v>0</v>
          </cell>
          <cell r="J352" t="str">
            <v>Rp</v>
          </cell>
          <cell r="K352">
            <v>0</v>
          </cell>
        </row>
        <row r="353">
          <cell r="B353">
            <v>51244</v>
          </cell>
          <cell r="C353" t="str">
            <v>RETURPENJUALAN KREDIT AQUA A600ML</v>
          </cell>
          <cell r="D353" t="str">
            <v>Rp</v>
          </cell>
          <cell r="E353">
            <v>0</v>
          </cell>
          <cell r="F353" t="str">
            <v>Rp</v>
          </cell>
          <cell r="G353">
            <v>0</v>
          </cell>
          <cell r="H353" t="str">
            <v>Rp</v>
          </cell>
          <cell r="I353">
            <v>0</v>
          </cell>
          <cell r="J353" t="str">
            <v>Rp</v>
          </cell>
          <cell r="K353">
            <v>0</v>
          </cell>
        </row>
        <row r="354">
          <cell r="B354">
            <v>51245</v>
          </cell>
          <cell r="C354" t="str">
            <v>RETURPENJUALAN KREDIT AQUA A1500ML</v>
          </cell>
          <cell r="D354" t="str">
            <v>Rp</v>
          </cell>
          <cell r="E354">
            <v>0</v>
          </cell>
          <cell r="F354" t="str">
            <v>Rp</v>
          </cell>
          <cell r="G354">
            <v>0</v>
          </cell>
          <cell r="H354" t="str">
            <v>Rp</v>
          </cell>
          <cell r="I354">
            <v>0</v>
          </cell>
          <cell r="J354" t="str">
            <v>Rp</v>
          </cell>
          <cell r="K354">
            <v>0</v>
          </cell>
        </row>
        <row r="355">
          <cell r="B355">
            <v>51246</v>
          </cell>
          <cell r="C355" t="str">
            <v>RETURPENJUALAN KREDIT AQUA GALON</v>
          </cell>
          <cell r="D355" t="str">
            <v>Rp</v>
          </cell>
          <cell r="E355">
            <v>0</v>
          </cell>
          <cell r="F355" t="str">
            <v>Rp</v>
          </cell>
          <cell r="G355">
            <v>0</v>
          </cell>
          <cell r="H355" t="str">
            <v>Rp</v>
          </cell>
          <cell r="I355">
            <v>0</v>
          </cell>
          <cell r="J355" t="str">
            <v>Rp</v>
          </cell>
          <cell r="K355">
            <v>0</v>
          </cell>
        </row>
        <row r="356">
          <cell r="B356">
            <v>51247</v>
          </cell>
          <cell r="C356" t="str">
            <v>RETURPENJUALAN KREDIT AQUA GALON KOSONG</v>
          </cell>
          <cell r="D356" t="str">
            <v>Rp</v>
          </cell>
          <cell r="E356">
            <v>0</v>
          </cell>
          <cell r="F356" t="str">
            <v>Rp</v>
          </cell>
          <cell r="G356">
            <v>0</v>
          </cell>
          <cell r="H356" t="str">
            <v>Rp</v>
          </cell>
          <cell r="I356">
            <v>0</v>
          </cell>
          <cell r="J356" t="str">
            <v>Rp</v>
          </cell>
          <cell r="K356">
            <v>0</v>
          </cell>
        </row>
        <row r="357">
          <cell r="B357">
            <v>51248</v>
          </cell>
          <cell r="C357" t="str">
            <v>RETURPENJUALAN KREDIT VIT V240ML</v>
          </cell>
          <cell r="D357" t="str">
            <v>Rp</v>
          </cell>
          <cell r="E357">
            <v>0</v>
          </cell>
          <cell r="F357" t="str">
            <v>Rp</v>
          </cell>
          <cell r="G357">
            <v>0</v>
          </cell>
          <cell r="H357" t="str">
            <v>Rp</v>
          </cell>
          <cell r="I357">
            <v>0</v>
          </cell>
          <cell r="J357" t="str">
            <v>Rp</v>
          </cell>
          <cell r="K357">
            <v>0</v>
          </cell>
        </row>
        <row r="358">
          <cell r="B358">
            <v>51249</v>
          </cell>
          <cell r="C358" t="str">
            <v>RETURPENJUALAN KREDIT VIT V600ML</v>
          </cell>
          <cell r="D358" t="str">
            <v>Rp</v>
          </cell>
          <cell r="E358">
            <v>0</v>
          </cell>
          <cell r="F358" t="str">
            <v>Rp</v>
          </cell>
          <cell r="G358">
            <v>0</v>
          </cell>
          <cell r="H358" t="str">
            <v>Rp</v>
          </cell>
          <cell r="I358">
            <v>0</v>
          </cell>
          <cell r="J358" t="str">
            <v>Rp</v>
          </cell>
          <cell r="K358">
            <v>0</v>
          </cell>
        </row>
        <row r="359">
          <cell r="B359">
            <v>51250</v>
          </cell>
          <cell r="C359" t="str">
            <v>RETURPENJUALAN KREDIT VIT V1500ML</v>
          </cell>
          <cell r="D359" t="str">
            <v>Rp</v>
          </cell>
          <cell r="E359">
            <v>0</v>
          </cell>
          <cell r="F359" t="str">
            <v>Rp</v>
          </cell>
          <cell r="G359">
            <v>0</v>
          </cell>
          <cell r="H359" t="str">
            <v>Rp</v>
          </cell>
          <cell r="I359">
            <v>0</v>
          </cell>
          <cell r="J359" t="str">
            <v>Rp</v>
          </cell>
          <cell r="K359">
            <v>0</v>
          </cell>
        </row>
        <row r="360">
          <cell r="B360">
            <v>51251</v>
          </cell>
          <cell r="C360" t="str">
            <v>RETURPENJUALAN KREDIT VIT GALON</v>
          </cell>
          <cell r="D360" t="str">
            <v>Rp</v>
          </cell>
          <cell r="E360">
            <v>0</v>
          </cell>
          <cell r="F360" t="str">
            <v>Rp</v>
          </cell>
          <cell r="G360">
            <v>0</v>
          </cell>
          <cell r="H360" t="str">
            <v>Rp</v>
          </cell>
          <cell r="I360">
            <v>0</v>
          </cell>
          <cell r="J360" t="str">
            <v>Rp</v>
          </cell>
          <cell r="K360">
            <v>0</v>
          </cell>
        </row>
        <row r="361">
          <cell r="B361">
            <v>51252</v>
          </cell>
          <cell r="C361" t="str">
            <v>RETURPENJUALAN KREDIT VIT GALON KOSONG</v>
          </cell>
          <cell r="D361" t="str">
            <v>Rp</v>
          </cell>
          <cell r="E361">
            <v>0</v>
          </cell>
          <cell r="F361" t="str">
            <v>Rp</v>
          </cell>
          <cell r="G361">
            <v>0</v>
          </cell>
          <cell r="H361" t="str">
            <v>Rp</v>
          </cell>
          <cell r="I361">
            <v>0</v>
          </cell>
          <cell r="J361" t="str">
            <v>Rp</v>
          </cell>
          <cell r="K361">
            <v>0</v>
          </cell>
        </row>
        <row r="362">
          <cell r="B362">
            <v>51253</v>
          </cell>
          <cell r="C362" t="str">
            <v>RETURPENJUALAN KREDIT MIZONE ORANGE LIM ( MZOL )</v>
          </cell>
          <cell r="D362" t="str">
            <v>Rp</v>
          </cell>
          <cell r="E362">
            <v>0</v>
          </cell>
          <cell r="F362" t="str">
            <v>Rp</v>
          </cell>
          <cell r="G362">
            <v>0</v>
          </cell>
          <cell r="H362" t="str">
            <v>Rp</v>
          </cell>
          <cell r="I362">
            <v>0</v>
          </cell>
          <cell r="J362" t="str">
            <v>Rp</v>
          </cell>
          <cell r="K362">
            <v>0</v>
          </cell>
        </row>
        <row r="363">
          <cell r="B363">
            <v>51254</v>
          </cell>
          <cell r="C363" t="str">
            <v>RETURPENJUALAN KREDIT MIZONE  PASSION FRUIT ( MZPF)</v>
          </cell>
          <cell r="D363" t="str">
            <v>Rp</v>
          </cell>
          <cell r="E363">
            <v>0</v>
          </cell>
          <cell r="F363" t="str">
            <v>Rp</v>
          </cell>
          <cell r="G363">
            <v>0</v>
          </cell>
          <cell r="H363" t="str">
            <v>Rp</v>
          </cell>
          <cell r="I363">
            <v>0</v>
          </cell>
          <cell r="J363" t="str">
            <v>Rp</v>
          </cell>
          <cell r="K363">
            <v>0</v>
          </cell>
        </row>
        <row r="364">
          <cell r="B364">
            <v>51255</v>
          </cell>
          <cell r="C364" t="str">
            <v>RETURPENJUALAN KREDIT MIZONE LEMON LECHEE ( MZLL)</v>
          </cell>
          <cell r="D364" t="str">
            <v>Rp</v>
          </cell>
          <cell r="E364">
            <v>0</v>
          </cell>
          <cell r="F364" t="str">
            <v>Rp</v>
          </cell>
          <cell r="G364">
            <v>0</v>
          </cell>
          <cell r="H364" t="str">
            <v>Rp</v>
          </cell>
          <cell r="I364">
            <v>0</v>
          </cell>
          <cell r="J364" t="str">
            <v>Rp</v>
          </cell>
          <cell r="K364">
            <v>0</v>
          </cell>
        </row>
        <row r="365">
          <cell r="B365">
            <v>51256</v>
          </cell>
          <cell r="C365" t="str">
            <v>RETURPENJUALAN KREDIT MIZONE MULTI PACK</v>
          </cell>
          <cell r="D365" t="str">
            <v>Rp</v>
          </cell>
          <cell r="E365">
            <v>0</v>
          </cell>
          <cell r="F365" t="str">
            <v>Rp</v>
          </cell>
          <cell r="G365">
            <v>0</v>
          </cell>
          <cell r="H365" t="str">
            <v>Rp</v>
          </cell>
          <cell r="I365">
            <v>0</v>
          </cell>
          <cell r="J365" t="str">
            <v>Rp</v>
          </cell>
          <cell r="K365">
            <v>0</v>
          </cell>
        </row>
        <row r="366">
          <cell r="B366">
            <v>51257</v>
          </cell>
          <cell r="C366" t="str">
            <v>RETURPENJUALAN KREDIT MILKUAT ORANGE I (70 X 60 ml )</v>
          </cell>
          <cell r="D366" t="str">
            <v>Rp</v>
          </cell>
          <cell r="E366">
            <v>0</v>
          </cell>
          <cell r="F366" t="str">
            <v>Rp</v>
          </cell>
          <cell r="G366">
            <v>0</v>
          </cell>
          <cell r="H366" t="str">
            <v>Rp</v>
          </cell>
          <cell r="I366">
            <v>0</v>
          </cell>
          <cell r="J366" t="str">
            <v>Rp</v>
          </cell>
          <cell r="K366">
            <v>0</v>
          </cell>
        </row>
        <row r="367">
          <cell r="B367">
            <v>51258</v>
          </cell>
          <cell r="C367" t="str">
            <v>RETURPENJUALAN KREDIT MILKUAT ORANGE II ( ISI 60 pcs )</v>
          </cell>
          <cell r="D367" t="str">
            <v>Rp</v>
          </cell>
          <cell r="E367">
            <v>0</v>
          </cell>
          <cell r="F367" t="str">
            <v>Rp</v>
          </cell>
          <cell r="G367">
            <v>0</v>
          </cell>
          <cell r="H367" t="str">
            <v>Rp</v>
          </cell>
          <cell r="I367">
            <v>0</v>
          </cell>
          <cell r="J367" t="str">
            <v>Rp</v>
          </cell>
          <cell r="K367">
            <v>0</v>
          </cell>
        </row>
        <row r="368">
          <cell r="B368">
            <v>51259</v>
          </cell>
          <cell r="C368" t="str">
            <v>RETURPENJUALAN KREDIT MILKUAT ORANGE II ( 80 X 60 ml )</v>
          </cell>
          <cell r="D368" t="str">
            <v>Rp</v>
          </cell>
          <cell r="E368">
            <v>0</v>
          </cell>
          <cell r="F368" t="str">
            <v>Rp</v>
          </cell>
          <cell r="G368">
            <v>0</v>
          </cell>
          <cell r="H368" t="str">
            <v>Rp</v>
          </cell>
          <cell r="I368">
            <v>0</v>
          </cell>
          <cell r="J368" t="str">
            <v>Rp</v>
          </cell>
          <cell r="K368">
            <v>0</v>
          </cell>
        </row>
        <row r="369">
          <cell r="B369">
            <v>51260</v>
          </cell>
          <cell r="C369" t="str">
            <v>RETURPENJUALAN KREDIT MILKUAT FRUTY I ( ISI 4O pcs)</v>
          </cell>
          <cell r="D369" t="str">
            <v>Rp</v>
          </cell>
          <cell r="E369">
            <v>0</v>
          </cell>
          <cell r="F369" t="str">
            <v>Rp</v>
          </cell>
          <cell r="G369">
            <v>0</v>
          </cell>
          <cell r="H369" t="str">
            <v>Rp</v>
          </cell>
          <cell r="I369">
            <v>0</v>
          </cell>
          <cell r="J369" t="str">
            <v>Rp</v>
          </cell>
          <cell r="K369">
            <v>0</v>
          </cell>
        </row>
        <row r="370">
          <cell r="B370">
            <v>51261</v>
          </cell>
          <cell r="C370" t="str">
            <v>RETURPENJUALAN KREDIT MILKUAT FRUTY II( ISI 60 pcs)</v>
          </cell>
          <cell r="D370" t="str">
            <v>Rp</v>
          </cell>
          <cell r="E370">
            <v>0</v>
          </cell>
          <cell r="F370" t="str">
            <v>Rp</v>
          </cell>
          <cell r="G370">
            <v>0</v>
          </cell>
          <cell r="H370" t="str">
            <v>Rp</v>
          </cell>
          <cell r="I370">
            <v>0</v>
          </cell>
          <cell r="J370" t="str">
            <v>Rp</v>
          </cell>
          <cell r="K370">
            <v>0</v>
          </cell>
        </row>
        <row r="371">
          <cell r="B371">
            <v>51262</v>
          </cell>
          <cell r="C371" t="str">
            <v>RETURPENJUALAN KREDIT MILKUAT FRUTY ( 70 X 60 ml)</v>
          </cell>
          <cell r="D371" t="str">
            <v>Rp</v>
          </cell>
          <cell r="E371">
            <v>0</v>
          </cell>
          <cell r="F371" t="str">
            <v>Rp</v>
          </cell>
          <cell r="G371">
            <v>0</v>
          </cell>
          <cell r="H371" t="str">
            <v>Rp</v>
          </cell>
          <cell r="I371">
            <v>0</v>
          </cell>
          <cell r="J371" t="str">
            <v>Rp</v>
          </cell>
          <cell r="K371">
            <v>0</v>
          </cell>
        </row>
        <row r="372">
          <cell r="B372">
            <v>51263</v>
          </cell>
          <cell r="C372" t="str">
            <v>RETURPENJUALAN KREDIT MILKUAT STRA*BERRY ( 70 X 60 ml)</v>
          </cell>
          <cell r="D372" t="str">
            <v>Rp</v>
          </cell>
          <cell r="E372">
            <v>0</v>
          </cell>
          <cell r="F372" t="str">
            <v>Rp</v>
          </cell>
          <cell r="G372">
            <v>0</v>
          </cell>
          <cell r="H372" t="str">
            <v>Rp</v>
          </cell>
          <cell r="I372">
            <v>0</v>
          </cell>
          <cell r="J372" t="str">
            <v>Rp</v>
          </cell>
          <cell r="K372">
            <v>0</v>
          </cell>
        </row>
        <row r="373">
          <cell r="B373">
            <v>51264</v>
          </cell>
          <cell r="C373" t="str">
            <v>RETURPENJUALAN KREDIT MILKUAT STRA*BERRY ( 80 X 60 ml)</v>
          </cell>
          <cell r="D373" t="str">
            <v>Rp</v>
          </cell>
          <cell r="E373">
            <v>0</v>
          </cell>
          <cell r="F373" t="str">
            <v>Rp</v>
          </cell>
          <cell r="G373">
            <v>0</v>
          </cell>
          <cell r="H373" t="str">
            <v>Rp</v>
          </cell>
          <cell r="I373">
            <v>0</v>
          </cell>
          <cell r="J373" t="str">
            <v>Rp</v>
          </cell>
          <cell r="K373">
            <v>0</v>
          </cell>
        </row>
        <row r="374">
          <cell r="B374">
            <v>51265</v>
          </cell>
          <cell r="C374" t="str">
            <v>RETURPENJUALAN KREDIT MILKUAT MANGO I 90 ML (ISI 40 pcs)</v>
          </cell>
          <cell r="D374" t="str">
            <v>Rp</v>
          </cell>
          <cell r="E374">
            <v>0</v>
          </cell>
          <cell r="F374" t="str">
            <v>Rp</v>
          </cell>
          <cell r="G374">
            <v>0</v>
          </cell>
          <cell r="H374" t="str">
            <v>Rp</v>
          </cell>
          <cell r="I374">
            <v>0</v>
          </cell>
          <cell r="J374" t="str">
            <v>Rp</v>
          </cell>
          <cell r="K374">
            <v>0</v>
          </cell>
        </row>
        <row r="375">
          <cell r="B375">
            <v>51266</v>
          </cell>
          <cell r="C375" t="str">
            <v>RETURPENJUALAN KREDIT MILKUAT MANGO II (70ML X 60 pcs)</v>
          </cell>
          <cell r="D375" t="str">
            <v>Rp</v>
          </cell>
          <cell r="E375">
            <v>0</v>
          </cell>
          <cell r="F375" t="str">
            <v>Rp</v>
          </cell>
          <cell r="G375">
            <v>0</v>
          </cell>
          <cell r="H375" t="str">
            <v>Rp</v>
          </cell>
          <cell r="I375">
            <v>0</v>
          </cell>
          <cell r="J375" t="str">
            <v>Rp</v>
          </cell>
          <cell r="K375">
            <v>0</v>
          </cell>
        </row>
        <row r="376">
          <cell r="B376">
            <v>51267</v>
          </cell>
          <cell r="C376" t="str">
            <v>RETURPENJUALAN KREDIT MILKUAT MANGO III (80ML X 60 pcs)</v>
          </cell>
          <cell r="D376" t="str">
            <v>Rp</v>
          </cell>
          <cell r="E376">
            <v>0</v>
          </cell>
          <cell r="F376" t="str">
            <v>Rp</v>
          </cell>
          <cell r="G376">
            <v>0</v>
          </cell>
          <cell r="H376" t="str">
            <v>Rp</v>
          </cell>
          <cell r="I376">
            <v>0</v>
          </cell>
          <cell r="J376" t="str">
            <v>Rp</v>
          </cell>
          <cell r="K376">
            <v>0</v>
          </cell>
        </row>
        <row r="377">
          <cell r="B377">
            <v>51268</v>
          </cell>
          <cell r="C377" t="str">
            <v>RETURPENJUALAN KREDIT MILKUAT CHOCOLATE (70 X 54 ml)</v>
          </cell>
          <cell r="D377" t="str">
            <v>Rp</v>
          </cell>
          <cell r="E377">
            <v>0</v>
          </cell>
          <cell r="F377" t="str">
            <v>Rp</v>
          </cell>
          <cell r="G377">
            <v>0</v>
          </cell>
          <cell r="H377" t="str">
            <v>Rp</v>
          </cell>
          <cell r="I377">
            <v>0</v>
          </cell>
          <cell r="J377" t="str">
            <v>Rp</v>
          </cell>
          <cell r="K377">
            <v>0</v>
          </cell>
        </row>
        <row r="378">
          <cell r="B378">
            <v>51269</v>
          </cell>
          <cell r="C378" t="str">
            <v>RETURPENJUALAN KREDIT MILKUAT CHOCOLATE 90 ml</v>
          </cell>
          <cell r="D378" t="str">
            <v>Rp</v>
          </cell>
          <cell r="E378">
            <v>0</v>
          </cell>
          <cell r="F378" t="str">
            <v>Rp</v>
          </cell>
          <cell r="G378">
            <v>0</v>
          </cell>
          <cell r="H378" t="str">
            <v>Rp</v>
          </cell>
          <cell r="I378">
            <v>0</v>
          </cell>
          <cell r="J378" t="str">
            <v>Rp</v>
          </cell>
          <cell r="K378">
            <v>0</v>
          </cell>
        </row>
        <row r="379">
          <cell r="B379">
            <v>51270</v>
          </cell>
          <cell r="C379" t="str">
            <v>RETURPENJUALAN KREDIT MILKUAT CHOCOLATE BANTAL (135 ml)</v>
          </cell>
          <cell r="D379" t="str">
            <v>Rp</v>
          </cell>
          <cell r="E379">
            <v>0</v>
          </cell>
          <cell r="F379" t="str">
            <v>Rp</v>
          </cell>
          <cell r="G379">
            <v>0</v>
          </cell>
          <cell r="H379" t="str">
            <v>Rp</v>
          </cell>
          <cell r="I379">
            <v>0</v>
          </cell>
          <cell r="J379" t="str">
            <v>Rp</v>
          </cell>
          <cell r="K379">
            <v>0</v>
          </cell>
        </row>
        <row r="380">
          <cell r="B380">
            <v>51271</v>
          </cell>
          <cell r="C380" t="str">
            <v>RETURPENJUALAN KREDIT MILKUAT PREBIOTIK STA*-100MLX40PC</v>
          </cell>
          <cell r="D380" t="str">
            <v>Rp</v>
          </cell>
          <cell r="E380">
            <v>0</v>
          </cell>
          <cell r="F380" t="str">
            <v>Rp</v>
          </cell>
          <cell r="G380">
            <v>0</v>
          </cell>
          <cell r="H380" t="str">
            <v>Rp</v>
          </cell>
          <cell r="I380">
            <v>0</v>
          </cell>
          <cell r="J380" t="str">
            <v>Rp</v>
          </cell>
          <cell r="K380">
            <v>0</v>
          </cell>
        </row>
        <row r="381">
          <cell r="B381">
            <v>51272</v>
          </cell>
          <cell r="C381" t="str">
            <v>RETURPENJUALAN KREDIT MILKUAT PREBIOTIK GRAPE-100MLX40PC</v>
          </cell>
          <cell r="D381" t="str">
            <v>Rp</v>
          </cell>
          <cell r="E381">
            <v>0</v>
          </cell>
          <cell r="F381" t="str">
            <v>Rp</v>
          </cell>
          <cell r="G381">
            <v>0</v>
          </cell>
          <cell r="H381" t="str">
            <v>Rp</v>
          </cell>
          <cell r="I381">
            <v>0</v>
          </cell>
          <cell r="J381" t="str">
            <v>Rp</v>
          </cell>
          <cell r="K381">
            <v>0</v>
          </cell>
        </row>
        <row r="382">
          <cell r="B382">
            <v>51273</v>
          </cell>
          <cell r="C382" t="str">
            <v>RETURPENJUALAN KREDIT MILKUAT PREBIOTIK ORANGE-100MLX40PC</v>
          </cell>
          <cell r="D382" t="str">
            <v>Rp</v>
          </cell>
          <cell r="E382">
            <v>0</v>
          </cell>
          <cell r="F382" t="str">
            <v>Rp</v>
          </cell>
          <cell r="G382">
            <v>0</v>
          </cell>
          <cell r="H382" t="str">
            <v>Rp</v>
          </cell>
          <cell r="I382">
            <v>0</v>
          </cell>
          <cell r="J382" t="str">
            <v>Rp</v>
          </cell>
          <cell r="K382">
            <v>0</v>
          </cell>
        </row>
        <row r="383">
          <cell r="B383">
            <v>51274</v>
          </cell>
          <cell r="C383" t="str">
            <v>RETURPENJUALAN KREDIT PROPERTY</v>
          </cell>
          <cell r="D383" t="str">
            <v>Rp</v>
          </cell>
          <cell r="E383">
            <v>0</v>
          </cell>
          <cell r="F383" t="str">
            <v>Rp</v>
          </cell>
          <cell r="G383">
            <v>0</v>
          </cell>
          <cell r="H383" t="str">
            <v>Rp</v>
          </cell>
          <cell r="I383">
            <v>0</v>
          </cell>
          <cell r="J383" t="str">
            <v>Rp</v>
          </cell>
          <cell r="K383">
            <v>0</v>
          </cell>
        </row>
        <row r="384">
          <cell r="B384">
            <v>55101</v>
          </cell>
          <cell r="C384" t="str">
            <v>BEBAN POKOK AQUA A240ML</v>
          </cell>
          <cell r="D384" t="str">
            <v>Rp</v>
          </cell>
          <cell r="E384">
            <v>0</v>
          </cell>
          <cell r="F384" t="str">
            <v>Rp</v>
          </cell>
          <cell r="G384">
            <v>0</v>
          </cell>
          <cell r="H384" t="str">
            <v>Rp</v>
          </cell>
          <cell r="I384">
            <v>0</v>
          </cell>
          <cell r="J384" t="str">
            <v>Rp</v>
          </cell>
          <cell r="K384">
            <v>0</v>
          </cell>
        </row>
        <row r="385">
          <cell r="B385">
            <v>55102</v>
          </cell>
          <cell r="C385" t="str">
            <v>BEBAN POKOK AQUA A330ML</v>
          </cell>
          <cell r="D385" t="str">
            <v>Rp</v>
          </cell>
          <cell r="E385">
            <v>0</v>
          </cell>
          <cell r="F385" t="str">
            <v>Rp</v>
          </cell>
          <cell r="G385">
            <v>0</v>
          </cell>
          <cell r="H385" t="str">
            <v>Rp</v>
          </cell>
          <cell r="I385">
            <v>0</v>
          </cell>
          <cell r="J385" t="str">
            <v>Rp</v>
          </cell>
          <cell r="K385">
            <v>0</v>
          </cell>
        </row>
        <row r="386">
          <cell r="B386">
            <v>55103</v>
          </cell>
          <cell r="C386" t="str">
            <v>BEBAN POKOK AQUA A375ML</v>
          </cell>
          <cell r="D386" t="str">
            <v>Rp</v>
          </cell>
          <cell r="E386">
            <v>0</v>
          </cell>
          <cell r="F386" t="str">
            <v>Rp</v>
          </cell>
          <cell r="G386">
            <v>0</v>
          </cell>
          <cell r="H386" t="str">
            <v>Rp</v>
          </cell>
          <cell r="I386">
            <v>0</v>
          </cell>
          <cell r="J386" t="str">
            <v>Rp</v>
          </cell>
          <cell r="K386">
            <v>0</v>
          </cell>
        </row>
        <row r="387">
          <cell r="B387">
            <v>55104</v>
          </cell>
          <cell r="C387" t="str">
            <v>BEBAN POKOK AQUA A380ML (ISI)</v>
          </cell>
          <cell r="D387" t="str">
            <v>Rp</v>
          </cell>
          <cell r="E387">
            <v>0</v>
          </cell>
          <cell r="F387" t="str">
            <v>Rp</v>
          </cell>
          <cell r="G387">
            <v>0</v>
          </cell>
          <cell r="H387" t="str">
            <v>Rp</v>
          </cell>
          <cell r="I387">
            <v>0</v>
          </cell>
          <cell r="J387" t="str">
            <v>Rp</v>
          </cell>
          <cell r="K387">
            <v>0</v>
          </cell>
        </row>
        <row r="388">
          <cell r="B388">
            <v>55105</v>
          </cell>
          <cell r="C388" t="str">
            <v>BEBAN POKOK AQUA KRAT A380ML</v>
          </cell>
          <cell r="D388" t="str">
            <v>Rp</v>
          </cell>
          <cell r="E388">
            <v>0</v>
          </cell>
          <cell r="F388" t="str">
            <v>Rp</v>
          </cell>
          <cell r="G388">
            <v>0</v>
          </cell>
          <cell r="H388" t="str">
            <v>Rp</v>
          </cell>
          <cell r="I388">
            <v>0</v>
          </cell>
          <cell r="J388" t="str">
            <v>Rp</v>
          </cell>
          <cell r="K388">
            <v>0</v>
          </cell>
        </row>
        <row r="389">
          <cell r="B389">
            <v>55106</v>
          </cell>
          <cell r="C389" t="str">
            <v>BEBAN POKOK AQUA BOTOL A380ML</v>
          </cell>
          <cell r="D389" t="str">
            <v>Rp</v>
          </cell>
          <cell r="E389">
            <v>0</v>
          </cell>
          <cell r="F389" t="str">
            <v>Rp</v>
          </cell>
          <cell r="G389">
            <v>0</v>
          </cell>
          <cell r="H389" t="str">
            <v>Rp</v>
          </cell>
          <cell r="I389">
            <v>0</v>
          </cell>
          <cell r="J389" t="str">
            <v>Rp</v>
          </cell>
          <cell r="K389">
            <v>0</v>
          </cell>
        </row>
        <row r="390">
          <cell r="B390">
            <v>55107</v>
          </cell>
          <cell r="C390" t="str">
            <v>BEBAN POKOK AQUA A600ML</v>
          </cell>
          <cell r="D390" t="str">
            <v>Rp</v>
          </cell>
          <cell r="E390">
            <v>0</v>
          </cell>
          <cell r="F390" t="str">
            <v>Rp</v>
          </cell>
          <cell r="G390">
            <v>0</v>
          </cell>
          <cell r="H390" t="str">
            <v>Rp</v>
          </cell>
          <cell r="I390">
            <v>0</v>
          </cell>
          <cell r="J390" t="str">
            <v>Rp</v>
          </cell>
          <cell r="K390">
            <v>0</v>
          </cell>
        </row>
        <row r="391">
          <cell r="B391">
            <v>55108</v>
          </cell>
          <cell r="C391" t="str">
            <v>BEBAN POKOK AQUA A1500ML</v>
          </cell>
          <cell r="D391" t="str">
            <v>Rp</v>
          </cell>
          <cell r="E391">
            <v>0</v>
          </cell>
          <cell r="F391" t="str">
            <v>Rp</v>
          </cell>
          <cell r="G391">
            <v>0</v>
          </cell>
          <cell r="H391" t="str">
            <v>Rp</v>
          </cell>
          <cell r="I391">
            <v>0</v>
          </cell>
          <cell r="J391" t="str">
            <v>Rp</v>
          </cell>
          <cell r="K391">
            <v>0</v>
          </cell>
        </row>
        <row r="392">
          <cell r="B392">
            <v>55109</v>
          </cell>
          <cell r="C392" t="str">
            <v>BEBAN POKOK AQUA GALON</v>
          </cell>
          <cell r="D392" t="str">
            <v>Rp</v>
          </cell>
          <cell r="E392">
            <v>0</v>
          </cell>
          <cell r="F392" t="str">
            <v>Rp</v>
          </cell>
          <cell r="G392">
            <v>257825250</v>
          </cell>
          <cell r="H392" t="str">
            <v>Rp</v>
          </cell>
          <cell r="I392">
            <v>0</v>
          </cell>
          <cell r="J392" t="str">
            <v>Rp</v>
          </cell>
          <cell r="K392">
            <v>257825250</v>
          </cell>
        </row>
        <row r="393">
          <cell r="B393">
            <v>55110</v>
          </cell>
          <cell r="C393" t="str">
            <v>BEBAN POKOK AQUA GALON KOSONG</v>
          </cell>
          <cell r="D393" t="str">
            <v>Rp</v>
          </cell>
          <cell r="E393">
            <v>0</v>
          </cell>
          <cell r="F393" t="str">
            <v>Rp</v>
          </cell>
          <cell r="G393">
            <v>97080000</v>
          </cell>
          <cell r="H393" t="str">
            <v>Rp</v>
          </cell>
          <cell r="I393">
            <v>0</v>
          </cell>
          <cell r="J393" t="str">
            <v>Rp</v>
          </cell>
          <cell r="K393">
            <v>97080000</v>
          </cell>
        </row>
        <row r="394">
          <cell r="B394">
            <v>55111</v>
          </cell>
          <cell r="C394" t="str">
            <v>BEBAN POKOK VIT V240ML</v>
          </cell>
          <cell r="D394" t="str">
            <v>Rp</v>
          </cell>
          <cell r="E394">
            <v>0</v>
          </cell>
          <cell r="F394" t="str">
            <v>Rp</v>
          </cell>
          <cell r="G394">
            <v>2985400</v>
          </cell>
          <cell r="H394" t="str">
            <v>Rp</v>
          </cell>
          <cell r="I394">
            <v>0</v>
          </cell>
          <cell r="J394" t="str">
            <v>Rp</v>
          </cell>
          <cell r="K394">
            <v>2985400</v>
          </cell>
        </row>
        <row r="395">
          <cell r="B395">
            <v>55112</v>
          </cell>
          <cell r="C395" t="str">
            <v>BEBAN POKOK VIT V600ML</v>
          </cell>
          <cell r="D395" t="str">
            <v>Rp</v>
          </cell>
          <cell r="E395">
            <v>0</v>
          </cell>
          <cell r="F395" t="str">
            <v>Rp</v>
          </cell>
          <cell r="G395">
            <v>696500</v>
          </cell>
          <cell r="H395" t="str">
            <v>Rp</v>
          </cell>
          <cell r="I395">
            <v>0</v>
          </cell>
          <cell r="J395" t="str">
            <v>Rp</v>
          </cell>
          <cell r="K395">
            <v>696500</v>
          </cell>
        </row>
        <row r="396">
          <cell r="B396">
            <v>55113</v>
          </cell>
          <cell r="C396" t="str">
            <v>BEBAN POKOK VIT V1500ML</v>
          </cell>
          <cell r="D396" t="str">
            <v>Rp</v>
          </cell>
          <cell r="E396">
            <v>0</v>
          </cell>
          <cell r="F396" t="str">
            <v>Rp</v>
          </cell>
          <cell r="G396">
            <v>266000</v>
          </cell>
          <cell r="H396" t="str">
            <v>Rp</v>
          </cell>
          <cell r="I396">
            <v>0</v>
          </cell>
          <cell r="J396" t="str">
            <v>Rp</v>
          </cell>
          <cell r="K396">
            <v>266000</v>
          </cell>
        </row>
        <row r="397">
          <cell r="B397">
            <v>55114</v>
          </cell>
          <cell r="C397" t="str">
            <v>BEBAN POKOK VIT GALON</v>
          </cell>
          <cell r="D397" t="str">
            <v>Rp</v>
          </cell>
          <cell r="E397">
            <v>0</v>
          </cell>
          <cell r="F397" t="str">
            <v>Rp</v>
          </cell>
          <cell r="G397">
            <v>6672900</v>
          </cell>
          <cell r="H397" t="str">
            <v>Rp</v>
          </cell>
          <cell r="I397">
            <v>0</v>
          </cell>
          <cell r="J397" t="str">
            <v>Rp</v>
          </cell>
          <cell r="K397">
            <v>6672900</v>
          </cell>
        </row>
        <row r="398">
          <cell r="B398">
            <v>55115</v>
          </cell>
          <cell r="C398" t="str">
            <v>BEBAN POKOK VIT GALON KOSONG</v>
          </cell>
          <cell r="D398" t="str">
            <v>Rp</v>
          </cell>
          <cell r="E398">
            <v>0</v>
          </cell>
          <cell r="F398" t="str">
            <v>Rp</v>
          </cell>
          <cell r="G398">
            <v>30000</v>
          </cell>
          <cell r="H398" t="str">
            <v>Rp</v>
          </cell>
          <cell r="I398">
            <v>0</v>
          </cell>
          <cell r="J398" t="str">
            <v>Rp</v>
          </cell>
          <cell r="K398">
            <v>30000</v>
          </cell>
        </row>
        <row r="399">
          <cell r="B399">
            <v>55116</v>
          </cell>
          <cell r="C399" t="str">
            <v>BEBAN POKOK MIZONE ORANGE LIM ( MZOL )</v>
          </cell>
          <cell r="D399" t="str">
            <v>Rp</v>
          </cell>
          <cell r="E399">
            <v>0</v>
          </cell>
          <cell r="F399" t="str">
            <v>Rp</v>
          </cell>
          <cell r="G399">
            <v>0</v>
          </cell>
          <cell r="H399" t="str">
            <v>Rp</v>
          </cell>
          <cell r="I399">
            <v>0</v>
          </cell>
          <cell r="J399" t="str">
            <v>Rp</v>
          </cell>
          <cell r="K399">
            <v>0</v>
          </cell>
        </row>
        <row r="400">
          <cell r="B400">
            <v>55117</v>
          </cell>
          <cell r="C400" t="str">
            <v>BEBAN POKOK MIZONE  PASSION FRUIT ( MZPF)</v>
          </cell>
          <cell r="D400" t="str">
            <v>Rp</v>
          </cell>
          <cell r="E400">
            <v>0</v>
          </cell>
          <cell r="F400" t="str">
            <v>Rp</v>
          </cell>
          <cell r="G400">
            <v>0</v>
          </cell>
          <cell r="H400" t="str">
            <v>Rp</v>
          </cell>
          <cell r="I400">
            <v>0</v>
          </cell>
          <cell r="J400" t="str">
            <v>Rp</v>
          </cell>
          <cell r="K400">
            <v>0</v>
          </cell>
        </row>
        <row r="401">
          <cell r="B401">
            <v>55118</v>
          </cell>
          <cell r="C401" t="str">
            <v>BEBAN POKOK MIZONE LEMON LECHEE ( MZLL)</v>
          </cell>
          <cell r="D401" t="str">
            <v>Rp</v>
          </cell>
          <cell r="E401">
            <v>0</v>
          </cell>
          <cell r="F401" t="str">
            <v>Rp</v>
          </cell>
          <cell r="G401">
            <v>0</v>
          </cell>
          <cell r="H401" t="str">
            <v>Rp</v>
          </cell>
          <cell r="I401">
            <v>0</v>
          </cell>
          <cell r="J401" t="str">
            <v>Rp</v>
          </cell>
          <cell r="K401">
            <v>0</v>
          </cell>
        </row>
        <row r="402">
          <cell r="B402">
            <v>55144</v>
          </cell>
          <cell r="C402" t="str">
            <v>BEBAN POKOK MIZONE GUAVA (MAG)</v>
          </cell>
          <cell r="D402" t="str">
            <v>Rp</v>
          </cell>
          <cell r="E402">
            <v>0</v>
          </cell>
          <cell r="F402" t="str">
            <v>Rp</v>
          </cell>
          <cell r="G402">
            <v>0</v>
          </cell>
          <cell r="H402" t="str">
            <v>Rp</v>
          </cell>
          <cell r="I402">
            <v>0</v>
          </cell>
          <cell r="J402" t="str">
            <v>Rp</v>
          </cell>
          <cell r="K402">
            <v>0</v>
          </cell>
        </row>
        <row r="403">
          <cell r="B403">
            <v>55119</v>
          </cell>
          <cell r="C403" t="str">
            <v>BEBAN POKOK MIZONE MULTI PACK</v>
          </cell>
          <cell r="D403" t="str">
            <v>Rp</v>
          </cell>
          <cell r="E403">
            <v>0</v>
          </cell>
          <cell r="F403" t="str">
            <v>Rp</v>
          </cell>
          <cell r="G403">
            <v>0</v>
          </cell>
          <cell r="H403" t="str">
            <v>Rp</v>
          </cell>
          <cell r="I403">
            <v>0</v>
          </cell>
          <cell r="J403" t="str">
            <v>Rp</v>
          </cell>
          <cell r="K403">
            <v>0</v>
          </cell>
        </row>
        <row r="404">
          <cell r="B404">
            <v>55120</v>
          </cell>
          <cell r="C404" t="str">
            <v>BEBAN POKOK MILKUAT ORANGE I (70 X 60 ml )</v>
          </cell>
          <cell r="D404" t="str">
            <v>Rp</v>
          </cell>
          <cell r="E404">
            <v>0</v>
          </cell>
          <cell r="F404" t="str">
            <v>Rp</v>
          </cell>
          <cell r="G404">
            <v>0</v>
          </cell>
          <cell r="H404" t="str">
            <v>Rp</v>
          </cell>
          <cell r="I404">
            <v>0</v>
          </cell>
          <cell r="J404" t="str">
            <v>Rp</v>
          </cell>
          <cell r="K404">
            <v>0</v>
          </cell>
        </row>
        <row r="405">
          <cell r="B405">
            <v>55121</v>
          </cell>
          <cell r="C405" t="str">
            <v>BEBAN POKOK MILKUAT ORANGE II ( ISI 60 pcs )</v>
          </cell>
          <cell r="D405" t="str">
            <v>Rp</v>
          </cell>
          <cell r="E405">
            <v>0</v>
          </cell>
          <cell r="F405" t="str">
            <v>Rp</v>
          </cell>
          <cell r="G405">
            <v>0</v>
          </cell>
          <cell r="H405" t="str">
            <v>Rp</v>
          </cell>
          <cell r="I405">
            <v>0</v>
          </cell>
          <cell r="J405" t="str">
            <v>Rp</v>
          </cell>
          <cell r="K405">
            <v>0</v>
          </cell>
        </row>
        <row r="406">
          <cell r="B406">
            <v>55122</v>
          </cell>
          <cell r="C406" t="str">
            <v>BEBAN POKOK MILKUAT ORANGE II ( 80 X 60 ml )</v>
          </cell>
          <cell r="D406" t="str">
            <v>Rp</v>
          </cell>
          <cell r="E406">
            <v>0</v>
          </cell>
          <cell r="F406" t="str">
            <v>Rp</v>
          </cell>
          <cell r="G406">
            <v>0</v>
          </cell>
          <cell r="H406" t="str">
            <v>Rp</v>
          </cell>
          <cell r="I406">
            <v>0</v>
          </cell>
          <cell r="J406" t="str">
            <v>Rp</v>
          </cell>
          <cell r="K406">
            <v>0</v>
          </cell>
        </row>
        <row r="407">
          <cell r="B407">
            <v>55123</v>
          </cell>
          <cell r="C407" t="str">
            <v>BEBAN POKOK MILKUAT FRUTY 135 ML</v>
          </cell>
          <cell r="D407" t="str">
            <v>Rp</v>
          </cell>
          <cell r="E407">
            <v>0</v>
          </cell>
          <cell r="F407" t="str">
            <v>Rp</v>
          </cell>
          <cell r="G407">
            <v>0</v>
          </cell>
          <cell r="H407" t="str">
            <v>Rp</v>
          </cell>
          <cell r="I407">
            <v>0</v>
          </cell>
          <cell r="J407" t="str">
            <v>Rp</v>
          </cell>
          <cell r="K407">
            <v>0</v>
          </cell>
        </row>
        <row r="408">
          <cell r="B408">
            <v>55124</v>
          </cell>
          <cell r="C408" t="str">
            <v>BEBAN POKOK MILKUAT FRUTY II( ISI 60 pcs)</v>
          </cell>
          <cell r="D408" t="str">
            <v>Rp</v>
          </cell>
          <cell r="E408">
            <v>0</v>
          </cell>
          <cell r="F408" t="str">
            <v>Rp</v>
          </cell>
          <cell r="G408">
            <v>0</v>
          </cell>
          <cell r="H408" t="str">
            <v>Rp</v>
          </cell>
          <cell r="I408">
            <v>0</v>
          </cell>
          <cell r="J408" t="str">
            <v>Rp</v>
          </cell>
          <cell r="K408">
            <v>0</v>
          </cell>
        </row>
        <row r="409">
          <cell r="B409">
            <v>55125</v>
          </cell>
          <cell r="C409" t="str">
            <v>BEBAN POKOK MILKUAT FRUTY ( 70 X 60 ml)</v>
          </cell>
          <cell r="D409" t="str">
            <v>Rp</v>
          </cell>
          <cell r="E409">
            <v>0</v>
          </cell>
          <cell r="F409" t="str">
            <v>Rp</v>
          </cell>
          <cell r="G409">
            <v>0</v>
          </cell>
          <cell r="H409" t="str">
            <v>Rp</v>
          </cell>
          <cell r="I409">
            <v>0</v>
          </cell>
          <cell r="J409" t="str">
            <v>Rp</v>
          </cell>
          <cell r="K409">
            <v>0</v>
          </cell>
        </row>
        <row r="410">
          <cell r="B410">
            <v>55126</v>
          </cell>
          <cell r="C410" t="str">
            <v>BEBAN POKOK MILKUAT STRA*BERRY ( 70 X 60 ml)</v>
          </cell>
          <cell r="D410" t="str">
            <v>Rp</v>
          </cell>
          <cell r="E410">
            <v>0</v>
          </cell>
          <cell r="F410" t="str">
            <v>Rp</v>
          </cell>
          <cell r="G410">
            <v>0</v>
          </cell>
          <cell r="H410" t="str">
            <v>Rp</v>
          </cell>
          <cell r="I410">
            <v>0</v>
          </cell>
          <cell r="J410" t="str">
            <v>Rp</v>
          </cell>
          <cell r="K410">
            <v>0</v>
          </cell>
        </row>
        <row r="411">
          <cell r="B411">
            <v>55127</v>
          </cell>
          <cell r="C411" t="str">
            <v>BEBAN POKOK MILKUAT STRA*BERRY 135ML</v>
          </cell>
          <cell r="D411" t="str">
            <v>Rp</v>
          </cell>
          <cell r="E411">
            <v>0</v>
          </cell>
          <cell r="F411" t="str">
            <v>Rp</v>
          </cell>
          <cell r="G411">
            <v>0</v>
          </cell>
          <cell r="H411" t="str">
            <v>Rp</v>
          </cell>
          <cell r="I411">
            <v>0</v>
          </cell>
          <cell r="J411" t="str">
            <v>Rp</v>
          </cell>
          <cell r="K411">
            <v>0</v>
          </cell>
        </row>
        <row r="412">
          <cell r="B412">
            <v>55128</v>
          </cell>
          <cell r="C412" t="str">
            <v>BEBAN POKOK MILKUAT MANGO I 90 ML (ISI 40 pcs)</v>
          </cell>
          <cell r="D412" t="str">
            <v>Rp</v>
          </cell>
          <cell r="E412">
            <v>0</v>
          </cell>
          <cell r="F412" t="str">
            <v>Rp</v>
          </cell>
          <cell r="G412">
            <v>0</v>
          </cell>
          <cell r="H412" t="str">
            <v>Rp</v>
          </cell>
          <cell r="I412">
            <v>0</v>
          </cell>
          <cell r="J412" t="str">
            <v>Rp</v>
          </cell>
          <cell r="K412">
            <v>0</v>
          </cell>
        </row>
        <row r="413">
          <cell r="B413">
            <v>55129</v>
          </cell>
          <cell r="C413" t="str">
            <v>BEBAN POKOK MILKUAT MANGO II (70ML X 60 pcs)</v>
          </cell>
          <cell r="D413" t="str">
            <v>Rp</v>
          </cell>
          <cell r="E413">
            <v>0</v>
          </cell>
          <cell r="F413" t="str">
            <v>Rp</v>
          </cell>
          <cell r="G413">
            <v>0</v>
          </cell>
          <cell r="H413" t="str">
            <v>Rp</v>
          </cell>
          <cell r="I413">
            <v>0</v>
          </cell>
          <cell r="J413" t="str">
            <v>Rp</v>
          </cell>
          <cell r="K413">
            <v>0</v>
          </cell>
        </row>
        <row r="414">
          <cell r="B414">
            <v>55130</v>
          </cell>
          <cell r="C414" t="str">
            <v>BEBAN POKOK MILKUAT MANGO III (80ML X 60 pcs)</v>
          </cell>
          <cell r="D414" t="str">
            <v>Rp</v>
          </cell>
          <cell r="E414">
            <v>0</v>
          </cell>
          <cell r="F414" t="str">
            <v>Rp</v>
          </cell>
          <cell r="G414">
            <v>0</v>
          </cell>
          <cell r="H414" t="str">
            <v>Rp</v>
          </cell>
          <cell r="I414">
            <v>0</v>
          </cell>
          <cell r="J414" t="str">
            <v>Rp</v>
          </cell>
          <cell r="K414">
            <v>0</v>
          </cell>
        </row>
        <row r="415">
          <cell r="B415">
            <v>55131</v>
          </cell>
          <cell r="C415" t="str">
            <v>BEBAN POKOK MILKUAT CHOCOLATE (70 X 54 ml)</v>
          </cell>
          <cell r="D415" t="str">
            <v>Rp</v>
          </cell>
          <cell r="E415">
            <v>0</v>
          </cell>
          <cell r="F415" t="str">
            <v>Rp</v>
          </cell>
          <cell r="G415">
            <v>0</v>
          </cell>
          <cell r="H415" t="str">
            <v>Rp</v>
          </cell>
          <cell r="I415">
            <v>0</v>
          </cell>
          <cell r="J415" t="str">
            <v>Rp</v>
          </cell>
          <cell r="K415">
            <v>0</v>
          </cell>
        </row>
        <row r="416">
          <cell r="B416">
            <v>55132</v>
          </cell>
          <cell r="C416" t="str">
            <v>BEBAN POKOK MILKUAT CHOCOLATE 90 ml</v>
          </cell>
          <cell r="D416" t="str">
            <v>Rp</v>
          </cell>
          <cell r="E416">
            <v>0</v>
          </cell>
          <cell r="F416" t="str">
            <v>Rp</v>
          </cell>
          <cell r="G416">
            <v>0</v>
          </cell>
          <cell r="H416" t="str">
            <v>Rp</v>
          </cell>
          <cell r="I416">
            <v>0</v>
          </cell>
          <cell r="J416" t="str">
            <v>Rp</v>
          </cell>
          <cell r="K416">
            <v>0</v>
          </cell>
        </row>
        <row r="417">
          <cell r="B417">
            <v>55133</v>
          </cell>
          <cell r="C417" t="str">
            <v>BEBAN POKOK MILKUAT CHOCOLATE BANTAL (135 ml)</v>
          </cell>
          <cell r="D417" t="str">
            <v>Rp</v>
          </cell>
          <cell r="E417">
            <v>0</v>
          </cell>
          <cell r="F417" t="str">
            <v>Rp</v>
          </cell>
          <cell r="G417">
            <v>0</v>
          </cell>
          <cell r="H417" t="str">
            <v>Rp</v>
          </cell>
          <cell r="I417">
            <v>0</v>
          </cell>
          <cell r="J417" t="str">
            <v>Rp</v>
          </cell>
          <cell r="K417">
            <v>0</v>
          </cell>
        </row>
        <row r="418">
          <cell r="B418">
            <v>55134</v>
          </cell>
          <cell r="C418" t="str">
            <v>BEBAN POKOK MILKUAT PREBIOTIK STA*-100MLX40PC</v>
          </cell>
          <cell r="D418" t="str">
            <v>Rp</v>
          </cell>
          <cell r="E418">
            <v>0</v>
          </cell>
          <cell r="F418" t="str">
            <v>Rp</v>
          </cell>
          <cell r="G418">
            <v>0</v>
          </cell>
          <cell r="H418" t="str">
            <v>Rp</v>
          </cell>
          <cell r="I418">
            <v>0</v>
          </cell>
          <cell r="J418" t="str">
            <v>Rp</v>
          </cell>
          <cell r="K418">
            <v>0</v>
          </cell>
        </row>
        <row r="419">
          <cell r="B419">
            <v>55135</v>
          </cell>
          <cell r="C419" t="str">
            <v>BEBAN POKOK MILKUAT PREBIOTIK GRAPE-100MLX40PC</v>
          </cell>
          <cell r="D419" t="str">
            <v>Rp</v>
          </cell>
          <cell r="E419">
            <v>0</v>
          </cell>
          <cell r="F419" t="str">
            <v>Rp</v>
          </cell>
          <cell r="G419">
            <v>0</v>
          </cell>
          <cell r="H419" t="str">
            <v>Rp</v>
          </cell>
          <cell r="I419">
            <v>0</v>
          </cell>
          <cell r="J419" t="str">
            <v>Rp</v>
          </cell>
          <cell r="K419">
            <v>0</v>
          </cell>
        </row>
        <row r="420">
          <cell r="B420">
            <v>55136</v>
          </cell>
          <cell r="C420" t="str">
            <v>BEBAN POKOK MILKUAT PREBIOTIK ORANGE-100MLX40PC</v>
          </cell>
          <cell r="D420" t="str">
            <v>Rp</v>
          </cell>
          <cell r="E420">
            <v>0</v>
          </cell>
          <cell r="F420" t="str">
            <v>Rp</v>
          </cell>
          <cell r="G420">
            <v>0</v>
          </cell>
          <cell r="H420" t="str">
            <v>Rp</v>
          </cell>
          <cell r="I420">
            <v>0</v>
          </cell>
          <cell r="J420" t="str">
            <v>Rp</v>
          </cell>
          <cell r="K420">
            <v>0</v>
          </cell>
        </row>
        <row r="421">
          <cell r="B421">
            <v>55137</v>
          </cell>
          <cell r="C421" t="str">
            <v>BEBAN POKOK AFALAN / REJECT</v>
          </cell>
          <cell r="D421" t="str">
            <v>Rp</v>
          </cell>
          <cell r="E421">
            <v>0</v>
          </cell>
          <cell r="F421" t="str">
            <v>Rp</v>
          </cell>
          <cell r="G421">
            <v>0</v>
          </cell>
          <cell r="H421" t="str">
            <v>Rp</v>
          </cell>
          <cell r="I421">
            <v>0</v>
          </cell>
          <cell r="J421" t="str">
            <v>Rp</v>
          </cell>
          <cell r="K421">
            <v>0</v>
          </cell>
        </row>
        <row r="422">
          <cell r="B422">
            <v>80101</v>
          </cell>
          <cell r="C422" t="str">
            <v>Pendapatan Jasa Giro</v>
          </cell>
          <cell r="D422" t="str">
            <v>Rp</v>
          </cell>
          <cell r="E422">
            <v>0</v>
          </cell>
          <cell r="F422" t="str">
            <v>Rp</v>
          </cell>
          <cell r="G422">
            <v>0</v>
          </cell>
          <cell r="H422" t="str">
            <v>Rp</v>
          </cell>
          <cell r="I422">
            <v>0</v>
          </cell>
          <cell r="J422" t="str">
            <v>Rp</v>
          </cell>
          <cell r="K422">
            <v>0</v>
          </cell>
        </row>
        <row r="423">
          <cell r="B423">
            <v>80201</v>
          </cell>
          <cell r="C423" t="str">
            <v>Laba Penjualan Aktiva Tetap</v>
          </cell>
          <cell r="D423" t="str">
            <v>Rp</v>
          </cell>
          <cell r="E423">
            <v>0</v>
          </cell>
          <cell r="F423" t="str">
            <v>Rp</v>
          </cell>
          <cell r="G423">
            <v>0</v>
          </cell>
          <cell r="H423" t="str">
            <v>Rp</v>
          </cell>
          <cell r="I423">
            <v>0</v>
          </cell>
          <cell r="J423" t="str">
            <v>Rp</v>
          </cell>
          <cell r="K423">
            <v>0</v>
          </cell>
        </row>
        <row r="424">
          <cell r="B424">
            <v>80301</v>
          </cell>
          <cell r="C424" t="str">
            <v>Pendapatan Bunga</v>
          </cell>
          <cell r="D424" t="str">
            <v>Rp</v>
          </cell>
          <cell r="E424">
            <v>0</v>
          </cell>
          <cell r="F424" t="str">
            <v>Rp</v>
          </cell>
          <cell r="G424">
            <v>0</v>
          </cell>
          <cell r="H424" t="str">
            <v>Rp</v>
          </cell>
          <cell r="I424">
            <v>2272.27</v>
          </cell>
          <cell r="J424" t="str">
            <v>Rp</v>
          </cell>
          <cell r="K424">
            <v>-2272.27</v>
          </cell>
        </row>
        <row r="425">
          <cell r="B425">
            <v>80401</v>
          </cell>
          <cell r="C425" t="str">
            <v>Laba Selisih Kurs</v>
          </cell>
          <cell r="D425" t="str">
            <v>Rp</v>
          </cell>
          <cell r="E425">
            <v>0</v>
          </cell>
          <cell r="F425" t="str">
            <v>Rp</v>
          </cell>
          <cell r="G425">
            <v>0</v>
          </cell>
          <cell r="H425" t="str">
            <v>Rp</v>
          </cell>
          <cell r="I425">
            <v>0</v>
          </cell>
          <cell r="J425" t="str">
            <v>Rp</v>
          </cell>
          <cell r="K425">
            <v>0</v>
          </cell>
        </row>
        <row r="426">
          <cell r="B426">
            <v>80501</v>
          </cell>
          <cell r="C426" t="str">
            <v>Penjualan Afalan</v>
          </cell>
          <cell r="D426" t="str">
            <v>Rp</v>
          </cell>
          <cell r="E426">
            <v>0</v>
          </cell>
          <cell r="F426" t="str">
            <v>Rp</v>
          </cell>
          <cell r="G426">
            <v>0</v>
          </cell>
          <cell r="H426" t="str">
            <v>Rp</v>
          </cell>
          <cell r="I426">
            <v>0</v>
          </cell>
          <cell r="J426" t="str">
            <v>Rp</v>
          </cell>
          <cell r="K426">
            <v>0</v>
          </cell>
        </row>
        <row r="427">
          <cell r="B427">
            <v>80601</v>
          </cell>
          <cell r="C427" t="str">
            <v>Selisih Harga Transaksi Antar Cabang</v>
          </cell>
          <cell r="D427" t="str">
            <v>Rp</v>
          </cell>
          <cell r="E427">
            <v>0</v>
          </cell>
          <cell r="F427" t="str">
            <v>Rp</v>
          </cell>
          <cell r="G427">
            <v>0</v>
          </cell>
          <cell r="H427" t="str">
            <v>Rp</v>
          </cell>
          <cell r="I427">
            <v>0</v>
          </cell>
          <cell r="J427" t="str">
            <v>Rp</v>
          </cell>
          <cell r="K427">
            <v>0</v>
          </cell>
        </row>
        <row r="428">
          <cell r="B428">
            <v>80701</v>
          </cell>
          <cell r="C428" t="str">
            <v xml:space="preserve">Pendapatan Sewa </v>
          </cell>
          <cell r="D428" t="str">
            <v>Rp</v>
          </cell>
          <cell r="E428">
            <v>0</v>
          </cell>
          <cell r="F428" t="str">
            <v>Rp</v>
          </cell>
          <cell r="G428">
            <v>0</v>
          </cell>
          <cell r="H428" t="str">
            <v>Rp</v>
          </cell>
          <cell r="I428">
            <v>0</v>
          </cell>
          <cell r="J428" t="str">
            <v>Rp</v>
          </cell>
          <cell r="K428">
            <v>0</v>
          </cell>
        </row>
        <row r="429">
          <cell r="B429">
            <v>80901</v>
          </cell>
          <cell r="C429" t="str">
            <v>Lain-lain ( Kurang lebih bayar)</v>
          </cell>
          <cell r="D429" t="str">
            <v>Rp</v>
          </cell>
          <cell r="E429">
            <v>0</v>
          </cell>
          <cell r="F429" t="str">
            <v>Rp</v>
          </cell>
          <cell r="G429">
            <v>0</v>
          </cell>
          <cell r="H429" t="str">
            <v>Rp</v>
          </cell>
          <cell r="I429">
            <v>0</v>
          </cell>
          <cell r="J429" t="str">
            <v>Rp</v>
          </cell>
          <cell r="K429">
            <v>0</v>
          </cell>
        </row>
        <row r="430">
          <cell r="B430">
            <v>125101</v>
          </cell>
          <cell r="C430" t="str">
            <v>Investasi Pada PT ………….</v>
          </cell>
          <cell r="D430" t="str">
            <v>Rp</v>
          </cell>
          <cell r="E430">
            <v>0</v>
          </cell>
          <cell r="F430" t="str">
            <v>Rp</v>
          </cell>
          <cell r="G430">
            <v>0</v>
          </cell>
          <cell r="H430" t="str">
            <v>Rp</v>
          </cell>
          <cell r="I430">
            <v>0</v>
          </cell>
          <cell r="J430" t="str">
            <v>Rp</v>
          </cell>
          <cell r="K430">
            <v>0</v>
          </cell>
        </row>
        <row r="431">
          <cell r="B431" t="str">
            <v>116101</v>
          </cell>
          <cell r="C431" t="str">
            <v>Uang Muka Pembelian Mesin Lokal</v>
          </cell>
          <cell r="D431" t="str">
            <v>Rp</v>
          </cell>
          <cell r="E431">
            <v>0</v>
          </cell>
          <cell r="F431" t="str">
            <v>Rp</v>
          </cell>
          <cell r="G431">
            <v>0</v>
          </cell>
          <cell r="H431" t="str">
            <v>Rp</v>
          </cell>
          <cell r="I431">
            <v>0</v>
          </cell>
          <cell r="J431" t="str">
            <v>Rp</v>
          </cell>
          <cell r="K431">
            <v>0</v>
          </cell>
        </row>
        <row r="432">
          <cell r="B432" t="str">
            <v>116102</v>
          </cell>
          <cell r="C432" t="str">
            <v>Uang Muka Pembelian Lain-lain Lokal</v>
          </cell>
          <cell r="D432" t="str">
            <v>Rp</v>
          </cell>
          <cell r="E432">
            <v>0</v>
          </cell>
          <cell r="F432" t="str">
            <v>Rp</v>
          </cell>
          <cell r="G432">
            <v>0</v>
          </cell>
          <cell r="H432" t="str">
            <v>Rp</v>
          </cell>
          <cell r="I432">
            <v>0</v>
          </cell>
          <cell r="J432" t="str">
            <v>Rp</v>
          </cell>
          <cell r="K432">
            <v>0</v>
          </cell>
        </row>
        <row r="433">
          <cell r="B433" t="str">
            <v>116103</v>
          </cell>
          <cell r="C433" t="str">
            <v>Uang Muka Pembelian - PT SPS</v>
          </cell>
          <cell r="D433" t="str">
            <v>Rp</v>
          </cell>
          <cell r="E433">
            <v>0</v>
          </cell>
          <cell r="F433" t="str">
            <v>Rp</v>
          </cell>
          <cell r="G433">
            <v>0</v>
          </cell>
          <cell r="H433" t="str">
            <v>Rp</v>
          </cell>
          <cell r="I433">
            <v>0</v>
          </cell>
          <cell r="J433" t="str">
            <v>Rp</v>
          </cell>
          <cell r="K433">
            <v>0</v>
          </cell>
        </row>
        <row r="434">
          <cell r="B434" t="str">
            <v>116201</v>
          </cell>
          <cell r="C434" t="str">
            <v>Uang Muka Pembelian Mesin Import</v>
          </cell>
          <cell r="D434" t="str">
            <v>Rp</v>
          </cell>
          <cell r="E434">
            <v>0</v>
          </cell>
          <cell r="F434" t="str">
            <v>Rp</v>
          </cell>
          <cell r="G434">
            <v>0</v>
          </cell>
          <cell r="H434" t="str">
            <v>Rp</v>
          </cell>
          <cell r="I434">
            <v>0</v>
          </cell>
          <cell r="J434" t="str">
            <v>Rp</v>
          </cell>
          <cell r="K434">
            <v>0</v>
          </cell>
        </row>
        <row r="435">
          <cell r="B435" t="str">
            <v>116202</v>
          </cell>
          <cell r="C435" t="str">
            <v>Uang Muka Pembelian Lain-lain Import</v>
          </cell>
          <cell r="D435" t="str">
            <v>Rp</v>
          </cell>
          <cell r="E435">
            <v>0</v>
          </cell>
          <cell r="F435" t="str">
            <v>Rp</v>
          </cell>
          <cell r="G435">
            <v>0</v>
          </cell>
          <cell r="H435" t="str">
            <v>Rp</v>
          </cell>
          <cell r="I435">
            <v>0</v>
          </cell>
          <cell r="J435" t="str">
            <v>Rp</v>
          </cell>
          <cell r="K435">
            <v>0</v>
          </cell>
        </row>
        <row r="436">
          <cell r="B436" t="str">
            <v>116301</v>
          </cell>
          <cell r="C436" t="str">
            <v>Uang Muka Pembayaran Hutang IDR</v>
          </cell>
          <cell r="D436" t="str">
            <v>Rp</v>
          </cell>
          <cell r="E436">
            <v>0</v>
          </cell>
          <cell r="F436" t="str">
            <v>Rp</v>
          </cell>
          <cell r="G436">
            <v>0</v>
          </cell>
          <cell r="H436" t="str">
            <v>Rp</v>
          </cell>
          <cell r="I436">
            <v>0</v>
          </cell>
          <cell r="J436" t="str">
            <v>Rp</v>
          </cell>
          <cell r="K436">
            <v>0</v>
          </cell>
        </row>
        <row r="437">
          <cell r="B437" t="str">
            <v>116302</v>
          </cell>
          <cell r="C437" t="str">
            <v>Uang Muka Pembayaran Hutang USD</v>
          </cell>
          <cell r="D437" t="str">
            <v>Rp</v>
          </cell>
          <cell r="E437">
            <v>0</v>
          </cell>
          <cell r="F437" t="str">
            <v>Rp</v>
          </cell>
          <cell r="G437">
            <v>0</v>
          </cell>
          <cell r="H437" t="str">
            <v>Rp</v>
          </cell>
          <cell r="I437">
            <v>0</v>
          </cell>
          <cell r="J437" t="str">
            <v>Rp</v>
          </cell>
          <cell r="K437">
            <v>0</v>
          </cell>
        </row>
        <row r="438">
          <cell r="B438" t="str">
            <v>116303</v>
          </cell>
          <cell r="C438" t="str">
            <v>Uang Muka Pembayaran Hutang SGD</v>
          </cell>
          <cell r="D438" t="str">
            <v>Rp</v>
          </cell>
          <cell r="E438">
            <v>0</v>
          </cell>
          <cell r="F438" t="str">
            <v>Rp</v>
          </cell>
          <cell r="G438">
            <v>0</v>
          </cell>
          <cell r="H438" t="str">
            <v>Rp</v>
          </cell>
          <cell r="I438">
            <v>0</v>
          </cell>
          <cell r="J438" t="str">
            <v>Rp</v>
          </cell>
          <cell r="K438">
            <v>0</v>
          </cell>
        </row>
        <row r="439">
          <cell r="B439" t="str">
            <v>116304</v>
          </cell>
          <cell r="C439" t="str">
            <v>Uang Muka Pembayaran Hutang EUR</v>
          </cell>
          <cell r="D439" t="str">
            <v>Rp</v>
          </cell>
          <cell r="E439">
            <v>0</v>
          </cell>
          <cell r="F439" t="str">
            <v>Rp</v>
          </cell>
          <cell r="G439">
            <v>0</v>
          </cell>
          <cell r="H439" t="str">
            <v>Rp</v>
          </cell>
          <cell r="I439">
            <v>0</v>
          </cell>
          <cell r="J439" t="str">
            <v>Rp</v>
          </cell>
          <cell r="K439">
            <v>0</v>
          </cell>
        </row>
        <row r="440">
          <cell r="B440" t="str">
            <v>123102</v>
          </cell>
          <cell r="C440" t="str">
            <v>Soft*are Microsoft *indo*s &amp; Microsoft Office</v>
          </cell>
          <cell r="D440" t="str">
            <v>Rp</v>
          </cell>
          <cell r="E440">
            <v>0</v>
          </cell>
          <cell r="F440" t="str">
            <v>Rp</v>
          </cell>
          <cell r="G440">
            <v>0</v>
          </cell>
          <cell r="H440" t="str">
            <v>Rp</v>
          </cell>
          <cell r="I440">
            <v>0</v>
          </cell>
          <cell r="J440" t="str">
            <v>Rp</v>
          </cell>
          <cell r="K440">
            <v>0</v>
          </cell>
        </row>
        <row r="441">
          <cell r="B441" t="str">
            <v>124101</v>
          </cell>
          <cell r="C441" t="str">
            <v>Bangunan Dalam Pelaksanaan - Proyek Pabrik ………..</v>
          </cell>
          <cell r="D441" t="str">
            <v>Rp</v>
          </cell>
          <cell r="E441">
            <v>0</v>
          </cell>
          <cell r="F441" t="str">
            <v>Rp</v>
          </cell>
          <cell r="G441">
            <v>0</v>
          </cell>
          <cell r="H441" t="str">
            <v>Rp</v>
          </cell>
          <cell r="I441">
            <v>0</v>
          </cell>
          <cell r="J441" t="str">
            <v>Rp</v>
          </cell>
          <cell r="K441">
            <v>0</v>
          </cell>
        </row>
        <row r="442">
          <cell r="B442" t="str">
            <v>124102</v>
          </cell>
          <cell r="C442" t="str">
            <v>Bangunan Dalam Pelaksanaan - Proyek Pabrik ………..</v>
          </cell>
          <cell r="D442" t="str">
            <v>Rp</v>
          </cell>
          <cell r="E442">
            <v>0</v>
          </cell>
          <cell r="F442" t="str">
            <v>Rp</v>
          </cell>
          <cell r="G442">
            <v>0</v>
          </cell>
          <cell r="H442" t="str">
            <v>Rp</v>
          </cell>
          <cell r="I442">
            <v>0</v>
          </cell>
          <cell r="J442" t="str">
            <v>Rp</v>
          </cell>
          <cell r="K442">
            <v>0</v>
          </cell>
        </row>
        <row r="443">
          <cell r="B443" t="str">
            <v>124103</v>
          </cell>
          <cell r="C443" t="str">
            <v>Bangunan Dalam Pelaksanaan - Proyek Pabrik ………..</v>
          </cell>
          <cell r="D443" t="str">
            <v>Rp</v>
          </cell>
          <cell r="E443">
            <v>0</v>
          </cell>
          <cell r="F443" t="str">
            <v>Rp</v>
          </cell>
          <cell r="G443">
            <v>0</v>
          </cell>
          <cell r="H443" t="str">
            <v>Rp</v>
          </cell>
          <cell r="I443">
            <v>0</v>
          </cell>
          <cell r="J443" t="str">
            <v>Rp</v>
          </cell>
          <cell r="K443">
            <v>0</v>
          </cell>
        </row>
        <row r="444">
          <cell r="B444" t="str">
            <v>124104</v>
          </cell>
          <cell r="C444" t="str">
            <v>Bangunan Dalam Pelaksanaan - Proyek Pabrik ………..</v>
          </cell>
          <cell r="D444" t="str">
            <v>Rp</v>
          </cell>
          <cell r="E444">
            <v>0</v>
          </cell>
          <cell r="F444" t="str">
            <v>Rp</v>
          </cell>
          <cell r="G444">
            <v>0</v>
          </cell>
          <cell r="H444" t="str">
            <v>Rp</v>
          </cell>
          <cell r="I444">
            <v>0</v>
          </cell>
          <cell r="J444" t="str">
            <v>Rp</v>
          </cell>
          <cell r="K444">
            <v>0</v>
          </cell>
        </row>
        <row r="445">
          <cell r="B445" t="str">
            <v>124105</v>
          </cell>
          <cell r="C445" t="str">
            <v>Bangunan Dalam Pelaksanaan - Proyek Pabrik ………..</v>
          </cell>
          <cell r="D445" t="str">
            <v>Rp</v>
          </cell>
          <cell r="E445">
            <v>0</v>
          </cell>
          <cell r="F445" t="str">
            <v>Rp</v>
          </cell>
          <cell r="G445">
            <v>0</v>
          </cell>
          <cell r="H445" t="str">
            <v>Rp</v>
          </cell>
          <cell r="I445">
            <v>0</v>
          </cell>
          <cell r="J445" t="str">
            <v>Rp</v>
          </cell>
          <cell r="K445">
            <v>0</v>
          </cell>
        </row>
        <row r="446">
          <cell r="B446" t="str">
            <v>124106</v>
          </cell>
          <cell r="C446" t="str">
            <v>Bangunan Dalam Pelaksanaan - Proyek Pabrik ………..</v>
          </cell>
          <cell r="D446" t="str">
            <v>Rp</v>
          </cell>
          <cell r="E446">
            <v>0</v>
          </cell>
          <cell r="F446" t="str">
            <v>Rp</v>
          </cell>
          <cell r="G446">
            <v>0</v>
          </cell>
          <cell r="H446" t="str">
            <v>Rp</v>
          </cell>
          <cell r="I446">
            <v>0</v>
          </cell>
          <cell r="J446" t="str">
            <v>Rp</v>
          </cell>
          <cell r="K446">
            <v>0</v>
          </cell>
        </row>
        <row r="447">
          <cell r="B447" t="str">
            <v>124107</v>
          </cell>
          <cell r="C447" t="str">
            <v>Bangunan Dalam Pelaksanaan - Proyek Pabrik ………..</v>
          </cell>
          <cell r="D447" t="str">
            <v>Rp</v>
          </cell>
          <cell r="E447">
            <v>0</v>
          </cell>
          <cell r="F447" t="str">
            <v>Rp</v>
          </cell>
          <cell r="G447">
            <v>0</v>
          </cell>
          <cell r="H447" t="str">
            <v>Rp</v>
          </cell>
          <cell r="I447">
            <v>0</v>
          </cell>
          <cell r="J447" t="str">
            <v>Rp</v>
          </cell>
          <cell r="K447">
            <v>0</v>
          </cell>
        </row>
        <row r="448">
          <cell r="B448" t="str">
            <v>124108</v>
          </cell>
          <cell r="C448" t="str">
            <v>Bangunan Dalam Pelaksanaan - Proyek Pabrik ………..</v>
          </cell>
          <cell r="D448" t="str">
            <v>Rp</v>
          </cell>
          <cell r="E448">
            <v>0</v>
          </cell>
          <cell r="F448" t="str">
            <v>Rp</v>
          </cell>
          <cell r="G448">
            <v>0</v>
          </cell>
          <cell r="H448" t="str">
            <v>Rp</v>
          </cell>
          <cell r="I448">
            <v>0</v>
          </cell>
          <cell r="J448" t="str">
            <v>Rp</v>
          </cell>
          <cell r="K448">
            <v>0</v>
          </cell>
        </row>
        <row r="449">
          <cell r="B449" t="str">
            <v>124109</v>
          </cell>
          <cell r="C449" t="str">
            <v>Bangunan Dalam Pelaksanaan - Proyek Pabrik ………..</v>
          </cell>
          <cell r="D449" t="str">
            <v>Rp</v>
          </cell>
          <cell r="E449">
            <v>0</v>
          </cell>
          <cell r="F449" t="str">
            <v>Rp</v>
          </cell>
          <cell r="G449">
            <v>0</v>
          </cell>
          <cell r="H449" t="str">
            <v>Rp</v>
          </cell>
          <cell r="I449">
            <v>0</v>
          </cell>
          <cell r="J449" t="str">
            <v>Rp</v>
          </cell>
          <cell r="K449">
            <v>0</v>
          </cell>
        </row>
        <row r="450">
          <cell r="B450" t="str">
            <v>124201</v>
          </cell>
          <cell r="C450" t="str">
            <v>Mesin Dalam Pelaksanaan</v>
          </cell>
          <cell r="D450" t="str">
            <v>Rp</v>
          </cell>
          <cell r="E450">
            <v>0</v>
          </cell>
          <cell r="F450" t="str">
            <v>Rp</v>
          </cell>
          <cell r="G450">
            <v>0</v>
          </cell>
          <cell r="H450" t="str">
            <v>Rp</v>
          </cell>
          <cell r="I450">
            <v>0</v>
          </cell>
          <cell r="J450" t="str">
            <v>Rp</v>
          </cell>
          <cell r="K450">
            <v>0</v>
          </cell>
        </row>
        <row r="451">
          <cell r="B451" t="str">
            <v>124301</v>
          </cell>
          <cell r="C451" t="str">
            <v>Tanah Untuk Pengembangan</v>
          </cell>
          <cell r="D451" t="str">
            <v>Rp</v>
          </cell>
          <cell r="E451">
            <v>0</v>
          </cell>
          <cell r="F451" t="str">
            <v>Rp</v>
          </cell>
          <cell r="G451">
            <v>0</v>
          </cell>
          <cell r="H451" t="str">
            <v>Rp</v>
          </cell>
          <cell r="I451">
            <v>0</v>
          </cell>
          <cell r="J451" t="str">
            <v>Rp</v>
          </cell>
          <cell r="K451">
            <v>0</v>
          </cell>
        </row>
        <row r="452">
          <cell r="B452" t="str">
            <v>124401</v>
          </cell>
          <cell r="C452" t="str">
            <v>Proyek Property</v>
          </cell>
          <cell r="D452" t="str">
            <v>Rp</v>
          </cell>
          <cell r="E452">
            <v>0</v>
          </cell>
          <cell r="F452" t="str">
            <v>Rp</v>
          </cell>
          <cell r="G452">
            <v>0</v>
          </cell>
          <cell r="H452" t="str">
            <v>Rp</v>
          </cell>
          <cell r="I452">
            <v>0</v>
          </cell>
          <cell r="J452" t="str">
            <v>Rp</v>
          </cell>
          <cell r="K452">
            <v>0</v>
          </cell>
        </row>
        <row r="453">
          <cell r="B453" t="str">
            <v>124501</v>
          </cell>
          <cell r="C453" t="str">
            <v>Biaya Pra Operasi - ………………</v>
          </cell>
          <cell r="D453" t="str">
            <v>Rp</v>
          </cell>
          <cell r="E453">
            <v>0</v>
          </cell>
          <cell r="F453" t="str">
            <v>Rp</v>
          </cell>
          <cell r="G453">
            <v>0</v>
          </cell>
          <cell r="H453" t="str">
            <v>Rp</v>
          </cell>
          <cell r="I453">
            <v>0</v>
          </cell>
          <cell r="J453" t="str">
            <v>Rp</v>
          </cell>
          <cell r="K453">
            <v>0</v>
          </cell>
        </row>
        <row r="454">
          <cell r="B454" t="str">
            <v>124521</v>
          </cell>
          <cell r="C454" t="str">
            <v>Akumulasi Amortisasi Biaya Pra Operasi - ………………..</v>
          </cell>
          <cell r="D454" t="str">
            <v>Rp</v>
          </cell>
          <cell r="E454">
            <v>0</v>
          </cell>
          <cell r="F454" t="str">
            <v>Rp</v>
          </cell>
          <cell r="G454">
            <v>0</v>
          </cell>
          <cell r="H454" t="str">
            <v>Rp</v>
          </cell>
          <cell r="I454">
            <v>0</v>
          </cell>
          <cell r="J454" t="str">
            <v>Rp</v>
          </cell>
          <cell r="K454">
            <v>0</v>
          </cell>
        </row>
        <row r="455">
          <cell r="B455" t="str">
            <v>124522</v>
          </cell>
          <cell r="C455" t="str">
            <v>Akumulasi Amortisasi Biaya Pra Operasi - ………………..</v>
          </cell>
          <cell r="D455" t="str">
            <v>Rp</v>
          </cell>
          <cell r="E455">
            <v>0</v>
          </cell>
          <cell r="F455" t="str">
            <v>Rp</v>
          </cell>
          <cell r="G455">
            <v>0</v>
          </cell>
          <cell r="H455" t="str">
            <v>Rp</v>
          </cell>
          <cell r="I455">
            <v>0</v>
          </cell>
          <cell r="J455" t="str">
            <v>Rp</v>
          </cell>
          <cell r="K455">
            <v>0</v>
          </cell>
        </row>
        <row r="456">
          <cell r="B456" t="str">
            <v>124523</v>
          </cell>
          <cell r="C456" t="str">
            <v>Akumulasi Amortisasi Biaya Pra Operasi - ………………..</v>
          </cell>
          <cell r="D456" t="str">
            <v>Rp</v>
          </cell>
          <cell r="E456">
            <v>0</v>
          </cell>
          <cell r="F456" t="str">
            <v>Rp</v>
          </cell>
          <cell r="G456">
            <v>0</v>
          </cell>
          <cell r="H456" t="str">
            <v>Rp</v>
          </cell>
          <cell r="I456">
            <v>0</v>
          </cell>
          <cell r="J456" t="str">
            <v>Rp</v>
          </cell>
          <cell r="K456">
            <v>0</v>
          </cell>
        </row>
        <row r="457">
          <cell r="B457" t="str">
            <v>124524</v>
          </cell>
          <cell r="C457" t="str">
            <v>Akumulasi Amortisasi Biaya Pra Operasi - ………………..</v>
          </cell>
          <cell r="D457" t="str">
            <v>Rp</v>
          </cell>
          <cell r="E457">
            <v>0</v>
          </cell>
          <cell r="F457" t="str">
            <v>Rp</v>
          </cell>
          <cell r="G457">
            <v>0</v>
          </cell>
          <cell r="H457" t="str">
            <v>Rp</v>
          </cell>
          <cell r="I457">
            <v>0</v>
          </cell>
          <cell r="J457" t="str">
            <v>Rp</v>
          </cell>
          <cell r="K457">
            <v>0</v>
          </cell>
        </row>
        <row r="458">
          <cell r="B458" t="str">
            <v>124525</v>
          </cell>
          <cell r="C458" t="str">
            <v>Akumulasi Amortisasi Biaya Pra Operasi - ………………..</v>
          </cell>
          <cell r="D458" t="str">
            <v>Rp</v>
          </cell>
          <cell r="E458">
            <v>0</v>
          </cell>
          <cell r="F458" t="str">
            <v>Rp</v>
          </cell>
          <cell r="G458">
            <v>0</v>
          </cell>
          <cell r="H458" t="str">
            <v>Rp</v>
          </cell>
          <cell r="I458">
            <v>0</v>
          </cell>
          <cell r="J458" t="str">
            <v>Rp</v>
          </cell>
          <cell r="K458">
            <v>0</v>
          </cell>
        </row>
        <row r="459">
          <cell r="B459" t="str">
            <v>124526</v>
          </cell>
          <cell r="C459" t="str">
            <v>Akumulasi Amortisasi Biaya Pra Operasi - ………………..</v>
          </cell>
          <cell r="D459" t="str">
            <v>Rp</v>
          </cell>
          <cell r="E459">
            <v>0</v>
          </cell>
          <cell r="F459" t="str">
            <v>Rp</v>
          </cell>
          <cell r="G459">
            <v>0</v>
          </cell>
          <cell r="H459" t="str">
            <v>Rp</v>
          </cell>
          <cell r="I459">
            <v>0</v>
          </cell>
          <cell r="J459" t="str">
            <v>Rp</v>
          </cell>
          <cell r="K459">
            <v>0</v>
          </cell>
        </row>
        <row r="460">
          <cell r="B460" t="str">
            <v>124527</v>
          </cell>
          <cell r="C460" t="str">
            <v>Akumulasi Amortisasi Biaya Pra Operasi - ………………..</v>
          </cell>
          <cell r="D460" t="str">
            <v>Rp</v>
          </cell>
          <cell r="E460">
            <v>0</v>
          </cell>
          <cell r="F460" t="str">
            <v>Rp</v>
          </cell>
          <cell r="G460">
            <v>0</v>
          </cell>
          <cell r="H460" t="str">
            <v>Rp</v>
          </cell>
          <cell r="I460">
            <v>0</v>
          </cell>
          <cell r="J460" t="str">
            <v>Rp</v>
          </cell>
          <cell r="K460">
            <v>0</v>
          </cell>
        </row>
        <row r="461">
          <cell r="B461" t="str">
            <v>124528</v>
          </cell>
          <cell r="C461" t="str">
            <v>Akumulasi Amortisasi Biaya Pra Operasi - ………………..</v>
          </cell>
          <cell r="D461" t="str">
            <v>Rp</v>
          </cell>
          <cell r="E461">
            <v>0</v>
          </cell>
          <cell r="F461" t="str">
            <v>Rp</v>
          </cell>
          <cell r="G461">
            <v>0</v>
          </cell>
          <cell r="H461" t="str">
            <v>Rp</v>
          </cell>
          <cell r="I461">
            <v>0</v>
          </cell>
          <cell r="J461" t="str">
            <v>Rp</v>
          </cell>
          <cell r="K461">
            <v>0</v>
          </cell>
        </row>
        <row r="462">
          <cell r="B462" t="str">
            <v>124529</v>
          </cell>
          <cell r="C462" t="str">
            <v>Akumulasi Amortisasi Biaya Pra Operasi - ………………..</v>
          </cell>
          <cell r="D462" t="str">
            <v>Rp</v>
          </cell>
          <cell r="E462">
            <v>0</v>
          </cell>
          <cell r="F462" t="str">
            <v>Rp</v>
          </cell>
          <cell r="G462">
            <v>0</v>
          </cell>
          <cell r="H462" t="str">
            <v>Rp</v>
          </cell>
          <cell r="I462">
            <v>0</v>
          </cell>
          <cell r="J462" t="str">
            <v>Rp</v>
          </cell>
          <cell r="K462">
            <v>0</v>
          </cell>
        </row>
        <row r="463">
          <cell r="B463" t="str">
            <v>124530</v>
          </cell>
          <cell r="C463" t="str">
            <v>Akumulasi Amortisasi Biaya Pra Operasi - ………………..</v>
          </cell>
          <cell r="D463" t="str">
            <v>Rp</v>
          </cell>
          <cell r="E463">
            <v>0</v>
          </cell>
          <cell r="F463" t="str">
            <v>Rp</v>
          </cell>
          <cell r="G463">
            <v>0</v>
          </cell>
          <cell r="H463" t="str">
            <v>Rp</v>
          </cell>
          <cell r="I463">
            <v>0</v>
          </cell>
          <cell r="J463" t="str">
            <v>Rp</v>
          </cell>
          <cell r="K463">
            <v>0</v>
          </cell>
        </row>
        <row r="464">
          <cell r="B464" t="str">
            <v>214101</v>
          </cell>
          <cell r="C464" t="str">
            <v>Hutang Gaji</v>
          </cell>
          <cell r="D464" t="str">
            <v>Rp</v>
          </cell>
          <cell r="E464">
            <v>0</v>
          </cell>
          <cell r="F464" t="str">
            <v>Rp</v>
          </cell>
          <cell r="G464">
            <v>0</v>
          </cell>
          <cell r="H464" t="str">
            <v>Rp</v>
          </cell>
          <cell r="I464">
            <v>0</v>
          </cell>
          <cell r="J464" t="str">
            <v>Rp</v>
          </cell>
          <cell r="K464">
            <v>0</v>
          </cell>
        </row>
        <row r="465">
          <cell r="B465" t="str">
            <v>214201</v>
          </cell>
          <cell r="C465" t="str">
            <v>Hutang Listrik</v>
          </cell>
          <cell r="D465" t="str">
            <v>Rp</v>
          </cell>
          <cell r="E465">
            <v>0</v>
          </cell>
          <cell r="F465" t="str">
            <v>Rp</v>
          </cell>
          <cell r="G465">
            <v>0</v>
          </cell>
          <cell r="H465" t="str">
            <v>Rp</v>
          </cell>
          <cell r="I465">
            <v>0</v>
          </cell>
          <cell r="J465" t="str">
            <v>Rp</v>
          </cell>
          <cell r="K465">
            <v>0</v>
          </cell>
        </row>
        <row r="466">
          <cell r="B466" t="str">
            <v>214301</v>
          </cell>
          <cell r="C466" t="str">
            <v>Hutang Ongkos Angkut</v>
          </cell>
          <cell r="D466" t="str">
            <v>Rp</v>
          </cell>
          <cell r="E466">
            <v>0</v>
          </cell>
          <cell r="F466" t="str">
            <v>Rp</v>
          </cell>
          <cell r="G466">
            <v>0</v>
          </cell>
          <cell r="H466" t="str">
            <v>Rp</v>
          </cell>
          <cell r="I466">
            <v>0</v>
          </cell>
          <cell r="J466" t="str">
            <v>Rp</v>
          </cell>
          <cell r="K466">
            <v>0</v>
          </cell>
        </row>
        <row r="467">
          <cell r="B467" t="str">
            <v>214401</v>
          </cell>
          <cell r="C467" t="str">
            <v>Hutang Bunga Bank</v>
          </cell>
          <cell r="D467" t="str">
            <v>Rp</v>
          </cell>
          <cell r="E467">
            <v>0</v>
          </cell>
          <cell r="F467" t="str">
            <v>Rp</v>
          </cell>
          <cell r="G467">
            <v>0</v>
          </cell>
          <cell r="H467" t="str">
            <v>Rp</v>
          </cell>
          <cell r="I467">
            <v>0</v>
          </cell>
          <cell r="J467" t="str">
            <v>Rp</v>
          </cell>
          <cell r="K467">
            <v>0</v>
          </cell>
        </row>
        <row r="468">
          <cell r="B468" t="str">
            <v>214402</v>
          </cell>
          <cell r="C468" t="str">
            <v>Hutang Bunga Pemegang Saham</v>
          </cell>
          <cell r="D468" t="str">
            <v>Rp</v>
          </cell>
          <cell r="E468">
            <v>0</v>
          </cell>
          <cell r="F468" t="str">
            <v>Rp</v>
          </cell>
          <cell r="G468">
            <v>0</v>
          </cell>
          <cell r="H468" t="str">
            <v>Rp</v>
          </cell>
          <cell r="I468">
            <v>0</v>
          </cell>
          <cell r="J468" t="str">
            <v>Rp</v>
          </cell>
          <cell r="K468">
            <v>0</v>
          </cell>
        </row>
        <row r="469">
          <cell r="B469" t="str">
            <v>214403</v>
          </cell>
          <cell r="C469" t="str">
            <v>By Lain2 yg msh hrs dibayar</v>
          </cell>
          <cell r="D469" t="str">
            <v>Rp</v>
          </cell>
          <cell r="E469">
            <v>0</v>
          </cell>
          <cell r="F469" t="str">
            <v>Rp</v>
          </cell>
          <cell r="G469">
            <v>0</v>
          </cell>
          <cell r="H469" t="str">
            <v>Rp</v>
          </cell>
          <cell r="I469">
            <v>0</v>
          </cell>
          <cell r="J469" t="str">
            <v>Rp</v>
          </cell>
          <cell r="K469">
            <v>0</v>
          </cell>
        </row>
        <row r="470">
          <cell r="B470" t="str">
            <v>215101</v>
          </cell>
          <cell r="C470" t="str">
            <v>Hutang Jaminan Galon AQUA</v>
          </cell>
          <cell r="D470" t="str">
            <v>Rp</v>
          </cell>
          <cell r="E470">
            <v>0</v>
          </cell>
          <cell r="F470" t="str">
            <v>Rp</v>
          </cell>
          <cell r="G470">
            <v>0</v>
          </cell>
          <cell r="H470" t="str">
            <v>Rp</v>
          </cell>
          <cell r="I470">
            <v>0</v>
          </cell>
          <cell r="J470" t="str">
            <v>Rp</v>
          </cell>
          <cell r="K470">
            <v>0</v>
          </cell>
        </row>
        <row r="471">
          <cell r="B471" t="str">
            <v>215201</v>
          </cell>
          <cell r="C471" t="str">
            <v>Hutang Jaminan Galon VIT</v>
          </cell>
          <cell r="D471" t="str">
            <v>Rp</v>
          </cell>
          <cell r="E471">
            <v>0</v>
          </cell>
          <cell r="F471" t="str">
            <v>Rp</v>
          </cell>
          <cell r="G471">
            <v>0</v>
          </cell>
          <cell r="H471" t="str">
            <v>Rp</v>
          </cell>
          <cell r="I471">
            <v>0</v>
          </cell>
          <cell r="J471" t="str">
            <v>Rp</v>
          </cell>
          <cell r="K471">
            <v>0</v>
          </cell>
        </row>
        <row r="472">
          <cell r="B472" t="str">
            <v>215401</v>
          </cell>
          <cell r="C472" t="str">
            <v>Hutang Jaminan Dispenser</v>
          </cell>
          <cell r="D472" t="str">
            <v>Rp</v>
          </cell>
          <cell r="E472">
            <v>0</v>
          </cell>
          <cell r="F472" t="str">
            <v>Rp</v>
          </cell>
          <cell r="G472">
            <v>0</v>
          </cell>
          <cell r="H472" t="str">
            <v>Rp</v>
          </cell>
          <cell r="I472">
            <v>0</v>
          </cell>
          <cell r="J472" t="str">
            <v>Rp</v>
          </cell>
          <cell r="K472">
            <v>0</v>
          </cell>
        </row>
        <row r="473">
          <cell r="B473" t="str">
            <v>216501</v>
          </cell>
          <cell r="C473" t="str">
            <v>Sewa Diterima Dimuka</v>
          </cell>
          <cell r="D473" t="str">
            <v>Rp</v>
          </cell>
          <cell r="E473">
            <v>0</v>
          </cell>
          <cell r="F473" t="str">
            <v>Rp</v>
          </cell>
          <cell r="G473">
            <v>0</v>
          </cell>
          <cell r="H473" t="str">
            <v>Rp</v>
          </cell>
          <cell r="I473">
            <v>0</v>
          </cell>
          <cell r="J473" t="str">
            <v>Rp</v>
          </cell>
          <cell r="K473">
            <v>0</v>
          </cell>
        </row>
        <row r="474">
          <cell r="B474" t="str">
            <v>631101</v>
          </cell>
          <cell r="C474" t="str">
            <v>Biaya Trial Divisi AMDK</v>
          </cell>
          <cell r="D474" t="str">
            <v>Rp</v>
          </cell>
          <cell r="E474">
            <v>0</v>
          </cell>
          <cell r="F474" t="str">
            <v>Rp</v>
          </cell>
          <cell r="G474">
            <v>0</v>
          </cell>
          <cell r="H474" t="str">
            <v>Rp</v>
          </cell>
          <cell r="I474">
            <v>0</v>
          </cell>
          <cell r="J474" t="str">
            <v>Rp</v>
          </cell>
          <cell r="K474">
            <v>0</v>
          </cell>
        </row>
        <row r="475">
          <cell r="B475" t="str">
            <v>631102</v>
          </cell>
          <cell r="C475" t="str">
            <v>Biaya Trial Divisi Packaging</v>
          </cell>
          <cell r="D475" t="str">
            <v>Rp</v>
          </cell>
          <cell r="E475">
            <v>0</v>
          </cell>
          <cell r="F475" t="str">
            <v>Rp</v>
          </cell>
          <cell r="G475">
            <v>0</v>
          </cell>
          <cell r="H475" t="str">
            <v>Rp</v>
          </cell>
          <cell r="I475">
            <v>0</v>
          </cell>
          <cell r="J475" t="str">
            <v>Rp</v>
          </cell>
          <cell r="K475">
            <v>0</v>
          </cell>
        </row>
        <row r="476">
          <cell r="B476" t="str">
            <v>631103</v>
          </cell>
          <cell r="C476" t="str">
            <v>Biaya Trial Divisi Maklon</v>
          </cell>
          <cell r="D476" t="str">
            <v>Rp</v>
          </cell>
          <cell r="E476">
            <v>0</v>
          </cell>
          <cell r="F476" t="str">
            <v>Rp</v>
          </cell>
          <cell r="G476">
            <v>0</v>
          </cell>
          <cell r="H476" t="str">
            <v>Rp</v>
          </cell>
          <cell r="I476">
            <v>0</v>
          </cell>
          <cell r="J476" t="str">
            <v>Rp</v>
          </cell>
          <cell r="K476">
            <v>0</v>
          </cell>
        </row>
        <row r="477">
          <cell r="B477" t="str">
            <v>721101</v>
          </cell>
          <cell r="C477" t="str">
            <v>Biaya Bunga Hutang Bank</v>
          </cell>
          <cell r="D477" t="str">
            <v>Rp</v>
          </cell>
          <cell r="E477">
            <v>0</v>
          </cell>
          <cell r="F477" t="str">
            <v>Rp</v>
          </cell>
          <cell r="G477">
            <v>0</v>
          </cell>
          <cell r="H477" t="str">
            <v>Rp</v>
          </cell>
          <cell r="I477">
            <v>0</v>
          </cell>
          <cell r="J477" t="str">
            <v>Rp</v>
          </cell>
          <cell r="K477">
            <v>0</v>
          </cell>
        </row>
        <row r="478">
          <cell r="B478" t="str">
            <v>721102</v>
          </cell>
          <cell r="C478" t="str">
            <v>Biaya Bunga Hutang PS</v>
          </cell>
          <cell r="D478" t="str">
            <v>Rp</v>
          </cell>
          <cell r="E478">
            <v>0</v>
          </cell>
          <cell r="F478" t="str">
            <v>Rp</v>
          </cell>
          <cell r="G478">
            <v>0</v>
          </cell>
          <cell r="H478" t="str">
            <v>Rp</v>
          </cell>
          <cell r="I478">
            <v>0</v>
          </cell>
          <cell r="J478" t="str">
            <v>Rp</v>
          </cell>
          <cell r="K478">
            <v>0</v>
          </cell>
        </row>
        <row r="479">
          <cell r="B479" t="str">
            <v>721103</v>
          </cell>
          <cell r="C479" t="str">
            <v>Biaya Bunga Hutang PP</v>
          </cell>
          <cell r="D479" t="str">
            <v>Rp</v>
          </cell>
          <cell r="E479">
            <v>0</v>
          </cell>
          <cell r="F479" t="str">
            <v>Rp</v>
          </cell>
          <cell r="G479">
            <v>0</v>
          </cell>
          <cell r="H479" t="str">
            <v>Rp</v>
          </cell>
          <cell r="I479">
            <v>0</v>
          </cell>
          <cell r="J479" t="str">
            <v>Rp</v>
          </cell>
          <cell r="K479">
            <v>0</v>
          </cell>
        </row>
        <row r="480">
          <cell r="B480" t="str">
            <v>722101</v>
          </cell>
          <cell r="C480" t="str">
            <v>Rugi Penjualan Aktiva Tetap</v>
          </cell>
          <cell r="D480" t="str">
            <v>Rp</v>
          </cell>
          <cell r="E480">
            <v>0</v>
          </cell>
          <cell r="F480" t="str">
            <v>Rp</v>
          </cell>
          <cell r="G480">
            <v>0</v>
          </cell>
          <cell r="H480" t="str">
            <v>Rp</v>
          </cell>
          <cell r="I480">
            <v>0</v>
          </cell>
          <cell r="J480" t="str">
            <v>Rp</v>
          </cell>
          <cell r="K480">
            <v>0</v>
          </cell>
        </row>
        <row r="481">
          <cell r="B481" t="str">
            <v>723101</v>
          </cell>
          <cell r="C481" t="str">
            <v>Rugi Selisih Kurs</v>
          </cell>
          <cell r="D481" t="str">
            <v>Rp</v>
          </cell>
          <cell r="E481">
            <v>0</v>
          </cell>
          <cell r="F481" t="str">
            <v>Rp</v>
          </cell>
          <cell r="G481">
            <v>0</v>
          </cell>
          <cell r="H481" t="str">
            <v>Rp</v>
          </cell>
          <cell r="I481">
            <v>0</v>
          </cell>
          <cell r="J481" t="str">
            <v>Rp</v>
          </cell>
          <cell r="K481">
            <v>0</v>
          </cell>
        </row>
        <row r="482">
          <cell r="B482" t="str">
            <v>724101</v>
          </cell>
          <cell r="C482" t="str">
            <v>Penghapusan Piutang</v>
          </cell>
          <cell r="D482" t="str">
            <v>Rp</v>
          </cell>
          <cell r="E482">
            <v>0</v>
          </cell>
          <cell r="F482" t="str">
            <v>Rp</v>
          </cell>
          <cell r="G482">
            <v>0</v>
          </cell>
          <cell r="H482" t="str">
            <v>Rp</v>
          </cell>
          <cell r="I482">
            <v>0</v>
          </cell>
          <cell r="J482" t="str">
            <v>Rp</v>
          </cell>
          <cell r="K482">
            <v>0</v>
          </cell>
        </row>
        <row r="483">
          <cell r="B483" t="str">
            <v>724102</v>
          </cell>
          <cell r="C483" t="str">
            <v>Penyusutan AT Tak Terpakai</v>
          </cell>
          <cell r="D483" t="str">
            <v>Rp</v>
          </cell>
          <cell r="E483">
            <v>0</v>
          </cell>
          <cell r="F483" t="str">
            <v>Rp</v>
          </cell>
          <cell r="G483">
            <v>0</v>
          </cell>
          <cell r="H483" t="str">
            <v>Rp</v>
          </cell>
          <cell r="I483">
            <v>0</v>
          </cell>
          <cell r="J483" t="str">
            <v>Rp</v>
          </cell>
          <cell r="K483">
            <v>0</v>
          </cell>
        </row>
        <row r="484">
          <cell r="B484" t="str">
            <v>724103</v>
          </cell>
          <cell r="C484" t="str">
            <v>Lain-lain</v>
          </cell>
          <cell r="D484" t="str">
            <v>Rp</v>
          </cell>
          <cell r="E484">
            <v>0</v>
          </cell>
          <cell r="F484" t="str">
            <v>Rp</v>
          </cell>
          <cell r="G484">
            <v>0</v>
          </cell>
          <cell r="H484" t="str">
            <v>Rp</v>
          </cell>
          <cell r="I484">
            <v>0</v>
          </cell>
          <cell r="J484" t="str">
            <v>Rp</v>
          </cell>
          <cell r="K484">
            <v>0</v>
          </cell>
        </row>
        <row r="485">
          <cell r="B485">
            <v>60101</v>
          </cell>
          <cell r="C485" t="str">
            <v>Gaji operasional</v>
          </cell>
          <cell r="D485" t="str">
            <v>Rp</v>
          </cell>
          <cell r="E485">
            <v>216252400</v>
          </cell>
          <cell r="F485" t="str">
            <v>Rp</v>
          </cell>
          <cell r="G485">
            <v>23599700</v>
          </cell>
          <cell r="H485" t="str">
            <v>Rp</v>
          </cell>
          <cell r="I485">
            <v>0</v>
          </cell>
          <cell r="J485" t="str">
            <v>Rp</v>
          </cell>
          <cell r="K485">
            <v>239852100</v>
          </cell>
        </row>
        <row r="486">
          <cell r="B486">
            <v>60201</v>
          </cell>
          <cell r="C486" t="str">
            <v xml:space="preserve">Tunjangan </v>
          </cell>
          <cell r="D486" t="str">
            <v>Rp</v>
          </cell>
          <cell r="E486">
            <v>0</v>
          </cell>
          <cell r="F486" t="str">
            <v>Rp</v>
          </cell>
          <cell r="G486">
            <v>0</v>
          </cell>
          <cell r="H486" t="str">
            <v>Rp</v>
          </cell>
          <cell r="I486">
            <v>0</v>
          </cell>
          <cell r="J486" t="str">
            <v>Rp</v>
          </cell>
          <cell r="K486">
            <v>0</v>
          </cell>
        </row>
        <row r="487">
          <cell r="B487">
            <v>60301</v>
          </cell>
          <cell r="C487" t="str">
            <v>Komisi penjualan</v>
          </cell>
          <cell r="D487" t="str">
            <v>Rp</v>
          </cell>
          <cell r="E487">
            <v>47930300</v>
          </cell>
          <cell r="F487" t="str">
            <v>Rp</v>
          </cell>
          <cell r="G487">
            <v>5508900</v>
          </cell>
          <cell r="H487" t="str">
            <v>Rp</v>
          </cell>
          <cell r="I487">
            <v>0</v>
          </cell>
          <cell r="J487" t="str">
            <v>Rp</v>
          </cell>
          <cell r="K487">
            <v>53439200</v>
          </cell>
        </row>
        <row r="488">
          <cell r="B488">
            <v>60401</v>
          </cell>
          <cell r="C488" t="str">
            <v xml:space="preserve">Uang makan </v>
          </cell>
          <cell r="D488" t="str">
            <v>Rp</v>
          </cell>
          <cell r="E488">
            <v>0</v>
          </cell>
          <cell r="F488" t="str">
            <v>Rp</v>
          </cell>
          <cell r="G488">
            <v>0</v>
          </cell>
          <cell r="H488" t="str">
            <v>Rp</v>
          </cell>
          <cell r="I488">
            <v>0</v>
          </cell>
          <cell r="J488" t="str">
            <v>Rp</v>
          </cell>
          <cell r="K488">
            <v>0</v>
          </cell>
        </row>
        <row r="489">
          <cell r="B489">
            <v>60501</v>
          </cell>
          <cell r="C489" t="str">
            <v>Pengobatan</v>
          </cell>
          <cell r="D489" t="str">
            <v>Rp</v>
          </cell>
          <cell r="E489">
            <v>0</v>
          </cell>
          <cell r="F489" t="str">
            <v>Rp</v>
          </cell>
          <cell r="G489">
            <v>0</v>
          </cell>
          <cell r="H489" t="str">
            <v>Rp</v>
          </cell>
          <cell r="I489">
            <v>0</v>
          </cell>
          <cell r="J489" t="str">
            <v>Rp</v>
          </cell>
          <cell r="K489">
            <v>0</v>
          </cell>
        </row>
        <row r="490">
          <cell r="B490">
            <v>60901</v>
          </cell>
          <cell r="C490" t="str">
            <v>Biaya peg penjualan lain2</v>
          </cell>
          <cell r="D490" t="str">
            <v>Rp</v>
          </cell>
          <cell r="E490">
            <v>0</v>
          </cell>
          <cell r="F490" t="str">
            <v>Rp</v>
          </cell>
          <cell r="G490">
            <v>0</v>
          </cell>
          <cell r="H490" t="str">
            <v>Rp</v>
          </cell>
          <cell r="I490">
            <v>0</v>
          </cell>
          <cell r="J490" t="str">
            <v>Rp</v>
          </cell>
          <cell r="K490">
            <v>0</v>
          </cell>
        </row>
        <row r="491">
          <cell r="B491">
            <v>61101</v>
          </cell>
          <cell r="C491" t="str">
            <v>Bensin/solar/olie</v>
          </cell>
          <cell r="D491" t="str">
            <v>Rp</v>
          </cell>
          <cell r="E491">
            <v>93259675</v>
          </cell>
          <cell r="F491" t="str">
            <v>Rp</v>
          </cell>
          <cell r="G491">
            <v>9215000</v>
          </cell>
          <cell r="H491" t="str">
            <v>Rp</v>
          </cell>
          <cell r="I491">
            <v>0</v>
          </cell>
          <cell r="J491" t="str">
            <v>Rp</v>
          </cell>
          <cell r="K491">
            <v>102474675</v>
          </cell>
        </row>
        <row r="492">
          <cell r="B492">
            <v>61201</v>
          </cell>
          <cell r="C492" t="str">
            <v>Tol/parkir/ retribusi</v>
          </cell>
          <cell r="D492" t="str">
            <v>Rp</v>
          </cell>
          <cell r="E492">
            <v>4364500</v>
          </cell>
          <cell r="F492" t="str">
            <v>Rp</v>
          </cell>
          <cell r="G492">
            <v>364000</v>
          </cell>
          <cell r="H492" t="str">
            <v>Rp</v>
          </cell>
          <cell r="I492">
            <v>0</v>
          </cell>
          <cell r="J492" t="str">
            <v>Rp</v>
          </cell>
          <cell r="K492">
            <v>4728500</v>
          </cell>
        </row>
        <row r="493">
          <cell r="B493">
            <v>61301</v>
          </cell>
          <cell r="C493" t="str">
            <v>Biaya ekspedisi</v>
          </cell>
          <cell r="D493" t="str">
            <v>Rp</v>
          </cell>
          <cell r="E493">
            <v>0</v>
          </cell>
          <cell r="F493" t="str">
            <v>Rp</v>
          </cell>
          <cell r="G493">
            <v>0</v>
          </cell>
          <cell r="H493" t="str">
            <v>Rp</v>
          </cell>
          <cell r="I493">
            <v>0</v>
          </cell>
          <cell r="J493" t="str">
            <v>Rp</v>
          </cell>
          <cell r="K493">
            <v>0</v>
          </cell>
        </row>
        <row r="494">
          <cell r="B494">
            <v>61401</v>
          </cell>
          <cell r="C494" t="str">
            <v>Biaya perjalanan dinas</v>
          </cell>
          <cell r="D494" t="str">
            <v>Rp</v>
          </cell>
          <cell r="E494">
            <v>90000</v>
          </cell>
          <cell r="F494" t="str">
            <v>Rp</v>
          </cell>
          <cell r="G494">
            <v>0</v>
          </cell>
          <cell r="H494" t="str">
            <v>Rp</v>
          </cell>
          <cell r="I494">
            <v>0</v>
          </cell>
          <cell r="J494" t="str">
            <v>Rp</v>
          </cell>
          <cell r="K494">
            <v>90000</v>
          </cell>
        </row>
        <row r="495">
          <cell r="B495">
            <v>61501</v>
          </cell>
          <cell r="C495" t="str">
            <v>Biaya bongkar muat</v>
          </cell>
          <cell r="D495" t="str">
            <v>Rp</v>
          </cell>
          <cell r="E495">
            <v>245000</v>
          </cell>
          <cell r="F495" t="str">
            <v>Rp</v>
          </cell>
          <cell r="G495">
            <v>0</v>
          </cell>
          <cell r="H495" t="str">
            <v>Rp</v>
          </cell>
          <cell r="I495">
            <v>0</v>
          </cell>
          <cell r="J495" t="str">
            <v>Rp</v>
          </cell>
          <cell r="K495">
            <v>245000</v>
          </cell>
        </row>
        <row r="496">
          <cell r="B496">
            <v>61601</v>
          </cell>
          <cell r="C496" t="str">
            <v>Biaya Sewa Kendaraan</v>
          </cell>
          <cell r="D496" t="str">
            <v>Rp</v>
          </cell>
          <cell r="E496">
            <v>210726685</v>
          </cell>
          <cell r="F496" t="str">
            <v>Rp</v>
          </cell>
          <cell r="G496">
            <v>15550000</v>
          </cell>
          <cell r="H496" t="str">
            <v>Rp</v>
          </cell>
          <cell r="I496">
            <v>0</v>
          </cell>
          <cell r="J496" t="str">
            <v>Rp</v>
          </cell>
          <cell r="K496">
            <v>226276685</v>
          </cell>
        </row>
        <row r="497">
          <cell r="B497">
            <v>61901</v>
          </cell>
          <cell r="C497" t="str">
            <v>Biaya kiriman/perjalan lain2</v>
          </cell>
          <cell r="D497" t="str">
            <v>Rp</v>
          </cell>
          <cell r="E497">
            <v>0</v>
          </cell>
          <cell r="F497" t="str">
            <v>Rp</v>
          </cell>
          <cell r="G497">
            <v>0</v>
          </cell>
          <cell r="H497" t="str">
            <v>Rp</v>
          </cell>
          <cell r="I497">
            <v>0</v>
          </cell>
          <cell r="J497" t="str">
            <v>Rp</v>
          </cell>
          <cell r="K497">
            <v>0</v>
          </cell>
        </row>
        <row r="498">
          <cell r="B498">
            <v>62101</v>
          </cell>
          <cell r="C498" t="str">
            <v>Biaya promosi</v>
          </cell>
          <cell r="D498" t="str">
            <v>Rp</v>
          </cell>
          <cell r="E498">
            <v>0</v>
          </cell>
          <cell r="F498" t="str">
            <v>Rp</v>
          </cell>
          <cell r="G498">
            <v>0</v>
          </cell>
          <cell r="H498" t="str">
            <v>Rp</v>
          </cell>
          <cell r="I498">
            <v>0</v>
          </cell>
          <cell r="J498" t="str">
            <v>Rp</v>
          </cell>
          <cell r="K498">
            <v>0</v>
          </cell>
        </row>
        <row r="499">
          <cell r="B499">
            <v>62201</v>
          </cell>
          <cell r="C499" t="str">
            <v>Biaya iklan</v>
          </cell>
          <cell r="D499" t="str">
            <v>Rp</v>
          </cell>
          <cell r="E499">
            <v>0</v>
          </cell>
          <cell r="F499" t="str">
            <v>Rp</v>
          </cell>
          <cell r="G499">
            <v>0</v>
          </cell>
          <cell r="H499" t="str">
            <v>Rp</v>
          </cell>
          <cell r="I499">
            <v>0</v>
          </cell>
          <cell r="J499" t="str">
            <v>Rp</v>
          </cell>
          <cell r="K499">
            <v>0</v>
          </cell>
        </row>
        <row r="500">
          <cell r="B500">
            <v>63101</v>
          </cell>
          <cell r="C500" t="str">
            <v>Biaya jamuan tamu</v>
          </cell>
          <cell r="D500" t="str">
            <v>Rp</v>
          </cell>
          <cell r="E500">
            <v>0</v>
          </cell>
          <cell r="F500" t="str">
            <v>Rp</v>
          </cell>
          <cell r="G500">
            <v>0</v>
          </cell>
          <cell r="H500" t="str">
            <v>Rp</v>
          </cell>
          <cell r="I500">
            <v>0</v>
          </cell>
          <cell r="J500" t="str">
            <v>Rp</v>
          </cell>
          <cell r="K500">
            <v>0</v>
          </cell>
        </row>
        <row r="501">
          <cell r="B501">
            <v>63201</v>
          </cell>
          <cell r="C501" t="str">
            <v>Biaya (ATK/FC/Cetak)</v>
          </cell>
          <cell r="D501" t="str">
            <v>Rp</v>
          </cell>
          <cell r="E501">
            <v>0</v>
          </cell>
          <cell r="F501" t="str">
            <v>Rp</v>
          </cell>
          <cell r="G501">
            <v>0</v>
          </cell>
          <cell r="H501" t="str">
            <v>Rp</v>
          </cell>
          <cell r="I501">
            <v>0</v>
          </cell>
          <cell r="J501" t="str">
            <v>Rp</v>
          </cell>
          <cell r="K501">
            <v>0</v>
          </cell>
        </row>
        <row r="502">
          <cell r="B502">
            <v>63301</v>
          </cell>
          <cell r="C502" t="str">
            <v>Repacking</v>
          </cell>
          <cell r="D502" t="str">
            <v>Rp</v>
          </cell>
          <cell r="E502">
            <v>8000</v>
          </cell>
          <cell r="F502" t="str">
            <v>Rp</v>
          </cell>
          <cell r="G502">
            <v>0</v>
          </cell>
          <cell r="H502" t="str">
            <v>Rp</v>
          </cell>
          <cell r="I502">
            <v>0</v>
          </cell>
          <cell r="J502" t="str">
            <v>Rp</v>
          </cell>
          <cell r="K502">
            <v>8000</v>
          </cell>
        </row>
        <row r="503">
          <cell r="B503">
            <v>63401</v>
          </cell>
          <cell r="C503" t="str">
            <v>Biaya jasa software</v>
          </cell>
          <cell r="D503" t="str">
            <v>Rp</v>
          </cell>
          <cell r="E503">
            <v>394000</v>
          </cell>
          <cell r="F503" t="str">
            <v>Rp</v>
          </cell>
          <cell r="G503">
            <v>2262500</v>
          </cell>
          <cell r="H503" t="str">
            <v>Rp</v>
          </cell>
          <cell r="I503">
            <v>0</v>
          </cell>
          <cell r="J503" t="str">
            <v>Rp</v>
          </cell>
          <cell r="K503">
            <v>2656500</v>
          </cell>
        </row>
        <row r="504">
          <cell r="B504">
            <v>64101</v>
          </cell>
          <cell r="C504" t="str">
            <v>Biaya pemeliharaan bangunan</v>
          </cell>
          <cell r="D504" t="str">
            <v>Rp</v>
          </cell>
          <cell r="E504">
            <v>3413228</v>
          </cell>
          <cell r="F504" t="str">
            <v>Rp</v>
          </cell>
          <cell r="G504">
            <v>0</v>
          </cell>
          <cell r="H504" t="str">
            <v>Rp</v>
          </cell>
          <cell r="I504">
            <v>0</v>
          </cell>
          <cell r="J504" t="str">
            <v>Rp</v>
          </cell>
          <cell r="K504">
            <v>3413228</v>
          </cell>
        </row>
        <row r="505">
          <cell r="B505">
            <v>64201</v>
          </cell>
          <cell r="C505" t="str">
            <v>Biaya pemelih sarana&amp;instal</v>
          </cell>
          <cell r="D505" t="str">
            <v>Rp</v>
          </cell>
          <cell r="E505">
            <v>788550</v>
          </cell>
          <cell r="F505" t="str">
            <v>Rp</v>
          </cell>
          <cell r="G505">
            <v>113500</v>
          </cell>
          <cell r="H505" t="str">
            <v>Rp</v>
          </cell>
          <cell r="I505">
            <v>0</v>
          </cell>
          <cell r="J505" t="str">
            <v>Rp</v>
          </cell>
          <cell r="K505">
            <v>902050</v>
          </cell>
        </row>
        <row r="506">
          <cell r="B506">
            <v>64301</v>
          </cell>
          <cell r="C506" t="str">
            <v>Biaya pemeliharaan Mesin</v>
          </cell>
          <cell r="D506" t="str">
            <v>Rp</v>
          </cell>
          <cell r="E506">
            <v>0</v>
          </cell>
          <cell r="F506" t="str">
            <v>Rp</v>
          </cell>
          <cell r="G506">
            <v>0</v>
          </cell>
          <cell r="H506" t="str">
            <v>Rp</v>
          </cell>
          <cell r="I506">
            <v>0</v>
          </cell>
          <cell r="J506" t="str">
            <v>Rp</v>
          </cell>
          <cell r="K506">
            <v>0</v>
          </cell>
        </row>
        <row r="507">
          <cell r="B507">
            <v>64401</v>
          </cell>
          <cell r="C507" t="str">
            <v>Biaya pemeliharaan kendaraan</v>
          </cell>
          <cell r="D507" t="str">
            <v>Rp</v>
          </cell>
          <cell r="E507">
            <v>4341750</v>
          </cell>
          <cell r="F507" t="str">
            <v>Rp</v>
          </cell>
          <cell r="G507">
            <v>267000</v>
          </cell>
          <cell r="H507" t="str">
            <v>Rp</v>
          </cell>
          <cell r="I507">
            <v>0</v>
          </cell>
          <cell r="J507" t="str">
            <v>Rp</v>
          </cell>
          <cell r="K507">
            <v>4608750</v>
          </cell>
        </row>
        <row r="508">
          <cell r="B508">
            <v>64501</v>
          </cell>
          <cell r="C508" t="str">
            <v>Biaya pemelih invent.&amp;peralat</v>
          </cell>
          <cell r="D508" t="str">
            <v>Rp</v>
          </cell>
          <cell r="E508">
            <v>0</v>
          </cell>
          <cell r="F508" t="str">
            <v>Rp</v>
          </cell>
          <cell r="G508">
            <v>0</v>
          </cell>
          <cell r="H508" t="str">
            <v>Rp</v>
          </cell>
          <cell r="I508">
            <v>0</v>
          </cell>
          <cell r="J508" t="str">
            <v>Rp</v>
          </cell>
          <cell r="K508">
            <v>0</v>
          </cell>
        </row>
        <row r="509">
          <cell r="B509">
            <v>65101</v>
          </cell>
          <cell r="C509" t="str">
            <v>Biaya peny. Bangunan</v>
          </cell>
          <cell r="D509" t="str">
            <v>Rp</v>
          </cell>
          <cell r="E509">
            <v>0</v>
          </cell>
          <cell r="F509" t="str">
            <v>Rp</v>
          </cell>
          <cell r="G509">
            <v>0</v>
          </cell>
          <cell r="H509" t="str">
            <v>Rp</v>
          </cell>
          <cell r="I509">
            <v>0</v>
          </cell>
          <cell r="J509" t="str">
            <v>Rp</v>
          </cell>
          <cell r="K509">
            <v>0</v>
          </cell>
        </row>
        <row r="510">
          <cell r="B510">
            <v>65201</v>
          </cell>
          <cell r="C510" t="str">
            <v>Biaya peny. Sarana&amp;install</v>
          </cell>
          <cell r="D510" t="str">
            <v>Rp</v>
          </cell>
          <cell r="E510">
            <v>0</v>
          </cell>
          <cell r="F510" t="str">
            <v>Rp</v>
          </cell>
          <cell r="G510">
            <v>0</v>
          </cell>
          <cell r="H510" t="str">
            <v>Rp</v>
          </cell>
          <cell r="I510">
            <v>0</v>
          </cell>
          <cell r="J510" t="str">
            <v>Rp</v>
          </cell>
          <cell r="K510">
            <v>0</v>
          </cell>
        </row>
        <row r="511">
          <cell r="B511">
            <v>65301</v>
          </cell>
          <cell r="C511" t="str">
            <v>Biaya peny. Mesin</v>
          </cell>
          <cell r="D511" t="str">
            <v>Rp</v>
          </cell>
          <cell r="E511">
            <v>0</v>
          </cell>
          <cell r="F511" t="str">
            <v>Rp</v>
          </cell>
          <cell r="G511">
            <v>0</v>
          </cell>
          <cell r="H511" t="str">
            <v>Rp</v>
          </cell>
          <cell r="I511">
            <v>0</v>
          </cell>
          <cell r="J511" t="str">
            <v>Rp</v>
          </cell>
          <cell r="K511">
            <v>0</v>
          </cell>
        </row>
        <row r="512">
          <cell r="B512">
            <v>65401</v>
          </cell>
          <cell r="C512" t="str">
            <v>Biaya peny. Kendaraan</v>
          </cell>
          <cell r="D512" t="str">
            <v>Rp</v>
          </cell>
          <cell r="E512">
            <v>0</v>
          </cell>
          <cell r="F512" t="str">
            <v>Rp</v>
          </cell>
          <cell r="G512">
            <v>0</v>
          </cell>
          <cell r="H512" t="str">
            <v>Rp</v>
          </cell>
          <cell r="I512">
            <v>0</v>
          </cell>
          <cell r="J512" t="str">
            <v>Rp</v>
          </cell>
          <cell r="K512">
            <v>0</v>
          </cell>
        </row>
        <row r="513">
          <cell r="B513">
            <v>65501</v>
          </cell>
          <cell r="C513" t="str">
            <v>Biaya Sewa Invent&amp;peralat.</v>
          </cell>
          <cell r="D513" t="str">
            <v>Rp</v>
          </cell>
          <cell r="E513">
            <v>22651900</v>
          </cell>
          <cell r="F513" t="str">
            <v>Rp</v>
          </cell>
          <cell r="G513">
            <v>1812000</v>
          </cell>
          <cell r="H513" t="str">
            <v>Rp</v>
          </cell>
          <cell r="I513">
            <v>0</v>
          </cell>
          <cell r="J513" t="str">
            <v>Rp</v>
          </cell>
          <cell r="K513">
            <v>24463900</v>
          </cell>
        </row>
        <row r="514">
          <cell r="B514">
            <v>70101</v>
          </cell>
          <cell r="C514" t="str">
            <v>Gaji direksi &amp; staff</v>
          </cell>
          <cell r="D514" t="str">
            <v>Rp</v>
          </cell>
          <cell r="E514">
            <v>0</v>
          </cell>
          <cell r="F514" t="str">
            <v>Rp</v>
          </cell>
          <cell r="G514">
            <v>0</v>
          </cell>
          <cell r="H514" t="str">
            <v>Rp</v>
          </cell>
          <cell r="I514">
            <v>0</v>
          </cell>
          <cell r="J514" t="str">
            <v>Rp</v>
          </cell>
          <cell r="K514">
            <v>0</v>
          </cell>
        </row>
        <row r="515">
          <cell r="B515">
            <v>70201</v>
          </cell>
          <cell r="C515" t="str">
            <v xml:space="preserve">Tunjangan </v>
          </cell>
          <cell r="D515" t="str">
            <v>Rp</v>
          </cell>
          <cell r="E515">
            <v>0</v>
          </cell>
          <cell r="F515" t="str">
            <v>Rp</v>
          </cell>
          <cell r="G515">
            <v>0</v>
          </cell>
          <cell r="H515" t="str">
            <v>Rp</v>
          </cell>
          <cell r="I515">
            <v>0</v>
          </cell>
          <cell r="J515" t="str">
            <v>Rp</v>
          </cell>
          <cell r="K515">
            <v>0</v>
          </cell>
        </row>
        <row r="516">
          <cell r="B516">
            <v>70301</v>
          </cell>
          <cell r="C516" t="str">
            <v>Komisi penjualan</v>
          </cell>
          <cell r="D516" t="str">
            <v>Rp</v>
          </cell>
          <cell r="E516">
            <v>0</v>
          </cell>
          <cell r="F516" t="str">
            <v>Rp</v>
          </cell>
          <cell r="G516">
            <v>0</v>
          </cell>
          <cell r="H516" t="str">
            <v>Rp</v>
          </cell>
          <cell r="I516">
            <v>0</v>
          </cell>
          <cell r="J516" t="str">
            <v>Rp</v>
          </cell>
          <cell r="K516">
            <v>0</v>
          </cell>
        </row>
        <row r="517">
          <cell r="B517">
            <v>70401</v>
          </cell>
          <cell r="C517" t="str">
            <v xml:space="preserve">Uang makan </v>
          </cell>
          <cell r="D517" t="str">
            <v>Rp</v>
          </cell>
          <cell r="E517">
            <v>0</v>
          </cell>
          <cell r="F517" t="str">
            <v>Rp</v>
          </cell>
          <cell r="G517">
            <v>0</v>
          </cell>
          <cell r="H517" t="str">
            <v>Rp</v>
          </cell>
          <cell r="I517">
            <v>0</v>
          </cell>
          <cell r="J517" t="str">
            <v>Rp</v>
          </cell>
          <cell r="K517">
            <v>0</v>
          </cell>
        </row>
        <row r="518">
          <cell r="B518">
            <v>70501</v>
          </cell>
          <cell r="C518" t="str">
            <v>Pengobatan</v>
          </cell>
          <cell r="D518" t="str">
            <v>Rp</v>
          </cell>
          <cell r="E518">
            <v>0</v>
          </cell>
          <cell r="F518" t="str">
            <v>Rp</v>
          </cell>
          <cell r="G518">
            <v>0</v>
          </cell>
          <cell r="H518" t="str">
            <v>Rp</v>
          </cell>
          <cell r="I518">
            <v>0</v>
          </cell>
          <cell r="J518" t="str">
            <v>Rp</v>
          </cell>
          <cell r="K518">
            <v>0</v>
          </cell>
        </row>
        <row r="519">
          <cell r="B519">
            <v>70601</v>
          </cell>
          <cell r="C519" t="str">
            <v>Lembur</v>
          </cell>
          <cell r="D519" t="str">
            <v>Rp</v>
          </cell>
          <cell r="E519">
            <v>0</v>
          </cell>
          <cell r="F519" t="str">
            <v>Rp</v>
          </cell>
          <cell r="G519">
            <v>0</v>
          </cell>
          <cell r="H519" t="str">
            <v>Rp</v>
          </cell>
          <cell r="I519">
            <v>0</v>
          </cell>
          <cell r="J519" t="str">
            <v>Rp</v>
          </cell>
          <cell r="K519">
            <v>0</v>
          </cell>
        </row>
        <row r="520">
          <cell r="B520">
            <v>71101</v>
          </cell>
          <cell r="C520" t="str">
            <v>Biaya perjalanan staff/direksi</v>
          </cell>
          <cell r="D520" t="str">
            <v>Rp</v>
          </cell>
          <cell r="E520">
            <v>0</v>
          </cell>
          <cell r="F520" t="str">
            <v>Rp</v>
          </cell>
          <cell r="G520">
            <v>0</v>
          </cell>
          <cell r="H520" t="str">
            <v>Rp</v>
          </cell>
          <cell r="I520">
            <v>0</v>
          </cell>
          <cell r="J520" t="str">
            <v>Rp</v>
          </cell>
          <cell r="K520">
            <v>0</v>
          </cell>
        </row>
        <row r="521">
          <cell r="B521">
            <v>71201</v>
          </cell>
          <cell r="C521" t="str">
            <v>Bensin/solar/olie</v>
          </cell>
          <cell r="D521" t="str">
            <v>Rp</v>
          </cell>
          <cell r="E521">
            <v>0</v>
          </cell>
          <cell r="F521" t="str">
            <v>Rp</v>
          </cell>
          <cell r="G521">
            <v>0</v>
          </cell>
          <cell r="H521" t="str">
            <v>Rp</v>
          </cell>
          <cell r="I521">
            <v>0</v>
          </cell>
          <cell r="J521" t="str">
            <v>Rp</v>
          </cell>
          <cell r="K521">
            <v>0</v>
          </cell>
        </row>
        <row r="522">
          <cell r="B522">
            <v>71301</v>
          </cell>
          <cell r="C522" t="str">
            <v>Tol / parkir</v>
          </cell>
          <cell r="D522" t="str">
            <v>Rp</v>
          </cell>
          <cell r="E522">
            <v>0</v>
          </cell>
          <cell r="F522" t="str">
            <v>Rp</v>
          </cell>
          <cell r="G522">
            <v>0</v>
          </cell>
          <cell r="H522" t="str">
            <v>Rp</v>
          </cell>
          <cell r="I522">
            <v>0</v>
          </cell>
          <cell r="J522" t="str">
            <v>Rp</v>
          </cell>
          <cell r="K522">
            <v>0</v>
          </cell>
        </row>
        <row r="523">
          <cell r="B523">
            <v>71901</v>
          </cell>
          <cell r="C523" t="str">
            <v>Biaya perjalanan lain2</v>
          </cell>
          <cell r="D523" t="str">
            <v>Rp</v>
          </cell>
          <cell r="E523">
            <v>0</v>
          </cell>
          <cell r="F523" t="str">
            <v>Rp</v>
          </cell>
          <cell r="G523">
            <v>0</v>
          </cell>
          <cell r="H523" t="str">
            <v>Rp</v>
          </cell>
          <cell r="I523">
            <v>0</v>
          </cell>
          <cell r="J523" t="str">
            <v>Rp</v>
          </cell>
          <cell r="K523">
            <v>0</v>
          </cell>
        </row>
        <row r="524">
          <cell r="B524">
            <v>72101</v>
          </cell>
          <cell r="C524" t="str">
            <v>Biaya ATK/FC/Cetak</v>
          </cell>
          <cell r="D524" t="str">
            <v>Rp</v>
          </cell>
          <cell r="E524">
            <v>15342750.6</v>
          </cell>
          <cell r="F524" t="str">
            <v>Rp</v>
          </cell>
          <cell r="G524">
            <v>12600</v>
          </cell>
          <cell r="H524" t="str">
            <v>Rp</v>
          </cell>
          <cell r="I524">
            <v>0</v>
          </cell>
          <cell r="J524" t="str">
            <v>Rp</v>
          </cell>
          <cell r="K524">
            <v>15355350.6</v>
          </cell>
        </row>
        <row r="525">
          <cell r="B525">
            <v>72201</v>
          </cell>
          <cell r="C525" t="str">
            <v>PLN/PDAM</v>
          </cell>
          <cell r="D525" t="str">
            <v>Rp</v>
          </cell>
          <cell r="E525">
            <v>8572705</v>
          </cell>
          <cell r="F525" t="str">
            <v>Rp</v>
          </cell>
          <cell r="G525">
            <v>661375</v>
          </cell>
          <cell r="H525" t="str">
            <v>Rp</v>
          </cell>
          <cell r="I525">
            <v>0</v>
          </cell>
          <cell r="J525" t="str">
            <v>Rp</v>
          </cell>
          <cell r="K525">
            <v>9234080</v>
          </cell>
        </row>
        <row r="526">
          <cell r="B526">
            <v>72301</v>
          </cell>
          <cell r="C526" t="str">
            <v xml:space="preserve">Biaya asuransi </v>
          </cell>
          <cell r="D526" t="str">
            <v>Rp</v>
          </cell>
          <cell r="E526">
            <v>0</v>
          </cell>
          <cell r="F526" t="str">
            <v>Rp</v>
          </cell>
          <cell r="G526">
            <v>0</v>
          </cell>
          <cell r="H526" t="str">
            <v>Rp</v>
          </cell>
          <cell r="I526">
            <v>0</v>
          </cell>
          <cell r="J526" t="str">
            <v>Rp</v>
          </cell>
          <cell r="K526">
            <v>0</v>
          </cell>
        </row>
        <row r="527">
          <cell r="B527">
            <v>72401</v>
          </cell>
          <cell r="C527" t="str">
            <v>Biaya jamuan tamu</v>
          </cell>
          <cell r="D527" t="str">
            <v>Rp</v>
          </cell>
          <cell r="E527">
            <v>0</v>
          </cell>
          <cell r="F527" t="str">
            <v>Rp</v>
          </cell>
          <cell r="G527">
            <v>0</v>
          </cell>
          <cell r="H527" t="str">
            <v>Rp</v>
          </cell>
          <cell r="I527">
            <v>0</v>
          </cell>
          <cell r="J527" t="str">
            <v>Rp</v>
          </cell>
          <cell r="K527">
            <v>0</v>
          </cell>
        </row>
        <row r="528">
          <cell r="B528">
            <v>72501</v>
          </cell>
          <cell r="C528" t="str">
            <v xml:space="preserve">Biaya pendidikan </v>
          </cell>
          <cell r="D528" t="str">
            <v>Rp</v>
          </cell>
          <cell r="E528">
            <v>0</v>
          </cell>
          <cell r="F528" t="str">
            <v>Rp</v>
          </cell>
          <cell r="G528">
            <v>0</v>
          </cell>
          <cell r="H528" t="str">
            <v>Rp</v>
          </cell>
          <cell r="I528">
            <v>0</v>
          </cell>
          <cell r="J528" t="str">
            <v>Rp</v>
          </cell>
          <cell r="K528">
            <v>0</v>
          </cell>
        </row>
        <row r="529">
          <cell r="B529">
            <v>72601</v>
          </cell>
          <cell r="C529" t="str">
            <v>Biaya rumah tangga</v>
          </cell>
          <cell r="D529" t="str">
            <v>Rp</v>
          </cell>
          <cell r="E529">
            <v>4570050</v>
          </cell>
          <cell r="F529" t="str">
            <v>Rp</v>
          </cell>
          <cell r="G529">
            <v>439600</v>
          </cell>
          <cell r="H529" t="str">
            <v>Rp</v>
          </cell>
          <cell r="I529">
            <v>0</v>
          </cell>
          <cell r="J529" t="str">
            <v>Rp</v>
          </cell>
          <cell r="K529">
            <v>5009650</v>
          </cell>
        </row>
        <row r="530">
          <cell r="B530">
            <v>72701</v>
          </cell>
          <cell r="C530" t="str">
            <v>Biaya sewa kantor</v>
          </cell>
          <cell r="D530" t="str">
            <v>Rp</v>
          </cell>
          <cell r="E530">
            <v>20000000</v>
          </cell>
          <cell r="F530" t="str">
            <v>Rp</v>
          </cell>
          <cell r="G530">
            <v>2500000</v>
          </cell>
          <cell r="H530" t="str">
            <v>Rp</v>
          </cell>
          <cell r="I530">
            <v>0</v>
          </cell>
          <cell r="J530" t="str">
            <v>Rp</v>
          </cell>
          <cell r="K530">
            <v>22500000</v>
          </cell>
        </row>
        <row r="531">
          <cell r="B531">
            <v>72901</v>
          </cell>
          <cell r="C531" t="str">
            <v>Biaya lain2</v>
          </cell>
          <cell r="D531" t="str">
            <v>Rp</v>
          </cell>
          <cell r="E531">
            <v>2019385</v>
          </cell>
          <cell r="F531" t="str">
            <v>Rp</v>
          </cell>
          <cell r="G531">
            <v>0</v>
          </cell>
          <cell r="H531" t="str">
            <v>Rp</v>
          </cell>
          <cell r="I531">
            <v>0</v>
          </cell>
          <cell r="J531" t="str">
            <v>Rp</v>
          </cell>
          <cell r="K531">
            <v>2019385</v>
          </cell>
        </row>
        <row r="532">
          <cell r="B532">
            <v>73101</v>
          </cell>
          <cell r="C532" t="str">
            <v>Biaya pengiriman dokumen</v>
          </cell>
          <cell r="D532" t="str">
            <v>Rp</v>
          </cell>
          <cell r="E532">
            <v>895400</v>
          </cell>
          <cell r="F532" t="str">
            <v>Rp</v>
          </cell>
          <cell r="G532">
            <v>80000</v>
          </cell>
          <cell r="H532" t="str">
            <v>Rp</v>
          </cell>
          <cell r="I532">
            <v>0</v>
          </cell>
          <cell r="J532" t="str">
            <v>Rp</v>
          </cell>
          <cell r="K532">
            <v>975400</v>
          </cell>
        </row>
        <row r="533">
          <cell r="B533">
            <v>73201</v>
          </cell>
          <cell r="C533" t="str">
            <v>Biaya benda pos</v>
          </cell>
          <cell r="D533" t="str">
            <v>Rp</v>
          </cell>
          <cell r="E533">
            <v>19000</v>
          </cell>
          <cell r="F533" t="str">
            <v>Rp</v>
          </cell>
          <cell r="G533">
            <v>0</v>
          </cell>
          <cell r="H533" t="str">
            <v>Rp</v>
          </cell>
          <cell r="I533">
            <v>0</v>
          </cell>
          <cell r="J533" t="str">
            <v>Rp</v>
          </cell>
          <cell r="K533">
            <v>19000</v>
          </cell>
        </row>
        <row r="534">
          <cell r="B534">
            <v>73301</v>
          </cell>
          <cell r="C534" t="str">
            <v>Biaya telp/telex/fax</v>
          </cell>
          <cell r="D534" t="str">
            <v>Rp</v>
          </cell>
          <cell r="E534">
            <v>9208575</v>
          </cell>
          <cell r="F534" t="str">
            <v>Rp</v>
          </cell>
          <cell r="G534">
            <v>1631297</v>
          </cell>
          <cell r="H534" t="str">
            <v>Rp</v>
          </cell>
          <cell r="I534">
            <v>0</v>
          </cell>
          <cell r="J534" t="str">
            <v>Rp</v>
          </cell>
          <cell r="K534">
            <v>10839872</v>
          </cell>
        </row>
        <row r="535">
          <cell r="B535">
            <v>74101</v>
          </cell>
          <cell r="C535" t="str">
            <v>Biaya administrasi bank</v>
          </cell>
          <cell r="D535" t="str">
            <v>Rp</v>
          </cell>
          <cell r="E535">
            <v>542000</v>
          </cell>
          <cell r="F535" t="str">
            <v>Rp</v>
          </cell>
          <cell r="G535">
            <v>66000</v>
          </cell>
          <cell r="H535" t="str">
            <v>Rp</v>
          </cell>
          <cell r="I535">
            <v>0</v>
          </cell>
          <cell r="J535" t="str">
            <v>Rp</v>
          </cell>
          <cell r="K535">
            <v>608000</v>
          </cell>
        </row>
        <row r="536">
          <cell r="B536">
            <v>74201</v>
          </cell>
          <cell r="C536" t="str">
            <v>Biaya provisi</v>
          </cell>
          <cell r="D536" t="str">
            <v>Rp</v>
          </cell>
          <cell r="E536">
            <v>0</v>
          </cell>
          <cell r="F536" t="str">
            <v>Rp</v>
          </cell>
          <cell r="G536">
            <v>0</v>
          </cell>
          <cell r="H536" t="str">
            <v>Rp</v>
          </cell>
          <cell r="I536">
            <v>0</v>
          </cell>
          <cell r="J536" t="str">
            <v>Rp</v>
          </cell>
          <cell r="K536">
            <v>0</v>
          </cell>
        </row>
        <row r="537">
          <cell r="B537">
            <v>75101</v>
          </cell>
          <cell r="C537" t="str">
            <v>Biaya pajak</v>
          </cell>
          <cell r="D537" t="str">
            <v>Rp</v>
          </cell>
          <cell r="E537">
            <v>0</v>
          </cell>
          <cell r="F537" t="str">
            <v>Rp</v>
          </cell>
          <cell r="G537">
            <v>0</v>
          </cell>
          <cell r="H537" t="str">
            <v>Rp</v>
          </cell>
          <cell r="I537">
            <v>0</v>
          </cell>
          <cell r="J537" t="str">
            <v>Rp</v>
          </cell>
          <cell r="K537">
            <v>0</v>
          </cell>
        </row>
        <row r="538">
          <cell r="B538">
            <v>75201</v>
          </cell>
          <cell r="C538" t="str">
            <v>Sumbangan</v>
          </cell>
          <cell r="D538" t="str">
            <v>Rp</v>
          </cell>
          <cell r="E538">
            <v>745000</v>
          </cell>
          <cell r="F538" t="str">
            <v>Rp</v>
          </cell>
          <cell r="G538">
            <v>50000</v>
          </cell>
          <cell r="H538" t="str">
            <v>Rp</v>
          </cell>
          <cell r="I538">
            <v>0</v>
          </cell>
          <cell r="J538" t="str">
            <v>Rp</v>
          </cell>
          <cell r="K538">
            <v>795000</v>
          </cell>
        </row>
        <row r="539">
          <cell r="B539">
            <v>75301</v>
          </cell>
          <cell r="C539" t="str">
            <v>Perijinan/notaris</v>
          </cell>
          <cell r="D539" t="str">
            <v>Rp</v>
          </cell>
          <cell r="E539">
            <v>0</v>
          </cell>
          <cell r="F539" t="str">
            <v>Rp</v>
          </cell>
          <cell r="G539">
            <v>0</v>
          </cell>
          <cell r="H539" t="str">
            <v>Rp</v>
          </cell>
          <cell r="I539">
            <v>0</v>
          </cell>
          <cell r="J539" t="str">
            <v>Rp</v>
          </cell>
          <cell r="K539">
            <v>0</v>
          </cell>
        </row>
        <row r="540">
          <cell r="B540">
            <v>75401</v>
          </cell>
          <cell r="C540" t="str">
            <v>Iuran</v>
          </cell>
          <cell r="D540" t="str">
            <v>Rp</v>
          </cell>
          <cell r="E540">
            <v>600000</v>
          </cell>
          <cell r="F540" t="str">
            <v>Rp</v>
          </cell>
          <cell r="G540">
            <v>0</v>
          </cell>
          <cell r="H540" t="str">
            <v>Rp</v>
          </cell>
          <cell r="I540">
            <v>0</v>
          </cell>
          <cell r="J540" t="str">
            <v>Rp</v>
          </cell>
          <cell r="K540">
            <v>600000</v>
          </cell>
        </row>
        <row r="541">
          <cell r="B541">
            <v>75501</v>
          </cell>
          <cell r="C541" t="str">
            <v>P B B</v>
          </cell>
          <cell r="D541" t="str">
            <v>Rp</v>
          </cell>
          <cell r="E541">
            <v>16271332</v>
          </cell>
          <cell r="F541" t="str">
            <v>Rp</v>
          </cell>
          <cell r="G541">
            <v>0</v>
          </cell>
          <cell r="H541" t="str">
            <v>Rp</v>
          </cell>
          <cell r="I541">
            <v>0</v>
          </cell>
          <cell r="J541" t="str">
            <v>Rp</v>
          </cell>
          <cell r="K541">
            <v>16271332</v>
          </cell>
        </row>
        <row r="542">
          <cell r="B542">
            <v>78101</v>
          </cell>
          <cell r="C542" t="str">
            <v>Biaya pemeliharaan bangunan</v>
          </cell>
          <cell r="D542" t="str">
            <v>Rp</v>
          </cell>
          <cell r="E542">
            <v>0</v>
          </cell>
          <cell r="F542" t="str">
            <v>Rp</v>
          </cell>
          <cell r="G542">
            <v>0</v>
          </cell>
          <cell r="H542" t="str">
            <v>Rp</v>
          </cell>
          <cell r="I542">
            <v>0</v>
          </cell>
          <cell r="J542" t="str">
            <v>Rp</v>
          </cell>
          <cell r="K542">
            <v>0</v>
          </cell>
        </row>
        <row r="543">
          <cell r="B543">
            <v>78201</v>
          </cell>
          <cell r="C543" t="str">
            <v>Biaya pemelih sarana&amp;instal</v>
          </cell>
          <cell r="D543" t="str">
            <v>Rp</v>
          </cell>
          <cell r="E543">
            <v>0</v>
          </cell>
          <cell r="F543" t="str">
            <v>Rp</v>
          </cell>
          <cell r="G543">
            <v>0</v>
          </cell>
          <cell r="H543" t="str">
            <v>Rp</v>
          </cell>
          <cell r="I543">
            <v>0</v>
          </cell>
          <cell r="J543" t="str">
            <v>Rp</v>
          </cell>
          <cell r="K543">
            <v>0</v>
          </cell>
        </row>
        <row r="544">
          <cell r="B544">
            <v>78301</v>
          </cell>
          <cell r="C544" t="str">
            <v>Biaya pemeliharaan kendaraan</v>
          </cell>
          <cell r="D544" t="str">
            <v>Rp</v>
          </cell>
          <cell r="E544">
            <v>0</v>
          </cell>
          <cell r="F544" t="str">
            <v>Rp</v>
          </cell>
          <cell r="G544">
            <v>0</v>
          </cell>
          <cell r="H544" t="str">
            <v>Rp</v>
          </cell>
          <cell r="I544">
            <v>0</v>
          </cell>
          <cell r="J544" t="str">
            <v>Rp</v>
          </cell>
          <cell r="K544">
            <v>0</v>
          </cell>
        </row>
        <row r="545">
          <cell r="B545">
            <v>78401</v>
          </cell>
          <cell r="C545" t="str">
            <v>Biaya pemelih invent.&amp;peralat</v>
          </cell>
          <cell r="D545" t="str">
            <v>Rp</v>
          </cell>
          <cell r="E545">
            <v>0</v>
          </cell>
          <cell r="F545" t="str">
            <v>Rp</v>
          </cell>
          <cell r="G545">
            <v>0</v>
          </cell>
          <cell r="H545" t="str">
            <v>Rp</v>
          </cell>
          <cell r="I545">
            <v>0</v>
          </cell>
          <cell r="J545" t="str">
            <v>Rp</v>
          </cell>
          <cell r="K545">
            <v>0</v>
          </cell>
        </row>
        <row r="546">
          <cell r="B546">
            <v>79101</v>
          </cell>
          <cell r="C546" t="str">
            <v>Biaya peny. Bangunan</v>
          </cell>
          <cell r="D546" t="str">
            <v>Rp</v>
          </cell>
          <cell r="E546">
            <v>0</v>
          </cell>
          <cell r="F546" t="str">
            <v>Rp</v>
          </cell>
          <cell r="G546">
            <v>0</v>
          </cell>
          <cell r="H546" t="str">
            <v>Rp</v>
          </cell>
          <cell r="I546">
            <v>0</v>
          </cell>
          <cell r="J546" t="str">
            <v>Rp</v>
          </cell>
          <cell r="K546">
            <v>0</v>
          </cell>
        </row>
        <row r="547">
          <cell r="B547">
            <v>79201</v>
          </cell>
          <cell r="C547" t="str">
            <v>Biaya peny. Sarana&amp;install</v>
          </cell>
          <cell r="D547" t="str">
            <v>Rp</v>
          </cell>
          <cell r="E547">
            <v>0</v>
          </cell>
          <cell r="F547" t="str">
            <v>Rp</v>
          </cell>
          <cell r="G547">
            <v>0</v>
          </cell>
          <cell r="H547" t="str">
            <v>Rp</v>
          </cell>
          <cell r="I547">
            <v>0</v>
          </cell>
          <cell r="J547" t="str">
            <v>Rp</v>
          </cell>
          <cell r="K547">
            <v>0</v>
          </cell>
        </row>
        <row r="548">
          <cell r="B548">
            <v>79301</v>
          </cell>
          <cell r="C548" t="str">
            <v>Biaya peny. Kendaraan</v>
          </cell>
          <cell r="D548" t="str">
            <v>Rp</v>
          </cell>
          <cell r="E548">
            <v>0</v>
          </cell>
          <cell r="F548" t="str">
            <v>Rp</v>
          </cell>
          <cell r="G548">
            <v>0</v>
          </cell>
          <cell r="H548" t="str">
            <v>Rp</v>
          </cell>
          <cell r="I548">
            <v>0</v>
          </cell>
          <cell r="J548" t="str">
            <v>Rp</v>
          </cell>
          <cell r="K548">
            <v>0</v>
          </cell>
        </row>
        <row r="549">
          <cell r="B549">
            <v>79401</v>
          </cell>
          <cell r="C549" t="str">
            <v>Biaya peny. Invent&amp;peralat.</v>
          </cell>
          <cell r="D549" t="str">
            <v>Rp</v>
          </cell>
          <cell r="E549">
            <v>0</v>
          </cell>
          <cell r="F549" t="str">
            <v>Rp</v>
          </cell>
          <cell r="G549">
            <v>0</v>
          </cell>
          <cell r="H549" t="str">
            <v>Rp</v>
          </cell>
          <cell r="I549">
            <v>0</v>
          </cell>
          <cell r="J549" t="str">
            <v>Rp</v>
          </cell>
          <cell r="K549">
            <v>0</v>
          </cell>
        </row>
        <row r="550">
          <cell r="B550">
            <v>82401</v>
          </cell>
          <cell r="C550" t="str">
            <v>Iuran Keamanan</v>
          </cell>
          <cell r="D550" t="str">
            <v>Rp</v>
          </cell>
          <cell r="E550">
            <v>1650000</v>
          </cell>
          <cell r="F550" t="str">
            <v>Rp</v>
          </cell>
          <cell r="G550">
            <v>150000</v>
          </cell>
          <cell r="H550" t="str">
            <v>Rp</v>
          </cell>
          <cell r="I550">
            <v>0</v>
          </cell>
          <cell r="J550" t="str">
            <v>Rp</v>
          </cell>
          <cell r="K550">
            <v>1800000</v>
          </cell>
        </row>
      </sheetData>
      <sheetData sheetId="11"/>
      <sheetData sheetId="12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</row>
        <row r="5">
          <cell r="C5" t="str">
            <v>PRODUK</v>
          </cell>
          <cell r="D5" t="str">
            <v>PERSEDIAAN AWAL</v>
          </cell>
          <cell r="F5" t="str">
            <v>HARGA</v>
          </cell>
          <cell r="G5" t="str">
            <v>PEMBELIAN</v>
          </cell>
          <cell r="Q5" t="str">
            <v>PERSEDIAAN AKHIR</v>
          </cell>
          <cell r="S5" t="str">
            <v>HPP</v>
          </cell>
        </row>
        <row r="6">
          <cell r="G6" t="str">
            <v>KOTOR</v>
          </cell>
          <cell r="I6" t="str">
            <v>MUTASI MASUK</v>
          </cell>
          <cell r="K6" t="str">
            <v>RETUR</v>
          </cell>
          <cell r="M6" t="str">
            <v>MUTASI KELUAR</v>
          </cell>
          <cell r="O6" t="str">
            <v>BERSIH</v>
          </cell>
        </row>
        <row r="7">
          <cell r="A7" t="str">
            <v>hpp</v>
          </cell>
          <cell r="B7" t="str">
            <v>brg</v>
          </cell>
          <cell r="D7" t="str">
            <v>Qty</v>
          </cell>
          <cell r="E7" t="str">
            <v>Rp</v>
          </cell>
          <cell r="G7" t="str">
            <v>Qty</v>
          </cell>
          <cell r="H7" t="str">
            <v>Rp</v>
          </cell>
          <cell r="I7" t="str">
            <v>Qty</v>
          </cell>
          <cell r="J7" t="str">
            <v>Rp</v>
          </cell>
          <cell r="K7" t="str">
            <v>Qty</v>
          </cell>
          <cell r="L7" t="str">
            <v>Rp</v>
          </cell>
          <cell r="M7" t="str">
            <v>Qty</v>
          </cell>
          <cell r="N7" t="str">
            <v>Rp</v>
          </cell>
          <cell r="O7" t="str">
            <v>Qty</v>
          </cell>
          <cell r="P7" t="str">
            <v>Rp</v>
          </cell>
          <cell r="Q7" t="str">
            <v>Qty</v>
          </cell>
          <cell r="R7" t="str">
            <v>Rp</v>
          </cell>
          <cell r="S7" t="str">
            <v>Qty</v>
          </cell>
          <cell r="T7" t="str">
            <v>Rp</v>
          </cell>
        </row>
        <row r="8">
          <cell r="A8">
            <v>55101</v>
          </cell>
          <cell r="B8">
            <v>15101</v>
          </cell>
          <cell r="C8" t="str">
            <v>A1  240 Ml</v>
          </cell>
          <cell r="D8">
            <v>9</v>
          </cell>
          <cell r="E8">
            <v>138600</v>
          </cell>
          <cell r="F8">
            <v>15400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30800</v>
          </cell>
          <cell r="O8">
            <v>-2</v>
          </cell>
          <cell r="P8">
            <v>-30800</v>
          </cell>
          <cell r="Q8">
            <v>1</v>
          </cell>
          <cell r="R8">
            <v>15300</v>
          </cell>
          <cell r="S8">
            <v>0</v>
          </cell>
          <cell r="T8">
            <v>0</v>
          </cell>
          <cell r="U8">
            <v>50138</v>
          </cell>
          <cell r="V8">
            <v>50101</v>
          </cell>
          <cell r="W8">
            <v>0</v>
          </cell>
          <cell r="X8">
            <v>0</v>
          </cell>
          <cell r="Y8" t="str">
            <v>AQUA  240 ML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55102</v>
          </cell>
          <cell r="B9">
            <v>15102</v>
          </cell>
          <cell r="C9" t="str">
            <v>A2  330 Ml</v>
          </cell>
          <cell r="D9">
            <v>10</v>
          </cell>
          <cell r="E9">
            <v>212000</v>
          </cell>
          <cell r="F9">
            <v>21200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</v>
          </cell>
          <cell r="R9">
            <v>202050</v>
          </cell>
          <cell r="S9">
            <v>0</v>
          </cell>
          <cell r="T9">
            <v>0</v>
          </cell>
          <cell r="U9">
            <v>50139</v>
          </cell>
          <cell r="V9">
            <v>50102</v>
          </cell>
          <cell r="W9">
            <v>0</v>
          </cell>
          <cell r="Y9" t="str">
            <v>AQUA  330 ML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55107</v>
          </cell>
          <cell r="B10">
            <v>15107</v>
          </cell>
          <cell r="C10" t="str">
            <v>A3  600 Ml</v>
          </cell>
          <cell r="D10">
            <v>0</v>
          </cell>
          <cell r="E10">
            <v>0</v>
          </cell>
          <cell r="F10">
            <v>28000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50144</v>
          </cell>
          <cell r="V10">
            <v>50107</v>
          </cell>
          <cell r="W10">
            <v>0</v>
          </cell>
          <cell r="X10">
            <v>0</v>
          </cell>
          <cell r="Y10" t="str">
            <v>AQUA  600 ML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55108</v>
          </cell>
          <cell r="B11">
            <v>15108</v>
          </cell>
          <cell r="C11" t="str">
            <v>A4 1500 Ml</v>
          </cell>
          <cell r="D11">
            <v>0</v>
          </cell>
          <cell r="E11">
            <v>0</v>
          </cell>
          <cell r="F11">
            <v>27300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50145</v>
          </cell>
          <cell r="V11">
            <v>50108</v>
          </cell>
          <cell r="W11">
            <v>0</v>
          </cell>
          <cell r="Y11" t="str">
            <v>AQUA 1500 ML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55109</v>
          </cell>
          <cell r="B12">
            <v>15109</v>
          </cell>
          <cell r="C12" t="str">
            <v>A Galon</v>
          </cell>
          <cell r="D12">
            <v>16768</v>
          </cell>
          <cell r="E12">
            <v>136659200</v>
          </cell>
          <cell r="F12">
            <v>8150</v>
          </cell>
          <cell r="G12">
            <v>22009</v>
          </cell>
          <cell r="H12">
            <v>179373350</v>
          </cell>
          <cell r="I12">
            <v>0</v>
          </cell>
          <cell r="J12">
            <v>0</v>
          </cell>
          <cell r="K12">
            <v>305</v>
          </cell>
          <cell r="L12">
            <v>2485750</v>
          </cell>
          <cell r="M12">
            <v>7205</v>
          </cell>
          <cell r="N12">
            <v>58720750</v>
          </cell>
          <cell r="O12">
            <v>14499</v>
          </cell>
          <cell r="P12">
            <v>118166850</v>
          </cell>
          <cell r="Q12">
            <v>4066</v>
          </cell>
          <cell r="R12">
            <v>33137900</v>
          </cell>
          <cell r="S12">
            <v>31635</v>
          </cell>
          <cell r="T12">
            <v>257825250</v>
          </cell>
          <cell r="U12">
            <v>50146</v>
          </cell>
          <cell r="V12">
            <v>50109</v>
          </cell>
          <cell r="W12">
            <v>0</v>
          </cell>
          <cell r="Y12" t="str">
            <v>AQUA GALLON ISI</v>
          </cell>
          <cell r="Z12">
            <v>8314</v>
          </cell>
          <cell r="AA12">
            <v>73659900</v>
          </cell>
          <cell r="AB12">
            <v>23321</v>
          </cell>
          <cell r="AC12">
            <v>205525800</v>
          </cell>
        </row>
        <row r="13">
          <cell r="A13">
            <v>55110</v>
          </cell>
          <cell r="B13">
            <v>15110</v>
          </cell>
          <cell r="C13" t="str">
            <v>A.G Kosong</v>
          </cell>
          <cell r="D13">
            <v>17186</v>
          </cell>
          <cell r="E13">
            <v>515580000</v>
          </cell>
          <cell r="F13">
            <v>30000</v>
          </cell>
          <cell r="G13">
            <v>22271</v>
          </cell>
          <cell r="H13">
            <v>668130000</v>
          </cell>
          <cell r="I13">
            <v>2311</v>
          </cell>
          <cell r="J13">
            <v>69330000</v>
          </cell>
          <cell r="K13">
            <v>18019</v>
          </cell>
          <cell r="L13">
            <v>540570000</v>
          </cell>
          <cell r="M13">
            <v>3084</v>
          </cell>
          <cell r="N13">
            <v>92520000</v>
          </cell>
          <cell r="O13">
            <v>3479</v>
          </cell>
          <cell r="P13">
            <v>104370000</v>
          </cell>
          <cell r="Q13">
            <v>6243</v>
          </cell>
          <cell r="R13">
            <v>187290000</v>
          </cell>
          <cell r="S13">
            <v>3236</v>
          </cell>
          <cell r="T13">
            <v>97080000</v>
          </cell>
          <cell r="U13">
            <v>50147</v>
          </cell>
          <cell r="V13">
            <v>50110</v>
          </cell>
          <cell r="W13">
            <v>0</v>
          </cell>
          <cell r="Y13" t="str">
            <v>AQUA GALLON KOSONG</v>
          </cell>
          <cell r="Z13">
            <v>3189</v>
          </cell>
          <cell r="AA13">
            <v>95670000</v>
          </cell>
          <cell r="AB13">
            <v>47</v>
          </cell>
          <cell r="AC13">
            <v>1410000</v>
          </cell>
        </row>
        <row r="14">
          <cell r="A14">
            <v>55111</v>
          </cell>
          <cell r="B14">
            <v>15111</v>
          </cell>
          <cell r="C14" t="str">
            <v>V 240 Ml</v>
          </cell>
          <cell r="D14">
            <v>746</v>
          </cell>
          <cell r="E14">
            <v>8877400</v>
          </cell>
          <cell r="F14">
            <v>11900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272</v>
          </cell>
          <cell r="N14">
            <v>3236800</v>
          </cell>
          <cell r="O14">
            <v>-272</v>
          </cell>
          <cell r="P14">
            <v>-3236800</v>
          </cell>
          <cell r="Q14">
            <v>864</v>
          </cell>
          <cell r="R14">
            <v>10195200</v>
          </cell>
          <cell r="S14">
            <v>253</v>
          </cell>
          <cell r="T14">
            <v>2985400</v>
          </cell>
          <cell r="U14">
            <v>50148</v>
          </cell>
          <cell r="V14">
            <v>50111</v>
          </cell>
          <cell r="W14">
            <v>0</v>
          </cell>
          <cell r="Y14" t="str">
            <v>VIT 240 ML</v>
          </cell>
          <cell r="Z14">
            <v>0</v>
          </cell>
          <cell r="AA14">
            <v>0</v>
          </cell>
          <cell r="AB14">
            <v>253</v>
          </cell>
          <cell r="AC14">
            <v>3147200</v>
          </cell>
        </row>
        <row r="15">
          <cell r="A15">
            <v>55112</v>
          </cell>
          <cell r="B15">
            <v>15112</v>
          </cell>
          <cell r="C15" t="str">
            <v>V 600 Ml</v>
          </cell>
          <cell r="D15">
            <v>1432</v>
          </cell>
          <cell r="E15">
            <v>28783200</v>
          </cell>
          <cell r="F15">
            <v>20100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220</v>
          </cell>
          <cell r="N15">
            <v>4422000</v>
          </cell>
          <cell r="O15">
            <v>-220</v>
          </cell>
          <cell r="P15">
            <v>-4422000</v>
          </cell>
          <cell r="Q15">
            <v>1014</v>
          </cell>
          <cell r="R15">
            <v>20178600</v>
          </cell>
          <cell r="S15">
            <v>35</v>
          </cell>
          <cell r="T15">
            <v>696500</v>
          </cell>
          <cell r="U15">
            <v>50149</v>
          </cell>
          <cell r="V15">
            <v>50112</v>
          </cell>
          <cell r="W15">
            <v>0</v>
          </cell>
          <cell r="Y15" t="str">
            <v>VIT 600 ML</v>
          </cell>
          <cell r="Z15">
            <v>0</v>
          </cell>
          <cell r="AA15">
            <v>0</v>
          </cell>
          <cell r="AB15">
            <v>35</v>
          </cell>
          <cell r="AC15">
            <v>735000</v>
          </cell>
        </row>
        <row r="16">
          <cell r="A16">
            <v>55113</v>
          </cell>
          <cell r="B16">
            <v>15113</v>
          </cell>
          <cell r="C16" t="str">
            <v>V 1500 Ml</v>
          </cell>
          <cell r="D16">
            <v>304</v>
          </cell>
          <cell r="E16">
            <v>5836800</v>
          </cell>
          <cell r="F16">
            <v>19200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185</v>
          </cell>
          <cell r="R16">
            <v>3515000</v>
          </cell>
          <cell r="S16">
            <v>14</v>
          </cell>
          <cell r="T16">
            <v>266000</v>
          </cell>
          <cell r="U16">
            <v>50150</v>
          </cell>
          <cell r="V16">
            <v>50113</v>
          </cell>
          <cell r="W16">
            <v>0</v>
          </cell>
          <cell r="Y16" t="str">
            <v>VIT 1500 ML</v>
          </cell>
          <cell r="Z16">
            <v>0</v>
          </cell>
          <cell r="AA16">
            <v>0</v>
          </cell>
          <cell r="AB16">
            <v>14</v>
          </cell>
          <cell r="AC16">
            <v>280000</v>
          </cell>
        </row>
        <row r="17">
          <cell r="A17">
            <v>55114</v>
          </cell>
          <cell r="B17">
            <v>15114</v>
          </cell>
          <cell r="C17" t="str">
            <v>VG Galon</v>
          </cell>
          <cell r="D17">
            <v>2225</v>
          </cell>
          <cell r="E17">
            <v>13127500</v>
          </cell>
          <cell r="F17">
            <v>5900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602</v>
          </cell>
          <cell r="N17">
            <v>3551800</v>
          </cell>
          <cell r="O17">
            <v>-602</v>
          </cell>
          <cell r="P17">
            <v>-3551800</v>
          </cell>
          <cell r="Q17">
            <v>3811</v>
          </cell>
          <cell r="R17">
            <v>22484900</v>
          </cell>
          <cell r="S17">
            <v>1131</v>
          </cell>
          <cell r="T17">
            <v>6672900</v>
          </cell>
          <cell r="U17">
            <v>50151</v>
          </cell>
          <cell r="V17">
            <v>50114</v>
          </cell>
          <cell r="W17">
            <v>0</v>
          </cell>
          <cell r="Y17" t="str">
            <v>VIT GALLON ISI</v>
          </cell>
          <cell r="Z17">
            <v>18</v>
          </cell>
          <cell r="AA17">
            <v>118800</v>
          </cell>
          <cell r="AB17">
            <v>1113</v>
          </cell>
          <cell r="AC17">
            <v>7198100</v>
          </cell>
        </row>
        <row r="18">
          <cell r="A18">
            <v>55115</v>
          </cell>
          <cell r="B18">
            <v>15115</v>
          </cell>
          <cell r="C18" t="str">
            <v>VG Kosong</v>
          </cell>
          <cell r="D18">
            <v>3311</v>
          </cell>
          <cell r="E18">
            <v>99330000</v>
          </cell>
          <cell r="F18">
            <v>30000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602</v>
          </cell>
          <cell r="N18">
            <v>18060000</v>
          </cell>
          <cell r="O18">
            <v>-602</v>
          </cell>
          <cell r="P18">
            <v>-18060000</v>
          </cell>
          <cell r="Q18">
            <v>4362</v>
          </cell>
          <cell r="R18">
            <v>130860000</v>
          </cell>
          <cell r="S18">
            <v>1</v>
          </cell>
          <cell r="T18">
            <v>30000</v>
          </cell>
          <cell r="U18">
            <v>50152</v>
          </cell>
          <cell r="V18">
            <v>50115</v>
          </cell>
          <cell r="W18">
            <v>0</v>
          </cell>
          <cell r="Y18" t="str">
            <v>VIT GALLON KOSONG</v>
          </cell>
          <cell r="Z18">
            <v>0</v>
          </cell>
          <cell r="AA18">
            <v>0</v>
          </cell>
          <cell r="AB18">
            <v>1</v>
          </cell>
          <cell r="AC18">
            <v>30000</v>
          </cell>
        </row>
        <row r="19">
          <cell r="A19">
            <v>55117</v>
          </cell>
          <cell r="B19">
            <v>15117</v>
          </cell>
          <cell r="C19" t="str">
            <v>Mizone PF</v>
          </cell>
          <cell r="D19">
            <v>2</v>
          </cell>
          <cell r="E19">
            <v>55300</v>
          </cell>
          <cell r="F19">
            <v>27650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50154</v>
          </cell>
          <cell r="V19">
            <v>50117</v>
          </cell>
          <cell r="W19">
            <v>0</v>
          </cell>
          <cell r="Y19" t="str">
            <v>MIZONE PASSION FRUIT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55116</v>
          </cell>
          <cell r="B20">
            <v>15116</v>
          </cell>
          <cell r="C20" t="str">
            <v>Mizone OL</v>
          </cell>
          <cell r="D20">
            <v>1</v>
          </cell>
          <cell r="E20">
            <v>27650</v>
          </cell>
          <cell r="F20">
            <v>27650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27650</v>
          </cell>
          <cell r="O20">
            <v>-1</v>
          </cell>
          <cell r="P20">
            <v>-27650</v>
          </cell>
          <cell r="Q20">
            <v>1</v>
          </cell>
          <cell r="R20">
            <v>27450</v>
          </cell>
          <cell r="S20">
            <v>0</v>
          </cell>
          <cell r="T20">
            <v>0</v>
          </cell>
          <cell r="U20">
            <v>50181</v>
          </cell>
          <cell r="V20">
            <v>50182</v>
          </cell>
          <cell r="Y20" t="str">
            <v>MIZONE ORANGE LIME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55144</v>
          </cell>
          <cell r="B21">
            <v>15144</v>
          </cell>
          <cell r="C21" t="str">
            <v>Mizone AG</v>
          </cell>
          <cell r="D21">
            <v>4</v>
          </cell>
          <cell r="E21">
            <v>110600</v>
          </cell>
          <cell r="F21">
            <v>27650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50153</v>
          </cell>
          <cell r="V21">
            <v>50116</v>
          </cell>
          <cell r="W21">
            <v>0</v>
          </cell>
          <cell r="X21">
            <v>0</v>
          </cell>
          <cell r="Y21" t="str">
            <v>MIZONE AQUA GUAVA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C22" t="str">
            <v>MIZONE M. PACK TT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Y22" t="str">
            <v>MIZONE M. PACK TT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55118</v>
          </cell>
          <cell r="B23">
            <v>15118</v>
          </cell>
          <cell r="C23" t="str">
            <v>Mizone LL</v>
          </cell>
          <cell r="D23">
            <v>2</v>
          </cell>
          <cell r="E23">
            <v>55300</v>
          </cell>
          <cell r="F23">
            <v>27650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50155</v>
          </cell>
          <cell r="V23">
            <v>50118</v>
          </cell>
          <cell r="W23">
            <v>36305</v>
          </cell>
          <cell r="X23">
            <v>36305</v>
          </cell>
          <cell r="Y23" t="str">
            <v>MIZONE LYCHEE LEMON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C24" t="str">
            <v>TOTAL</v>
          </cell>
          <cell r="D24">
            <v>42000</v>
          </cell>
          <cell r="E24">
            <v>808793550</v>
          </cell>
          <cell r="G24">
            <v>44280</v>
          </cell>
          <cell r="H24">
            <v>847503350</v>
          </cell>
          <cell r="I24">
            <v>2311</v>
          </cell>
          <cell r="J24">
            <v>69330000</v>
          </cell>
          <cell r="K24">
            <v>18324</v>
          </cell>
          <cell r="L24">
            <v>543055750</v>
          </cell>
          <cell r="M24">
            <v>11988</v>
          </cell>
          <cell r="N24">
            <v>180569800</v>
          </cell>
          <cell r="O24">
            <v>16279</v>
          </cell>
          <cell r="P24">
            <v>193207800</v>
          </cell>
          <cell r="Q24">
            <v>20556</v>
          </cell>
          <cell r="R24">
            <v>407906400</v>
          </cell>
          <cell r="S24">
            <v>36305</v>
          </cell>
          <cell r="T24">
            <v>365556050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K169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8" sqref="E8"/>
    </sheetView>
  </sheetViews>
  <sheetFormatPr defaultColWidth="9.140625" defaultRowHeight="36" customHeight="1" x14ac:dyDescent="0.25"/>
  <cols>
    <col min="1" max="1" width="24.85546875" style="70" customWidth="1"/>
    <col min="2" max="2" width="12.5703125" style="151" customWidth="1"/>
    <col min="3" max="3" width="61" style="70" customWidth="1"/>
    <col min="4" max="4" width="19.5703125" style="31" bestFit="1" customWidth="1"/>
    <col min="5" max="5" width="17.140625" style="31" customWidth="1"/>
    <col min="6" max="6" width="22.5703125" style="31" bestFit="1" customWidth="1"/>
    <col min="7" max="7" width="9.28515625" style="109" bestFit="1" customWidth="1"/>
    <col min="8" max="8" width="18.140625" style="110" bestFit="1" customWidth="1"/>
    <col min="9" max="9" width="17.7109375" style="20" bestFit="1" customWidth="1"/>
    <col min="10" max="10" width="13.7109375" style="111" bestFit="1" customWidth="1"/>
    <col min="11" max="11" width="12.28515625" style="111" bestFit="1" customWidth="1"/>
    <col min="12" max="16384" width="9.140625" style="70"/>
  </cols>
  <sheetData>
    <row r="1" spans="1:9" ht="15" customHeight="1" x14ac:dyDescent="0.25">
      <c r="A1" s="106" t="s">
        <v>232</v>
      </c>
      <c r="B1" s="107"/>
      <c r="C1" s="107"/>
      <c r="D1" s="108"/>
      <c r="E1" s="108"/>
      <c r="F1" s="108"/>
    </row>
    <row r="2" spans="1:9" ht="15" customHeight="1" x14ac:dyDescent="0.25">
      <c r="A2" s="112" t="s">
        <v>233</v>
      </c>
      <c r="B2" s="112" t="s">
        <v>234</v>
      </c>
      <c r="C2" s="112" t="s">
        <v>235</v>
      </c>
      <c r="D2" s="108"/>
      <c r="E2" s="108"/>
      <c r="F2" s="108"/>
    </row>
    <row r="3" spans="1:9" ht="15" customHeight="1" x14ac:dyDescent="0.25">
      <c r="A3" s="112" t="s">
        <v>236</v>
      </c>
      <c r="B3" s="112" t="s">
        <v>234</v>
      </c>
      <c r="C3" s="112" t="s">
        <v>237</v>
      </c>
      <c r="D3" s="108"/>
      <c r="E3" s="108"/>
      <c r="F3" s="108"/>
    </row>
    <row r="4" spans="1:9" ht="15" customHeight="1" x14ac:dyDescent="0.25">
      <c r="A4" s="112" t="s">
        <v>238</v>
      </c>
      <c r="B4" s="112" t="s">
        <v>234</v>
      </c>
      <c r="C4" s="112" t="s">
        <v>239</v>
      </c>
      <c r="D4" s="108"/>
      <c r="E4" s="108"/>
      <c r="F4" s="108"/>
    </row>
    <row r="5" spans="1:9" ht="15" customHeight="1" x14ac:dyDescent="0.25">
      <c r="A5" s="112" t="s">
        <v>240</v>
      </c>
      <c r="B5" s="112" t="s">
        <v>234</v>
      </c>
      <c r="C5" s="113"/>
      <c r="D5" s="108"/>
      <c r="E5" s="108"/>
      <c r="F5" s="108"/>
    </row>
    <row r="6" spans="1:9" ht="15" x14ac:dyDescent="0.25">
      <c r="A6" s="114" t="s">
        <v>241</v>
      </c>
      <c r="B6" s="114" t="s">
        <v>242</v>
      </c>
      <c r="C6" s="114" t="s">
        <v>93</v>
      </c>
      <c r="D6" s="115" t="s">
        <v>94</v>
      </c>
      <c r="E6" s="115" t="s">
        <v>95</v>
      </c>
      <c r="F6" s="115" t="s">
        <v>92</v>
      </c>
      <c r="G6" s="116" t="s">
        <v>243</v>
      </c>
      <c r="H6" s="117" t="s">
        <v>244</v>
      </c>
      <c r="I6" s="118"/>
    </row>
    <row r="7" spans="1:9" ht="15" x14ac:dyDescent="0.25">
      <c r="A7" s="114"/>
      <c r="B7" s="114"/>
      <c r="C7" s="114" t="s">
        <v>6</v>
      </c>
      <c r="D7" s="115"/>
      <c r="E7" s="115"/>
      <c r="F7" s="115">
        <v>0</v>
      </c>
      <c r="G7" s="116"/>
      <c r="H7" s="117">
        <v>49223411793.32</v>
      </c>
      <c r="I7" s="118"/>
    </row>
    <row r="8" spans="1:9" ht="36" customHeight="1" x14ac:dyDescent="0.25">
      <c r="A8" s="119" t="s">
        <v>245</v>
      </c>
      <c r="B8" s="120">
        <v>44501</v>
      </c>
      <c r="C8" s="119" t="s">
        <v>246</v>
      </c>
      <c r="D8" s="121">
        <v>0</v>
      </c>
      <c r="E8" s="122">
        <v>5760000</v>
      </c>
      <c r="F8" s="121">
        <f>F7+E8-D8</f>
        <v>5760000</v>
      </c>
      <c r="G8" s="123">
        <v>44501</v>
      </c>
      <c r="H8" s="117">
        <f>H7+E8-D8</f>
        <v>49229171793.32</v>
      </c>
      <c r="I8" s="124">
        <v>5760000</v>
      </c>
    </row>
    <row r="9" spans="1:9" ht="36" customHeight="1" x14ac:dyDescent="0.25">
      <c r="A9" s="119" t="s">
        <v>247</v>
      </c>
      <c r="B9" s="120">
        <v>44501</v>
      </c>
      <c r="C9" s="119" t="s">
        <v>248</v>
      </c>
      <c r="D9" s="121">
        <v>0</v>
      </c>
      <c r="E9" s="122">
        <v>2045500</v>
      </c>
      <c r="F9" s="121">
        <f t="shared" ref="F9:F72" si="0">F8+E9-D9</f>
        <v>7805500</v>
      </c>
      <c r="G9" s="123">
        <v>44501</v>
      </c>
      <c r="H9" s="117">
        <f t="shared" ref="H9:H62" si="1">H8+E9-D9</f>
        <v>49231217293.32</v>
      </c>
      <c r="I9" s="124">
        <v>2045500</v>
      </c>
    </row>
    <row r="10" spans="1:9" ht="36" customHeight="1" x14ac:dyDescent="0.25">
      <c r="A10" s="119" t="s">
        <v>249</v>
      </c>
      <c r="B10" s="120">
        <v>44502</v>
      </c>
      <c r="C10" s="119" t="s">
        <v>250</v>
      </c>
      <c r="D10" s="121">
        <v>0</v>
      </c>
      <c r="E10" s="121">
        <v>7900000</v>
      </c>
      <c r="F10" s="121">
        <f t="shared" si="0"/>
        <v>15705500</v>
      </c>
      <c r="G10" s="123">
        <v>44501</v>
      </c>
      <c r="H10" s="117">
        <f t="shared" si="1"/>
        <v>49239117293.32</v>
      </c>
    </row>
    <row r="11" spans="1:9" ht="36" customHeight="1" x14ac:dyDescent="0.25">
      <c r="A11" s="119" t="s">
        <v>251</v>
      </c>
      <c r="B11" s="120">
        <v>44502</v>
      </c>
      <c r="C11" s="119" t="s">
        <v>250</v>
      </c>
      <c r="D11" s="121">
        <v>0</v>
      </c>
      <c r="E11" s="121">
        <v>10200000</v>
      </c>
      <c r="F11" s="121">
        <f t="shared" si="0"/>
        <v>25905500</v>
      </c>
      <c r="G11" s="123">
        <v>44501</v>
      </c>
      <c r="H11" s="117">
        <f t="shared" si="1"/>
        <v>49249317293.32</v>
      </c>
    </row>
    <row r="12" spans="1:9" ht="36" customHeight="1" x14ac:dyDescent="0.25">
      <c r="A12" s="119" t="s">
        <v>252</v>
      </c>
      <c r="B12" s="120">
        <v>44502</v>
      </c>
      <c r="C12" s="119" t="s">
        <v>253</v>
      </c>
      <c r="D12" s="121">
        <v>0</v>
      </c>
      <c r="E12" s="121">
        <v>112367000</v>
      </c>
      <c r="F12" s="121">
        <f t="shared" si="0"/>
        <v>138272500</v>
      </c>
      <c r="G12" s="123">
        <v>44501</v>
      </c>
      <c r="H12" s="117">
        <f t="shared" si="1"/>
        <v>49361684293.32</v>
      </c>
    </row>
    <row r="13" spans="1:9" ht="22.5" x14ac:dyDescent="0.25">
      <c r="A13" s="119" t="s">
        <v>254</v>
      </c>
      <c r="B13" s="120">
        <v>44502</v>
      </c>
      <c r="C13" s="119" t="s">
        <v>253</v>
      </c>
      <c r="D13" s="121">
        <v>0</v>
      </c>
      <c r="E13" s="121">
        <v>247430000</v>
      </c>
      <c r="F13" s="121">
        <f t="shared" si="0"/>
        <v>385702500</v>
      </c>
      <c r="G13" s="123">
        <v>44501</v>
      </c>
      <c r="H13" s="117">
        <f t="shared" si="1"/>
        <v>49609114293.32</v>
      </c>
    </row>
    <row r="14" spans="1:9" ht="36" customHeight="1" x14ac:dyDescent="0.25">
      <c r="A14" s="119" t="s">
        <v>255</v>
      </c>
      <c r="B14" s="120">
        <v>44502</v>
      </c>
      <c r="C14" s="119" t="s">
        <v>253</v>
      </c>
      <c r="D14" s="121">
        <v>0</v>
      </c>
      <c r="E14" s="121">
        <v>446154</v>
      </c>
      <c r="F14" s="121">
        <f t="shared" si="0"/>
        <v>386148654</v>
      </c>
      <c r="G14" s="123">
        <v>44501</v>
      </c>
      <c r="H14" s="117">
        <f t="shared" si="1"/>
        <v>49609560447.32</v>
      </c>
    </row>
    <row r="15" spans="1:9" ht="36" customHeight="1" x14ac:dyDescent="0.25">
      <c r="A15" s="119" t="s">
        <v>256</v>
      </c>
      <c r="B15" s="120">
        <v>44502</v>
      </c>
      <c r="C15" s="119" t="s">
        <v>257</v>
      </c>
      <c r="D15" s="121">
        <v>0</v>
      </c>
      <c r="E15" s="121">
        <v>2055256</v>
      </c>
      <c r="F15" s="121">
        <f t="shared" si="0"/>
        <v>388203910</v>
      </c>
      <c r="G15" s="123">
        <v>44505</v>
      </c>
      <c r="H15" s="117">
        <f t="shared" si="1"/>
        <v>49611615703.32</v>
      </c>
    </row>
    <row r="16" spans="1:9" ht="36" customHeight="1" x14ac:dyDescent="0.25">
      <c r="A16" s="119" t="s">
        <v>258</v>
      </c>
      <c r="B16" s="120">
        <v>44503</v>
      </c>
      <c r="C16" s="119" t="s">
        <v>259</v>
      </c>
      <c r="D16" s="121">
        <v>0</v>
      </c>
      <c r="E16" s="122">
        <v>9970100</v>
      </c>
      <c r="F16" s="121">
        <f t="shared" si="0"/>
        <v>398174010</v>
      </c>
      <c r="G16" s="123">
        <v>44503</v>
      </c>
      <c r="H16" s="117">
        <f t="shared" si="1"/>
        <v>49621585803.32</v>
      </c>
      <c r="I16" s="124">
        <v>9970100</v>
      </c>
    </row>
    <row r="17" spans="1:10" ht="36" customHeight="1" x14ac:dyDescent="0.25">
      <c r="A17" s="119" t="s">
        <v>260</v>
      </c>
      <c r="B17" s="120">
        <v>44503</v>
      </c>
      <c r="C17" s="119" t="s">
        <v>261</v>
      </c>
      <c r="D17" s="121">
        <v>0</v>
      </c>
      <c r="E17" s="121">
        <v>148535000</v>
      </c>
      <c r="F17" s="121">
        <f t="shared" si="0"/>
        <v>546709010</v>
      </c>
      <c r="G17" s="123">
        <v>44502</v>
      </c>
      <c r="H17" s="117">
        <f t="shared" si="1"/>
        <v>49770120803.32</v>
      </c>
    </row>
    <row r="18" spans="1:10" ht="45" x14ac:dyDescent="0.25">
      <c r="A18" s="119" t="s">
        <v>262</v>
      </c>
      <c r="B18" s="120">
        <v>44503</v>
      </c>
      <c r="C18" s="119" t="s">
        <v>263</v>
      </c>
      <c r="D18" s="121">
        <v>0</v>
      </c>
      <c r="E18" s="122">
        <v>38143400</v>
      </c>
      <c r="F18" s="121">
        <f t="shared" si="0"/>
        <v>584852410</v>
      </c>
      <c r="G18" s="123">
        <v>44503</v>
      </c>
      <c r="H18" s="117">
        <f t="shared" si="1"/>
        <v>49808264203.32</v>
      </c>
      <c r="I18" s="124">
        <v>38143400</v>
      </c>
    </row>
    <row r="19" spans="1:10" ht="36" customHeight="1" x14ac:dyDescent="0.25">
      <c r="A19" s="119" t="s">
        <v>264</v>
      </c>
      <c r="B19" s="120">
        <v>44504</v>
      </c>
      <c r="C19" s="119" t="s">
        <v>265</v>
      </c>
      <c r="D19" s="121">
        <v>0</v>
      </c>
      <c r="E19" s="121">
        <v>31000000</v>
      </c>
      <c r="F19" s="121">
        <f t="shared" si="0"/>
        <v>615852410</v>
      </c>
      <c r="G19" s="123">
        <v>44503</v>
      </c>
      <c r="H19" s="117">
        <f t="shared" si="1"/>
        <v>49839264203.32</v>
      </c>
    </row>
    <row r="20" spans="1:10" ht="36" customHeight="1" x14ac:dyDescent="0.25">
      <c r="A20" s="119" t="s">
        <v>266</v>
      </c>
      <c r="B20" s="120">
        <v>44504</v>
      </c>
      <c r="C20" s="119" t="s">
        <v>267</v>
      </c>
      <c r="D20" s="121">
        <v>0</v>
      </c>
      <c r="E20" s="122">
        <v>3183000</v>
      </c>
      <c r="F20" s="121">
        <f t="shared" si="0"/>
        <v>619035410</v>
      </c>
      <c r="G20" s="123">
        <v>44504</v>
      </c>
      <c r="H20" s="117">
        <f t="shared" si="1"/>
        <v>49842447203.32</v>
      </c>
      <c r="I20" s="124">
        <v>3183000</v>
      </c>
    </row>
    <row r="21" spans="1:10" ht="36" customHeight="1" x14ac:dyDescent="0.25">
      <c r="A21" s="119" t="s">
        <v>255</v>
      </c>
      <c r="B21" s="120">
        <v>44504</v>
      </c>
      <c r="C21" s="119" t="s">
        <v>268</v>
      </c>
      <c r="D21" s="121">
        <v>0</v>
      </c>
      <c r="E21" s="121">
        <v>71776000</v>
      </c>
      <c r="F21" s="121">
        <f t="shared" si="0"/>
        <v>690811410</v>
      </c>
      <c r="G21" s="123">
        <v>44503</v>
      </c>
      <c r="H21" s="117">
        <f t="shared" si="1"/>
        <v>49914223203.32</v>
      </c>
    </row>
    <row r="22" spans="1:10" ht="36" customHeight="1" x14ac:dyDescent="0.25">
      <c r="A22" s="119" t="s">
        <v>269</v>
      </c>
      <c r="B22" s="120">
        <v>44504</v>
      </c>
      <c r="C22" s="119" t="s">
        <v>270</v>
      </c>
      <c r="D22" s="121">
        <v>0</v>
      </c>
      <c r="E22" s="122">
        <v>383086</v>
      </c>
      <c r="F22" s="121">
        <f t="shared" si="0"/>
        <v>691194496</v>
      </c>
      <c r="G22" s="123">
        <v>44504</v>
      </c>
      <c r="H22" s="117">
        <f t="shared" si="1"/>
        <v>49914606289.32</v>
      </c>
      <c r="I22" s="124">
        <v>383086</v>
      </c>
    </row>
    <row r="23" spans="1:10" ht="36" customHeight="1" x14ac:dyDescent="0.25">
      <c r="A23" s="119" t="s">
        <v>271</v>
      </c>
      <c r="B23" s="120">
        <v>44505</v>
      </c>
      <c r="C23" s="119" t="s">
        <v>272</v>
      </c>
      <c r="D23" s="121">
        <v>0</v>
      </c>
      <c r="E23" s="121">
        <v>9100000</v>
      </c>
      <c r="F23" s="121">
        <f t="shared" si="0"/>
        <v>700294496</v>
      </c>
      <c r="G23" s="123">
        <v>44504</v>
      </c>
      <c r="H23" s="117">
        <f t="shared" si="1"/>
        <v>49923706289.32</v>
      </c>
    </row>
    <row r="24" spans="1:10" ht="36" customHeight="1" x14ac:dyDescent="0.25">
      <c r="A24" s="119" t="s">
        <v>273</v>
      </c>
      <c r="B24" s="120">
        <v>44505</v>
      </c>
      <c r="C24" s="119" t="s">
        <v>272</v>
      </c>
      <c r="D24" s="121">
        <v>0</v>
      </c>
      <c r="E24" s="121">
        <v>192500000</v>
      </c>
      <c r="F24" s="121">
        <f t="shared" si="0"/>
        <v>892794496</v>
      </c>
      <c r="G24" s="123">
        <v>44504</v>
      </c>
      <c r="H24" s="117">
        <f t="shared" si="1"/>
        <v>50116206289.32</v>
      </c>
    </row>
    <row r="25" spans="1:10" ht="36" customHeight="1" x14ac:dyDescent="0.25">
      <c r="A25" s="119" t="s">
        <v>274</v>
      </c>
      <c r="B25" s="120">
        <v>44505</v>
      </c>
      <c r="C25" s="119" t="s">
        <v>272</v>
      </c>
      <c r="D25" s="121">
        <v>0</v>
      </c>
      <c r="E25" s="121">
        <v>9700000</v>
      </c>
      <c r="F25" s="121">
        <f t="shared" si="0"/>
        <v>902494496</v>
      </c>
      <c r="G25" s="123">
        <v>44504</v>
      </c>
      <c r="H25" s="117">
        <f t="shared" si="1"/>
        <v>50125906289.32</v>
      </c>
    </row>
    <row r="26" spans="1:10" ht="36" customHeight="1" x14ac:dyDescent="0.25">
      <c r="A26" s="119" t="s">
        <v>269</v>
      </c>
      <c r="B26" s="120">
        <v>44505</v>
      </c>
      <c r="C26" s="119" t="s">
        <v>275</v>
      </c>
      <c r="D26" s="121">
        <v>0</v>
      </c>
      <c r="E26" s="121">
        <v>160001000</v>
      </c>
      <c r="F26" s="121">
        <f t="shared" si="0"/>
        <v>1062495496</v>
      </c>
      <c r="G26" s="123">
        <v>44504</v>
      </c>
      <c r="H26" s="117">
        <f t="shared" si="1"/>
        <v>50285907289.32</v>
      </c>
    </row>
    <row r="27" spans="1:10" ht="36" customHeight="1" x14ac:dyDescent="0.25">
      <c r="A27" s="119" t="s">
        <v>276</v>
      </c>
      <c r="B27" s="120">
        <v>44505</v>
      </c>
      <c r="C27" s="119" t="s">
        <v>277</v>
      </c>
      <c r="D27" s="121">
        <v>0</v>
      </c>
      <c r="E27" s="122">
        <v>10230000</v>
      </c>
      <c r="F27" s="121">
        <f t="shared" si="0"/>
        <v>1072725496</v>
      </c>
      <c r="G27" s="123" t="s">
        <v>278</v>
      </c>
      <c r="H27" s="117">
        <f t="shared" si="1"/>
        <v>50296137289.32</v>
      </c>
      <c r="I27" s="124">
        <v>4095000</v>
      </c>
      <c r="J27" s="125">
        <f>E27-I27</f>
        <v>6135000</v>
      </c>
    </row>
    <row r="28" spans="1:10" ht="36" customHeight="1" x14ac:dyDescent="0.25">
      <c r="A28" s="119" t="s">
        <v>279</v>
      </c>
      <c r="B28" s="120">
        <v>44505</v>
      </c>
      <c r="C28" s="119" t="s">
        <v>280</v>
      </c>
      <c r="D28" s="121">
        <v>0</v>
      </c>
      <c r="E28" s="122">
        <v>30048750</v>
      </c>
      <c r="F28" s="121">
        <f t="shared" si="0"/>
        <v>1102774246</v>
      </c>
      <c r="G28" s="123">
        <v>44505</v>
      </c>
      <c r="H28" s="117">
        <f t="shared" si="1"/>
        <v>50326186039.32</v>
      </c>
      <c r="I28" s="124">
        <v>30048750</v>
      </c>
    </row>
    <row r="29" spans="1:10" ht="36" customHeight="1" x14ac:dyDescent="0.25">
      <c r="A29" s="119" t="s">
        <v>281</v>
      </c>
      <c r="B29" s="120">
        <v>44506</v>
      </c>
      <c r="C29" s="119" t="s">
        <v>282</v>
      </c>
      <c r="D29" s="121">
        <v>0</v>
      </c>
      <c r="E29" s="121">
        <v>18225850</v>
      </c>
      <c r="F29" s="121">
        <f t="shared" si="0"/>
        <v>1121000096</v>
      </c>
      <c r="G29" s="123">
        <v>44506</v>
      </c>
      <c r="H29" s="117">
        <f t="shared" si="1"/>
        <v>50344411889.32</v>
      </c>
      <c r="I29" s="3"/>
    </row>
    <row r="30" spans="1:10" ht="36" customHeight="1" x14ac:dyDescent="0.25">
      <c r="A30" s="119" t="s">
        <v>247</v>
      </c>
      <c r="B30" s="120">
        <v>44506</v>
      </c>
      <c r="C30" s="119" t="s">
        <v>283</v>
      </c>
      <c r="D30" s="121">
        <v>0</v>
      </c>
      <c r="E30" s="121">
        <v>2062500</v>
      </c>
      <c r="F30" s="121">
        <f t="shared" si="0"/>
        <v>1123062596</v>
      </c>
      <c r="G30" s="123">
        <v>44505</v>
      </c>
      <c r="H30" s="117">
        <f t="shared" si="1"/>
        <v>50346474389.32</v>
      </c>
    </row>
    <row r="31" spans="1:10" ht="36" customHeight="1" x14ac:dyDescent="0.25">
      <c r="A31" s="119" t="s">
        <v>262</v>
      </c>
      <c r="B31" s="120">
        <v>44506</v>
      </c>
      <c r="C31" s="119" t="s">
        <v>283</v>
      </c>
      <c r="D31" s="121">
        <v>0</v>
      </c>
      <c r="E31" s="121">
        <v>656000</v>
      </c>
      <c r="F31" s="121">
        <f t="shared" si="0"/>
        <v>1123718596</v>
      </c>
      <c r="G31" s="123">
        <v>44505</v>
      </c>
      <c r="H31" s="117">
        <f t="shared" si="1"/>
        <v>50347130389.32</v>
      </c>
    </row>
    <row r="32" spans="1:10" ht="36" customHeight="1" x14ac:dyDescent="0.25">
      <c r="A32" s="119" t="s">
        <v>284</v>
      </c>
      <c r="B32" s="120">
        <v>44506</v>
      </c>
      <c r="C32" s="119" t="s">
        <v>283</v>
      </c>
      <c r="D32" s="121">
        <v>0</v>
      </c>
      <c r="E32" s="121">
        <v>178040000</v>
      </c>
      <c r="F32" s="121">
        <f t="shared" si="0"/>
        <v>1301758596</v>
      </c>
      <c r="G32" s="123">
        <v>44505</v>
      </c>
      <c r="H32" s="117">
        <f t="shared" si="1"/>
        <v>50525170389.32</v>
      </c>
    </row>
    <row r="33" spans="1:9" ht="36" customHeight="1" x14ac:dyDescent="0.25">
      <c r="A33" s="119" t="s">
        <v>285</v>
      </c>
      <c r="B33" s="120">
        <v>44506</v>
      </c>
      <c r="C33" s="119" t="s">
        <v>286</v>
      </c>
      <c r="D33" s="121">
        <v>0</v>
      </c>
      <c r="E33" s="122">
        <v>9371000</v>
      </c>
      <c r="F33" s="121">
        <f t="shared" si="0"/>
        <v>1311129596</v>
      </c>
      <c r="G33" s="123">
        <v>44506</v>
      </c>
      <c r="H33" s="117">
        <f t="shared" si="1"/>
        <v>50534541389.32</v>
      </c>
      <c r="I33" s="124">
        <v>9371000</v>
      </c>
    </row>
    <row r="34" spans="1:9" ht="33.75" x14ac:dyDescent="0.25">
      <c r="A34" s="119" t="s">
        <v>287</v>
      </c>
      <c r="B34" s="120">
        <v>44506</v>
      </c>
      <c r="C34" s="119" t="s">
        <v>288</v>
      </c>
      <c r="D34" s="121">
        <v>0</v>
      </c>
      <c r="E34" s="122">
        <v>119455701</v>
      </c>
      <c r="F34" s="121">
        <f t="shared" si="0"/>
        <v>1430585297</v>
      </c>
      <c r="G34" s="123">
        <v>44506</v>
      </c>
      <c r="H34" s="117">
        <f t="shared" si="1"/>
        <v>50653997090.32</v>
      </c>
      <c r="I34" s="124">
        <v>119455701</v>
      </c>
    </row>
    <row r="35" spans="1:9" ht="36" customHeight="1" x14ac:dyDescent="0.25">
      <c r="A35" s="119" t="s">
        <v>289</v>
      </c>
      <c r="B35" s="120">
        <v>44508</v>
      </c>
      <c r="C35" s="119" t="s">
        <v>290</v>
      </c>
      <c r="D35" s="121">
        <v>0</v>
      </c>
      <c r="E35" s="122">
        <v>5337000</v>
      </c>
      <c r="F35" s="121">
        <f t="shared" si="0"/>
        <v>1435922297</v>
      </c>
      <c r="G35" s="123">
        <v>44508</v>
      </c>
      <c r="H35" s="117">
        <f t="shared" si="1"/>
        <v>50659334090.32</v>
      </c>
      <c r="I35" s="124">
        <v>5337000</v>
      </c>
    </row>
    <row r="36" spans="1:9" ht="36" customHeight="1" x14ac:dyDescent="0.25">
      <c r="A36" s="119" t="s">
        <v>291</v>
      </c>
      <c r="B36" s="120">
        <v>44509</v>
      </c>
      <c r="C36" s="119" t="s">
        <v>292</v>
      </c>
      <c r="D36" s="121">
        <v>0</v>
      </c>
      <c r="E36" s="122">
        <v>25641550</v>
      </c>
      <c r="F36" s="121">
        <f t="shared" si="0"/>
        <v>1461563847</v>
      </c>
      <c r="G36" s="123">
        <v>44509</v>
      </c>
      <c r="H36" s="117">
        <f t="shared" si="1"/>
        <v>50684975640.32</v>
      </c>
      <c r="I36" s="124">
        <v>25641550</v>
      </c>
    </row>
    <row r="37" spans="1:9" ht="36" customHeight="1" x14ac:dyDescent="0.25">
      <c r="A37" s="119" t="s">
        <v>293</v>
      </c>
      <c r="B37" s="120">
        <v>44509</v>
      </c>
      <c r="C37" s="119" t="s">
        <v>294</v>
      </c>
      <c r="D37" s="121">
        <v>0</v>
      </c>
      <c r="E37" s="121">
        <v>14600000</v>
      </c>
      <c r="F37" s="121">
        <f t="shared" si="0"/>
        <v>1476163847</v>
      </c>
      <c r="G37" s="123">
        <v>44508</v>
      </c>
      <c r="H37" s="117">
        <f t="shared" si="1"/>
        <v>50699575640.32</v>
      </c>
    </row>
    <row r="38" spans="1:9" ht="36" customHeight="1" x14ac:dyDescent="0.25">
      <c r="A38" s="119" t="s">
        <v>295</v>
      </c>
      <c r="B38" s="120">
        <v>44509</v>
      </c>
      <c r="C38" s="119" t="s">
        <v>296</v>
      </c>
      <c r="D38" s="121">
        <v>0</v>
      </c>
      <c r="E38" s="121">
        <v>740504</v>
      </c>
      <c r="F38" s="121">
        <f t="shared" si="0"/>
        <v>1476904351</v>
      </c>
      <c r="G38" s="123">
        <v>44508</v>
      </c>
      <c r="H38" s="117">
        <f t="shared" si="1"/>
        <v>50700316144.32</v>
      </c>
    </row>
    <row r="39" spans="1:9" ht="36" customHeight="1" x14ac:dyDescent="0.25">
      <c r="A39" s="119" t="s">
        <v>297</v>
      </c>
      <c r="B39" s="120">
        <v>44509</v>
      </c>
      <c r="C39" s="119" t="s">
        <v>296</v>
      </c>
      <c r="D39" s="121">
        <v>0</v>
      </c>
      <c r="E39" s="121">
        <v>106036</v>
      </c>
      <c r="F39" s="121">
        <f t="shared" si="0"/>
        <v>1477010387</v>
      </c>
      <c r="G39" s="123">
        <v>44508</v>
      </c>
      <c r="H39" s="117">
        <f t="shared" si="1"/>
        <v>50700422180.32</v>
      </c>
    </row>
    <row r="40" spans="1:9" ht="36" customHeight="1" x14ac:dyDescent="0.25">
      <c r="A40" s="119" t="s">
        <v>298</v>
      </c>
      <c r="B40" s="120">
        <v>44509</v>
      </c>
      <c r="C40" s="119" t="s">
        <v>296</v>
      </c>
      <c r="D40" s="121">
        <v>0</v>
      </c>
      <c r="E40" s="121">
        <v>363600</v>
      </c>
      <c r="F40" s="121">
        <f t="shared" si="0"/>
        <v>1477373987</v>
      </c>
      <c r="G40" s="123">
        <v>44508</v>
      </c>
      <c r="H40" s="117">
        <f t="shared" si="1"/>
        <v>50700785780.32</v>
      </c>
    </row>
    <row r="41" spans="1:9" ht="36" customHeight="1" x14ac:dyDescent="0.25">
      <c r="A41" s="119" t="s">
        <v>299</v>
      </c>
      <c r="B41" s="120">
        <v>44509</v>
      </c>
      <c r="C41" s="119" t="s">
        <v>296</v>
      </c>
      <c r="D41" s="121">
        <v>0</v>
      </c>
      <c r="E41" s="121">
        <v>309500</v>
      </c>
      <c r="F41" s="121">
        <f t="shared" si="0"/>
        <v>1477683487</v>
      </c>
      <c r="G41" s="123">
        <v>44508</v>
      </c>
      <c r="H41" s="117">
        <f t="shared" si="1"/>
        <v>50701095280.32</v>
      </c>
    </row>
    <row r="42" spans="1:9" ht="36" customHeight="1" x14ac:dyDescent="0.25">
      <c r="A42" s="119" t="s">
        <v>279</v>
      </c>
      <c r="B42" s="120">
        <v>44509</v>
      </c>
      <c r="C42" s="119" t="s">
        <v>296</v>
      </c>
      <c r="D42" s="121">
        <v>0</v>
      </c>
      <c r="E42" s="121">
        <v>227000</v>
      </c>
      <c r="F42" s="121">
        <f t="shared" si="0"/>
        <v>1477910487</v>
      </c>
      <c r="G42" s="123">
        <v>44508</v>
      </c>
      <c r="H42" s="117">
        <f t="shared" si="1"/>
        <v>50701322280.32</v>
      </c>
    </row>
    <row r="43" spans="1:9" ht="36" customHeight="1" x14ac:dyDescent="0.25">
      <c r="A43" s="119" t="s">
        <v>300</v>
      </c>
      <c r="B43" s="120">
        <v>44509</v>
      </c>
      <c r="C43" s="119" t="s">
        <v>296</v>
      </c>
      <c r="D43" s="121">
        <v>0</v>
      </c>
      <c r="E43" s="121">
        <v>561500</v>
      </c>
      <c r="F43" s="121">
        <f t="shared" si="0"/>
        <v>1478471987</v>
      </c>
      <c r="G43" s="123">
        <v>44508</v>
      </c>
      <c r="H43" s="117">
        <f t="shared" si="1"/>
        <v>50701883780.32</v>
      </c>
    </row>
    <row r="44" spans="1:9" ht="36" customHeight="1" x14ac:dyDescent="0.25">
      <c r="A44" s="119" t="s">
        <v>301</v>
      </c>
      <c r="B44" s="120">
        <v>44509</v>
      </c>
      <c r="C44" s="119" t="s">
        <v>296</v>
      </c>
      <c r="D44" s="121">
        <v>0</v>
      </c>
      <c r="E44" s="121">
        <v>284150</v>
      </c>
      <c r="F44" s="121">
        <f t="shared" si="0"/>
        <v>1478756137</v>
      </c>
      <c r="G44" s="123">
        <v>44508</v>
      </c>
      <c r="H44" s="117">
        <f t="shared" si="1"/>
        <v>50702167930.32</v>
      </c>
    </row>
    <row r="45" spans="1:9" ht="36" customHeight="1" x14ac:dyDescent="0.25">
      <c r="A45" s="119" t="s">
        <v>302</v>
      </c>
      <c r="B45" s="120">
        <v>44509</v>
      </c>
      <c r="C45" s="119" t="s">
        <v>296</v>
      </c>
      <c r="D45" s="121">
        <v>0</v>
      </c>
      <c r="E45" s="121">
        <v>320950</v>
      </c>
      <c r="F45" s="121">
        <f t="shared" si="0"/>
        <v>1479077087</v>
      </c>
      <c r="G45" s="123">
        <v>44508</v>
      </c>
      <c r="H45" s="117">
        <f t="shared" si="1"/>
        <v>50702488880.32</v>
      </c>
    </row>
    <row r="46" spans="1:9" ht="36" customHeight="1" x14ac:dyDescent="0.25">
      <c r="A46" s="119" t="s">
        <v>287</v>
      </c>
      <c r="B46" s="120">
        <v>44509</v>
      </c>
      <c r="C46" s="119" t="s">
        <v>296</v>
      </c>
      <c r="D46" s="121">
        <v>0</v>
      </c>
      <c r="E46" s="121">
        <v>185369000</v>
      </c>
      <c r="F46" s="121">
        <f t="shared" si="0"/>
        <v>1664446087</v>
      </c>
      <c r="G46" s="123">
        <v>44508</v>
      </c>
      <c r="H46" s="117">
        <f t="shared" si="1"/>
        <v>50887857880.32</v>
      </c>
    </row>
    <row r="47" spans="1:9" ht="36" customHeight="1" x14ac:dyDescent="0.25">
      <c r="A47" s="119" t="s">
        <v>303</v>
      </c>
      <c r="B47" s="120">
        <v>44509</v>
      </c>
      <c r="C47" s="119" t="s">
        <v>296</v>
      </c>
      <c r="D47" s="121">
        <v>0</v>
      </c>
      <c r="E47" s="121">
        <v>196325000</v>
      </c>
      <c r="F47" s="121">
        <f t="shared" si="0"/>
        <v>1860771087</v>
      </c>
      <c r="G47" s="123">
        <v>44508</v>
      </c>
      <c r="H47" s="117">
        <f t="shared" si="1"/>
        <v>51084182880.32</v>
      </c>
    </row>
    <row r="48" spans="1:9" ht="36" customHeight="1" x14ac:dyDescent="0.25">
      <c r="A48" s="119" t="s">
        <v>304</v>
      </c>
      <c r="B48" s="120">
        <v>44509</v>
      </c>
      <c r="C48" s="119" t="s">
        <v>305</v>
      </c>
      <c r="D48" s="121">
        <v>0</v>
      </c>
      <c r="E48" s="122">
        <v>17495100</v>
      </c>
      <c r="F48" s="121">
        <f t="shared" si="0"/>
        <v>1878266187</v>
      </c>
      <c r="G48" s="123">
        <v>44509</v>
      </c>
      <c r="H48" s="117">
        <f t="shared" si="1"/>
        <v>51101677980.32</v>
      </c>
      <c r="I48" s="124">
        <v>17495100</v>
      </c>
    </row>
    <row r="49" spans="1:10" ht="36" customHeight="1" x14ac:dyDescent="0.25">
      <c r="A49" s="119" t="s">
        <v>306</v>
      </c>
      <c r="B49" s="120">
        <v>44510</v>
      </c>
      <c r="C49" s="119" t="s">
        <v>307</v>
      </c>
      <c r="D49" s="121">
        <v>0</v>
      </c>
      <c r="E49" s="121">
        <v>10100000</v>
      </c>
      <c r="F49" s="121">
        <f t="shared" si="0"/>
        <v>1888366187</v>
      </c>
      <c r="G49" s="123">
        <v>44509</v>
      </c>
      <c r="H49" s="117">
        <f t="shared" si="1"/>
        <v>51111777980.32</v>
      </c>
    </row>
    <row r="50" spans="1:10" ht="36" customHeight="1" x14ac:dyDescent="0.25">
      <c r="A50" s="119" t="s">
        <v>308</v>
      </c>
      <c r="B50" s="120">
        <v>44510</v>
      </c>
      <c r="C50" s="119" t="s">
        <v>309</v>
      </c>
      <c r="D50" s="121">
        <v>0</v>
      </c>
      <c r="E50" s="122">
        <v>21160000</v>
      </c>
      <c r="F50" s="121">
        <f t="shared" si="0"/>
        <v>1909526187</v>
      </c>
      <c r="G50" s="123">
        <v>44510</v>
      </c>
      <c r="H50" s="117">
        <f t="shared" si="1"/>
        <v>51132937980.32</v>
      </c>
      <c r="I50" s="124">
        <v>21160000</v>
      </c>
      <c r="J50" s="20"/>
    </row>
    <row r="51" spans="1:10" ht="36" customHeight="1" x14ac:dyDescent="0.25">
      <c r="A51" s="119" t="s">
        <v>310</v>
      </c>
      <c r="B51" s="120">
        <v>44510</v>
      </c>
      <c r="C51" s="119" t="s">
        <v>311</v>
      </c>
      <c r="D51" s="121">
        <v>0</v>
      </c>
      <c r="E51" s="121">
        <v>455000</v>
      </c>
      <c r="F51" s="121">
        <f t="shared" si="0"/>
        <v>1909981187</v>
      </c>
      <c r="G51" s="123">
        <v>44509</v>
      </c>
      <c r="H51" s="117">
        <f t="shared" si="1"/>
        <v>51133392980.32</v>
      </c>
    </row>
    <row r="52" spans="1:10" ht="36" customHeight="1" x14ac:dyDescent="0.25">
      <c r="A52" s="119" t="s">
        <v>312</v>
      </c>
      <c r="B52" s="120">
        <v>44510</v>
      </c>
      <c r="C52" s="119" t="s">
        <v>311</v>
      </c>
      <c r="D52" s="121">
        <v>0</v>
      </c>
      <c r="E52" s="121">
        <v>13078599</v>
      </c>
      <c r="F52" s="121">
        <f t="shared" si="0"/>
        <v>1923059786</v>
      </c>
      <c r="G52" s="123">
        <v>44509</v>
      </c>
      <c r="H52" s="117">
        <f t="shared" si="1"/>
        <v>51146471579.32</v>
      </c>
    </row>
    <row r="53" spans="1:10" ht="36" customHeight="1" x14ac:dyDescent="0.25">
      <c r="A53" s="119" t="s">
        <v>313</v>
      </c>
      <c r="B53" s="120">
        <v>44510</v>
      </c>
      <c r="C53" s="119" t="s">
        <v>311</v>
      </c>
      <c r="D53" s="121">
        <v>0</v>
      </c>
      <c r="E53" s="121">
        <v>144395000</v>
      </c>
      <c r="F53" s="121">
        <f t="shared" si="0"/>
        <v>2067454786</v>
      </c>
      <c r="G53" s="123">
        <v>44509</v>
      </c>
      <c r="H53" s="117">
        <f t="shared" si="1"/>
        <v>51290866579.32</v>
      </c>
    </row>
    <row r="54" spans="1:10" ht="36" customHeight="1" x14ac:dyDescent="0.25">
      <c r="A54" s="119" t="s">
        <v>314</v>
      </c>
      <c r="B54" s="120">
        <v>44510</v>
      </c>
      <c r="C54" s="119" t="s">
        <v>311</v>
      </c>
      <c r="D54" s="121">
        <v>0</v>
      </c>
      <c r="E54" s="121">
        <v>532500</v>
      </c>
      <c r="F54" s="121">
        <f t="shared" si="0"/>
        <v>2067987286</v>
      </c>
      <c r="G54" s="123">
        <v>44509</v>
      </c>
      <c r="H54" s="117">
        <f t="shared" si="1"/>
        <v>51291399079.32</v>
      </c>
    </row>
    <row r="55" spans="1:10" ht="36" customHeight="1" x14ac:dyDescent="0.25">
      <c r="A55" s="119" t="s">
        <v>315</v>
      </c>
      <c r="B55" s="120">
        <v>44510</v>
      </c>
      <c r="C55" s="119" t="s">
        <v>316</v>
      </c>
      <c r="D55" s="121">
        <v>0</v>
      </c>
      <c r="E55" s="122">
        <v>35457750</v>
      </c>
      <c r="F55" s="121">
        <f t="shared" si="0"/>
        <v>2103445036</v>
      </c>
      <c r="G55" s="123">
        <v>44510</v>
      </c>
      <c r="H55" s="117">
        <f t="shared" si="1"/>
        <v>51326856829.32</v>
      </c>
      <c r="I55" s="124">
        <v>35457750</v>
      </c>
    </row>
    <row r="56" spans="1:10" ht="36" customHeight="1" x14ac:dyDescent="0.25">
      <c r="A56" s="126" t="s">
        <v>317</v>
      </c>
      <c r="B56" s="127">
        <v>44511</v>
      </c>
      <c r="C56" s="126" t="s">
        <v>318</v>
      </c>
      <c r="D56" s="128">
        <v>2103445036</v>
      </c>
      <c r="E56" s="128">
        <v>0</v>
      </c>
      <c r="F56" s="128">
        <f t="shared" si="0"/>
        <v>0</v>
      </c>
      <c r="G56" s="129"/>
      <c r="H56" s="130"/>
    </row>
    <row r="57" spans="1:10" ht="36" customHeight="1" x14ac:dyDescent="0.25">
      <c r="A57" s="119" t="s">
        <v>319</v>
      </c>
      <c r="B57" s="120">
        <v>44511</v>
      </c>
      <c r="C57" s="119" t="s">
        <v>320</v>
      </c>
      <c r="D57" s="121">
        <v>0</v>
      </c>
      <c r="E57" s="122">
        <v>12204900</v>
      </c>
      <c r="F57" s="121">
        <f t="shared" si="0"/>
        <v>12204900</v>
      </c>
      <c r="G57" s="123" t="s">
        <v>321</v>
      </c>
      <c r="H57" s="117">
        <f>H55+E57-D57</f>
        <v>51339061729.32</v>
      </c>
      <c r="I57" s="124">
        <v>11709900</v>
      </c>
      <c r="J57" s="125">
        <f>E57-I57</f>
        <v>495000</v>
      </c>
    </row>
    <row r="58" spans="1:10" ht="36" customHeight="1" x14ac:dyDescent="0.25">
      <c r="A58" s="119" t="s">
        <v>322</v>
      </c>
      <c r="B58" s="120">
        <v>44511</v>
      </c>
      <c r="C58" s="119" t="s">
        <v>323</v>
      </c>
      <c r="D58" s="121">
        <v>0</v>
      </c>
      <c r="E58" s="121">
        <v>30200000</v>
      </c>
      <c r="F58" s="121">
        <f t="shared" si="0"/>
        <v>42404900</v>
      </c>
      <c r="G58" s="123">
        <v>44510</v>
      </c>
      <c r="H58" s="117">
        <f t="shared" si="1"/>
        <v>51369261729.32</v>
      </c>
    </row>
    <row r="59" spans="1:10" ht="36" customHeight="1" x14ac:dyDescent="0.25">
      <c r="A59" s="119" t="s">
        <v>324</v>
      </c>
      <c r="B59" s="120">
        <v>44511</v>
      </c>
      <c r="C59" s="119" t="s">
        <v>325</v>
      </c>
      <c r="D59" s="121">
        <v>0</v>
      </c>
      <c r="E59" s="121">
        <v>126887000</v>
      </c>
      <c r="F59" s="121">
        <f t="shared" si="0"/>
        <v>169291900</v>
      </c>
      <c r="G59" s="123">
        <v>44510</v>
      </c>
      <c r="H59" s="117">
        <f t="shared" si="1"/>
        <v>51496148729.32</v>
      </c>
    </row>
    <row r="60" spans="1:10" ht="36" customHeight="1" x14ac:dyDescent="0.25">
      <c r="A60" s="119" t="s">
        <v>326</v>
      </c>
      <c r="B60" s="120">
        <v>44512</v>
      </c>
      <c r="C60" s="119" t="s">
        <v>327</v>
      </c>
      <c r="D60" s="121">
        <v>0</v>
      </c>
      <c r="E60" s="121">
        <v>50000000</v>
      </c>
      <c r="F60" s="121">
        <f t="shared" si="0"/>
        <v>219291900</v>
      </c>
      <c r="G60" s="123">
        <v>44511</v>
      </c>
      <c r="H60" s="117">
        <f t="shared" si="1"/>
        <v>51546148729.32</v>
      </c>
    </row>
    <row r="61" spans="1:10" ht="36" customHeight="1" x14ac:dyDescent="0.25">
      <c r="A61" s="119" t="s">
        <v>319</v>
      </c>
      <c r="B61" s="120">
        <v>44512</v>
      </c>
      <c r="C61" s="119" t="s">
        <v>328</v>
      </c>
      <c r="D61" s="121">
        <v>0</v>
      </c>
      <c r="E61" s="121">
        <v>35000000</v>
      </c>
      <c r="F61" s="121">
        <f t="shared" si="0"/>
        <v>254291900</v>
      </c>
      <c r="G61" s="123">
        <v>44511</v>
      </c>
      <c r="H61" s="117">
        <f t="shared" si="1"/>
        <v>51581148729.32</v>
      </c>
    </row>
    <row r="62" spans="1:10" ht="45" x14ac:dyDescent="0.25">
      <c r="A62" s="119" t="s">
        <v>329</v>
      </c>
      <c r="B62" s="120">
        <v>44512</v>
      </c>
      <c r="C62" s="119" t="s">
        <v>330</v>
      </c>
      <c r="D62" s="121">
        <v>0</v>
      </c>
      <c r="E62" s="122">
        <v>14899200</v>
      </c>
      <c r="F62" s="121">
        <f t="shared" si="0"/>
        <v>269191100</v>
      </c>
      <c r="G62" s="123">
        <v>44512</v>
      </c>
      <c r="H62" s="117">
        <f t="shared" si="1"/>
        <v>51596047929.32</v>
      </c>
      <c r="I62" s="124">
        <v>14899200</v>
      </c>
    </row>
    <row r="63" spans="1:10" ht="36" customHeight="1" x14ac:dyDescent="0.25">
      <c r="A63" s="119" t="s">
        <v>331</v>
      </c>
      <c r="B63" s="120">
        <v>44513</v>
      </c>
      <c r="C63" s="119" t="s">
        <v>332</v>
      </c>
      <c r="D63" s="121">
        <v>0</v>
      </c>
      <c r="E63" s="122">
        <v>388125</v>
      </c>
      <c r="F63" s="121">
        <f t="shared" si="0"/>
        <v>269579225</v>
      </c>
      <c r="G63" s="123">
        <v>44513</v>
      </c>
      <c r="H63" s="117">
        <f>H62+E63-D63</f>
        <v>51596436054.32</v>
      </c>
      <c r="I63" s="124">
        <v>388125</v>
      </c>
    </row>
    <row r="64" spans="1:10" ht="36" customHeight="1" x14ac:dyDescent="0.25">
      <c r="A64" s="119" t="s">
        <v>333</v>
      </c>
      <c r="B64" s="120">
        <v>44513</v>
      </c>
      <c r="C64" s="119" t="s">
        <v>334</v>
      </c>
      <c r="D64" s="121">
        <v>0</v>
      </c>
      <c r="E64" s="122">
        <v>388125</v>
      </c>
      <c r="F64" s="121">
        <f t="shared" si="0"/>
        <v>269967350</v>
      </c>
      <c r="G64" s="123">
        <v>44513</v>
      </c>
      <c r="H64" s="117">
        <f t="shared" ref="H64:H99" si="2">H63+E64-D64</f>
        <v>51596824179.32</v>
      </c>
      <c r="I64" s="124">
        <v>388125</v>
      </c>
    </row>
    <row r="65" spans="1:10" ht="22.5" x14ac:dyDescent="0.25">
      <c r="A65" s="119" t="s">
        <v>335</v>
      </c>
      <c r="B65" s="120">
        <v>44513</v>
      </c>
      <c r="C65" s="119" t="s">
        <v>336</v>
      </c>
      <c r="D65" s="121">
        <v>0</v>
      </c>
      <c r="E65" s="122">
        <v>129375</v>
      </c>
      <c r="F65" s="121">
        <f t="shared" si="0"/>
        <v>270096725</v>
      </c>
      <c r="G65" s="123">
        <v>44513</v>
      </c>
      <c r="H65" s="117">
        <f t="shared" si="2"/>
        <v>51596953554.32</v>
      </c>
      <c r="I65" s="124">
        <v>129375</v>
      </c>
    </row>
    <row r="66" spans="1:10" ht="36" customHeight="1" x14ac:dyDescent="0.25">
      <c r="A66" s="119" t="s">
        <v>337</v>
      </c>
      <c r="B66" s="120">
        <v>44513</v>
      </c>
      <c r="C66" s="119" t="s">
        <v>338</v>
      </c>
      <c r="D66" s="121">
        <v>0</v>
      </c>
      <c r="E66" s="122">
        <v>129375</v>
      </c>
      <c r="F66" s="121">
        <f t="shared" si="0"/>
        <v>270226100</v>
      </c>
      <c r="G66" s="123">
        <v>44513</v>
      </c>
      <c r="H66" s="117">
        <f t="shared" si="2"/>
        <v>51597082929.32</v>
      </c>
      <c r="I66" s="124">
        <v>129375</v>
      </c>
    </row>
    <row r="67" spans="1:10" ht="36" customHeight="1" x14ac:dyDescent="0.25">
      <c r="A67" s="119" t="s">
        <v>339</v>
      </c>
      <c r="B67" s="120">
        <v>44513</v>
      </c>
      <c r="C67" s="119" t="s">
        <v>340</v>
      </c>
      <c r="D67" s="121">
        <v>0</v>
      </c>
      <c r="E67" s="122">
        <v>129375</v>
      </c>
      <c r="F67" s="121">
        <f t="shared" si="0"/>
        <v>270355475</v>
      </c>
      <c r="G67" s="123">
        <v>44513</v>
      </c>
      <c r="H67" s="117">
        <f t="shared" si="2"/>
        <v>51597212304.32</v>
      </c>
      <c r="I67" s="124">
        <v>129375</v>
      </c>
    </row>
    <row r="68" spans="1:10" ht="36" customHeight="1" x14ac:dyDescent="0.25">
      <c r="A68" s="119" t="s">
        <v>341</v>
      </c>
      <c r="B68" s="120">
        <v>44513</v>
      </c>
      <c r="C68" s="119" t="s">
        <v>342</v>
      </c>
      <c r="D68" s="121">
        <v>0</v>
      </c>
      <c r="E68" s="122">
        <v>388125</v>
      </c>
      <c r="F68" s="121">
        <f t="shared" si="0"/>
        <v>270743600</v>
      </c>
      <c r="G68" s="123">
        <v>44513</v>
      </c>
      <c r="H68" s="117">
        <f t="shared" si="2"/>
        <v>51597600429.32</v>
      </c>
      <c r="I68" s="118">
        <v>388125</v>
      </c>
      <c r="J68" s="131"/>
    </row>
    <row r="69" spans="1:10" ht="36" customHeight="1" x14ac:dyDescent="0.25">
      <c r="A69" s="119" t="s">
        <v>343</v>
      </c>
      <c r="B69" s="120">
        <v>44513</v>
      </c>
      <c r="C69" s="119" t="s">
        <v>344</v>
      </c>
      <c r="D69" s="121">
        <v>0</v>
      </c>
      <c r="E69" s="121">
        <v>89000000</v>
      </c>
      <c r="F69" s="121">
        <f t="shared" si="0"/>
        <v>359743600</v>
      </c>
      <c r="G69" s="123">
        <v>44512</v>
      </c>
      <c r="H69" s="117">
        <f t="shared" si="2"/>
        <v>51686600429.32</v>
      </c>
    </row>
    <row r="70" spans="1:10" ht="36" customHeight="1" x14ac:dyDescent="0.25">
      <c r="A70" s="119" t="s">
        <v>345</v>
      </c>
      <c r="B70" s="120">
        <v>44513</v>
      </c>
      <c r="C70" s="119" t="s">
        <v>344</v>
      </c>
      <c r="D70" s="121">
        <v>0</v>
      </c>
      <c r="E70" s="121">
        <v>136668000</v>
      </c>
      <c r="F70" s="121">
        <f t="shared" si="0"/>
        <v>496411600</v>
      </c>
      <c r="G70" s="123">
        <v>44511</v>
      </c>
      <c r="H70" s="117">
        <f t="shared" si="2"/>
        <v>51823268429.32</v>
      </c>
    </row>
    <row r="71" spans="1:10" ht="36" customHeight="1" x14ac:dyDescent="0.25">
      <c r="A71" s="119" t="s">
        <v>346</v>
      </c>
      <c r="B71" s="120">
        <v>44513</v>
      </c>
      <c r="C71" s="119" t="s">
        <v>347</v>
      </c>
      <c r="D71" s="121">
        <v>0</v>
      </c>
      <c r="E71" s="121">
        <v>324100</v>
      </c>
      <c r="F71" s="121">
        <f t="shared" si="0"/>
        <v>496735700</v>
      </c>
      <c r="G71" s="123">
        <v>44512</v>
      </c>
      <c r="H71" s="117">
        <f t="shared" si="2"/>
        <v>51823592529.32</v>
      </c>
    </row>
    <row r="72" spans="1:10" ht="36" customHeight="1" x14ac:dyDescent="0.25">
      <c r="A72" s="119" t="s">
        <v>348</v>
      </c>
      <c r="B72" s="120">
        <v>44513</v>
      </c>
      <c r="C72" s="119" t="s">
        <v>347</v>
      </c>
      <c r="D72" s="121">
        <v>0</v>
      </c>
      <c r="E72" s="121">
        <v>247700</v>
      </c>
      <c r="F72" s="121">
        <f t="shared" si="0"/>
        <v>496983400</v>
      </c>
      <c r="G72" s="123">
        <v>44512</v>
      </c>
      <c r="H72" s="117">
        <f t="shared" si="2"/>
        <v>51823840229.32</v>
      </c>
    </row>
    <row r="73" spans="1:10" ht="36" customHeight="1" x14ac:dyDescent="0.25">
      <c r="A73" s="119" t="s">
        <v>349</v>
      </c>
      <c r="B73" s="120">
        <v>44513</v>
      </c>
      <c r="C73" s="119" t="s">
        <v>347</v>
      </c>
      <c r="D73" s="121">
        <v>0</v>
      </c>
      <c r="E73" s="121">
        <v>175491000</v>
      </c>
      <c r="F73" s="121">
        <f t="shared" ref="F73:F136" si="3">F72+E73-D73</f>
        <v>672474400</v>
      </c>
      <c r="G73" s="123">
        <v>44512</v>
      </c>
      <c r="H73" s="117">
        <f t="shared" si="2"/>
        <v>51999331229.32</v>
      </c>
    </row>
    <row r="74" spans="1:10" ht="45" x14ac:dyDescent="0.25">
      <c r="A74" s="119" t="s">
        <v>350</v>
      </c>
      <c r="B74" s="120">
        <v>44513</v>
      </c>
      <c r="C74" s="119" t="s">
        <v>351</v>
      </c>
      <c r="D74" s="121">
        <v>0</v>
      </c>
      <c r="E74" s="122">
        <v>16005201</v>
      </c>
      <c r="F74" s="121">
        <f t="shared" si="3"/>
        <v>688479601</v>
      </c>
      <c r="G74" s="123">
        <v>44513</v>
      </c>
      <c r="H74" s="117">
        <f t="shared" si="2"/>
        <v>52015336430.32</v>
      </c>
      <c r="I74" s="124">
        <v>16005201</v>
      </c>
    </row>
    <row r="75" spans="1:10" ht="36" customHeight="1" x14ac:dyDescent="0.25">
      <c r="A75" s="119" t="s">
        <v>352</v>
      </c>
      <c r="B75" s="120">
        <v>44515</v>
      </c>
      <c r="C75" s="119" t="s">
        <v>353</v>
      </c>
      <c r="D75" s="121">
        <v>0</v>
      </c>
      <c r="E75" s="121">
        <v>17100000</v>
      </c>
      <c r="F75" s="121">
        <f t="shared" si="3"/>
        <v>705579601</v>
      </c>
      <c r="G75" s="123">
        <v>44515</v>
      </c>
      <c r="H75" s="117">
        <f t="shared" si="2"/>
        <v>52032436430.32</v>
      </c>
    </row>
    <row r="76" spans="1:10" ht="33.75" x14ac:dyDescent="0.25">
      <c r="A76" s="119" t="s">
        <v>354</v>
      </c>
      <c r="B76" s="120">
        <v>44515</v>
      </c>
      <c r="C76" s="119" t="s">
        <v>355</v>
      </c>
      <c r="D76" s="121">
        <v>0</v>
      </c>
      <c r="E76" s="122">
        <v>3118100</v>
      </c>
      <c r="F76" s="121">
        <f t="shared" si="3"/>
        <v>708697701</v>
      </c>
      <c r="G76" s="123">
        <v>44515</v>
      </c>
      <c r="H76" s="117">
        <f t="shared" si="2"/>
        <v>52035554530.32</v>
      </c>
      <c r="I76" s="124">
        <v>3118100</v>
      </c>
    </row>
    <row r="77" spans="1:10" ht="36" customHeight="1" x14ac:dyDescent="0.25">
      <c r="A77" s="119" t="s">
        <v>356</v>
      </c>
      <c r="B77" s="120">
        <v>44515</v>
      </c>
      <c r="C77" s="119" t="s">
        <v>357</v>
      </c>
      <c r="D77" s="121">
        <v>0</v>
      </c>
      <c r="E77" s="121">
        <v>13843200</v>
      </c>
      <c r="F77" s="121">
        <f t="shared" si="3"/>
        <v>722540901</v>
      </c>
      <c r="G77" s="123">
        <v>44515</v>
      </c>
      <c r="H77" s="117">
        <f t="shared" si="2"/>
        <v>52049397730.32</v>
      </c>
    </row>
    <row r="78" spans="1:10" ht="36" customHeight="1" x14ac:dyDescent="0.25">
      <c r="A78" s="119" t="s">
        <v>358</v>
      </c>
      <c r="B78" s="120">
        <v>44515</v>
      </c>
      <c r="C78" s="119" t="s">
        <v>359</v>
      </c>
      <c r="D78" s="121">
        <v>0</v>
      </c>
      <c r="E78" s="122">
        <v>10947540</v>
      </c>
      <c r="F78" s="121">
        <f t="shared" si="3"/>
        <v>733488441</v>
      </c>
      <c r="G78" s="123">
        <v>44515</v>
      </c>
      <c r="H78" s="117">
        <f t="shared" si="2"/>
        <v>52060345270.32</v>
      </c>
      <c r="I78" s="124">
        <v>10947540</v>
      </c>
    </row>
    <row r="79" spans="1:10" ht="36" customHeight="1" x14ac:dyDescent="0.25">
      <c r="A79" s="126" t="s">
        <v>317</v>
      </c>
      <c r="B79" s="127">
        <v>44516</v>
      </c>
      <c r="C79" s="126" t="s">
        <v>360</v>
      </c>
      <c r="D79" s="128">
        <v>733488441</v>
      </c>
      <c r="E79" s="128">
        <v>0</v>
      </c>
      <c r="F79" s="128">
        <f t="shared" si="3"/>
        <v>0</v>
      </c>
      <c r="G79" s="129"/>
      <c r="H79" s="130"/>
    </row>
    <row r="80" spans="1:10" ht="36" customHeight="1" x14ac:dyDescent="0.25">
      <c r="A80" s="119" t="s">
        <v>329</v>
      </c>
      <c r="B80" s="120">
        <v>44516</v>
      </c>
      <c r="C80" s="119" t="s">
        <v>361</v>
      </c>
      <c r="D80" s="121">
        <v>0</v>
      </c>
      <c r="E80" s="121">
        <v>75800000</v>
      </c>
      <c r="F80" s="121">
        <f t="shared" si="3"/>
        <v>75800000</v>
      </c>
      <c r="G80" s="123">
        <v>44515</v>
      </c>
      <c r="H80" s="117">
        <f>+H78+E80-D80</f>
        <v>52136145270.32</v>
      </c>
    </row>
    <row r="81" spans="1:9" ht="36" customHeight="1" x14ac:dyDescent="0.25">
      <c r="A81" s="119" t="s">
        <v>362</v>
      </c>
      <c r="B81" s="120">
        <v>44516</v>
      </c>
      <c r="C81" s="119" t="s">
        <v>361</v>
      </c>
      <c r="D81" s="121">
        <v>0</v>
      </c>
      <c r="E81" s="121">
        <v>44100000</v>
      </c>
      <c r="F81" s="121">
        <f t="shared" si="3"/>
        <v>119900000</v>
      </c>
      <c r="G81" s="123">
        <v>44515</v>
      </c>
      <c r="H81" s="117">
        <f t="shared" si="2"/>
        <v>52180245270.32</v>
      </c>
    </row>
    <row r="82" spans="1:9" ht="36" customHeight="1" x14ac:dyDescent="0.25">
      <c r="A82" s="119" t="s">
        <v>363</v>
      </c>
      <c r="B82" s="120">
        <v>44516</v>
      </c>
      <c r="C82" s="119" t="s">
        <v>364</v>
      </c>
      <c r="D82" s="121">
        <v>0</v>
      </c>
      <c r="E82" s="121">
        <v>63728000</v>
      </c>
      <c r="F82" s="121">
        <f t="shared" si="3"/>
        <v>183628000</v>
      </c>
      <c r="G82" s="123">
        <v>44515</v>
      </c>
      <c r="H82" s="117">
        <f t="shared" si="2"/>
        <v>52243973270.32</v>
      </c>
    </row>
    <row r="83" spans="1:9" ht="36" customHeight="1" x14ac:dyDescent="0.25">
      <c r="A83" s="119" t="s">
        <v>365</v>
      </c>
      <c r="B83" s="120">
        <v>44516</v>
      </c>
      <c r="C83" s="119" t="s">
        <v>364</v>
      </c>
      <c r="D83" s="121">
        <v>0</v>
      </c>
      <c r="E83" s="121">
        <v>137238000</v>
      </c>
      <c r="F83" s="121">
        <f t="shared" si="3"/>
        <v>320866000</v>
      </c>
      <c r="G83" s="123">
        <v>44515</v>
      </c>
      <c r="H83" s="117">
        <f t="shared" si="2"/>
        <v>52381211270.32</v>
      </c>
    </row>
    <row r="84" spans="1:9" ht="36" customHeight="1" x14ac:dyDescent="0.25">
      <c r="A84" s="119" t="s">
        <v>366</v>
      </c>
      <c r="B84" s="120">
        <v>44516</v>
      </c>
      <c r="C84" s="119" t="s">
        <v>364</v>
      </c>
      <c r="D84" s="121">
        <v>0</v>
      </c>
      <c r="E84" s="121">
        <v>136570000</v>
      </c>
      <c r="F84" s="121">
        <f t="shared" si="3"/>
        <v>457436000</v>
      </c>
      <c r="G84" s="123">
        <v>44515</v>
      </c>
      <c r="H84" s="117">
        <f t="shared" si="2"/>
        <v>52517781270.32</v>
      </c>
    </row>
    <row r="85" spans="1:9" ht="36" customHeight="1" x14ac:dyDescent="0.25">
      <c r="A85" s="119" t="s">
        <v>367</v>
      </c>
      <c r="B85" s="120">
        <v>44516</v>
      </c>
      <c r="C85" s="119" t="s">
        <v>364</v>
      </c>
      <c r="D85" s="121">
        <v>0</v>
      </c>
      <c r="E85" s="121">
        <v>1474350</v>
      </c>
      <c r="F85" s="121">
        <f t="shared" si="3"/>
        <v>458910350</v>
      </c>
      <c r="G85" s="132">
        <v>44515</v>
      </c>
      <c r="H85" s="117">
        <f t="shared" si="2"/>
        <v>52519255620.32</v>
      </c>
    </row>
    <row r="86" spans="1:9" ht="36" customHeight="1" x14ac:dyDescent="0.25">
      <c r="A86" s="119" t="s">
        <v>368</v>
      </c>
      <c r="B86" s="120">
        <v>44516</v>
      </c>
      <c r="C86" s="119" t="s">
        <v>364</v>
      </c>
      <c r="D86" s="133">
        <v>0</v>
      </c>
      <c r="E86" s="121">
        <v>507500</v>
      </c>
      <c r="F86" s="121">
        <f t="shared" si="3"/>
        <v>459417850</v>
      </c>
      <c r="G86" s="123">
        <v>44515</v>
      </c>
      <c r="H86" s="117">
        <f t="shared" si="2"/>
        <v>52519763120.32</v>
      </c>
    </row>
    <row r="87" spans="1:9" ht="36" customHeight="1" x14ac:dyDescent="0.25">
      <c r="A87" s="119" t="s">
        <v>369</v>
      </c>
      <c r="B87" s="120">
        <v>44516</v>
      </c>
      <c r="C87" s="119" t="s">
        <v>370</v>
      </c>
      <c r="D87" s="133">
        <v>0</v>
      </c>
      <c r="E87" s="122">
        <v>104478</v>
      </c>
      <c r="F87" s="121">
        <f t="shared" si="3"/>
        <v>459522328</v>
      </c>
      <c r="G87" s="123">
        <v>44516</v>
      </c>
      <c r="H87" s="117">
        <f t="shared" si="2"/>
        <v>52519867598.32</v>
      </c>
      <c r="I87" s="124">
        <v>104478</v>
      </c>
    </row>
    <row r="88" spans="1:9" ht="36" customHeight="1" x14ac:dyDescent="0.25">
      <c r="A88" s="119" t="s">
        <v>371</v>
      </c>
      <c r="B88" s="120">
        <v>44516</v>
      </c>
      <c r="C88" s="119" t="s">
        <v>372</v>
      </c>
      <c r="D88" s="133">
        <v>0</v>
      </c>
      <c r="E88" s="122">
        <v>17854800</v>
      </c>
      <c r="F88" s="121">
        <f t="shared" si="3"/>
        <v>477377128</v>
      </c>
      <c r="G88" s="123">
        <v>44516</v>
      </c>
      <c r="H88" s="117">
        <f t="shared" si="2"/>
        <v>52537722398.32</v>
      </c>
      <c r="I88" s="124">
        <v>17854800</v>
      </c>
    </row>
    <row r="89" spans="1:9" ht="36" customHeight="1" x14ac:dyDescent="0.25">
      <c r="A89" s="119" t="s">
        <v>358</v>
      </c>
      <c r="B89" s="120">
        <v>44517</v>
      </c>
      <c r="C89" s="119" t="s">
        <v>373</v>
      </c>
      <c r="D89" s="133">
        <v>0</v>
      </c>
      <c r="E89" s="122">
        <v>352050</v>
      </c>
      <c r="F89" s="121">
        <f t="shared" si="3"/>
        <v>477729178</v>
      </c>
      <c r="G89" s="123">
        <v>44516</v>
      </c>
      <c r="H89" s="117">
        <f t="shared" si="2"/>
        <v>52538074448.32</v>
      </c>
      <c r="I89" s="124">
        <v>352050</v>
      </c>
    </row>
    <row r="90" spans="1:9" ht="36" customHeight="1" x14ac:dyDescent="0.25">
      <c r="A90" s="119" t="s">
        <v>368</v>
      </c>
      <c r="B90" s="120">
        <v>44517</v>
      </c>
      <c r="C90" s="119" t="s">
        <v>374</v>
      </c>
      <c r="D90" s="133">
        <v>0</v>
      </c>
      <c r="E90" s="122">
        <v>1758000</v>
      </c>
      <c r="F90" s="121">
        <f t="shared" si="3"/>
        <v>479487178</v>
      </c>
      <c r="G90" s="123">
        <v>44517</v>
      </c>
      <c r="H90" s="117">
        <f t="shared" si="2"/>
        <v>52539832448.32</v>
      </c>
      <c r="I90" s="124">
        <v>1758000</v>
      </c>
    </row>
    <row r="91" spans="1:9" ht="36" customHeight="1" x14ac:dyDescent="0.25">
      <c r="A91" s="119" t="s">
        <v>375</v>
      </c>
      <c r="B91" s="120">
        <v>44517</v>
      </c>
      <c r="C91" s="119" t="s">
        <v>376</v>
      </c>
      <c r="D91" s="121">
        <v>0</v>
      </c>
      <c r="E91" s="121">
        <v>7613950</v>
      </c>
      <c r="F91" s="121">
        <f t="shared" si="3"/>
        <v>487101128</v>
      </c>
      <c r="G91" s="123">
        <v>44516</v>
      </c>
      <c r="H91" s="117">
        <f t="shared" si="2"/>
        <v>52547446398.32</v>
      </c>
    </row>
    <row r="92" spans="1:9" ht="36" customHeight="1" x14ac:dyDescent="0.25">
      <c r="A92" s="119" t="s">
        <v>377</v>
      </c>
      <c r="B92" s="120">
        <v>44517</v>
      </c>
      <c r="C92" s="119" t="s">
        <v>376</v>
      </c>
      <c r="D92" s="121">
        <v>0</v>
      </c>
      <c r="E92" s="121">
        <v>207500</v>
      </c>
      <c r="F92" s="121">
        <f t="shared" si="3"/>
        <v>487308628</v>
      </c>
      <c r="G92" s="123">
        <v>44516</v>
      </c>
      <c r="H92" s="117">
        <f t="shared" si="2"/>
        <v>52547653898.32</v>
      </c>
    </row>
    <row r="93" spans="1:9" ht="36" customHeight="1" x14ac:dyDescent="0.25">
      <c r="A93" s="119" t="s">
        <v>378</v>
      </c>
      <c r="B93" s="120">
        <v>44517</v>
      </c>
      <c r="C93" s="119" t="s">
        <v>376</v>
      </c>
      <c r="D93" s="121">
        <v>0</v>
      </c>
      <c r="E93" s="121">
        <v>163887000</v>
      </c>
      <c r="F93" s="121">
        <f t="shared" si="3"/>
        <v>651195628</v>
      </c>
      <c r="G93" s="123">
        <v>44516</v>
      </c>
      <c r="H93" s="117">
        <f t="shared" si="2"/>
        <v>52711540898.32</v>
      </c>
    </row>
    <row r="94" spans="1:9" ht="36" customHeight="1" x14ac:dyDescent="0.25">
      <c r="A94" s="119" t="s">
        <v>369</v>
      </c>
      <c r="B94" s="120">
        <v>44517</v>
      </c>
      <c r="C94" s="119" t="s">
        <v>376</v>
      </c>
      <c r="D94" s="121">
        <v>0</v>
      </c>
      <c r="E94" s="121">
        <v>870000</v>
      </c>
      <c r="F94" s="121">
        <f t="shared" si="3"/>
        <v>652065628</v>
      </c>
      <c r="G94" s="123">
        <v>44516</v>
      </c>
      <c r="H94" s="117">
        <f t="shared" si="2"/>
        <v>52712410898.32</v>
      </c>
    </row>
    <row r="95" spans="1:9" ht="36" customHeight="1" x14ac:dyDescent="0.25">
      <c r="A95" s="134" t="s">
        <v>379</v>
      </c>
      <c r="B95" s="135">
        <v>44518</v>
      </c>
      <c r="C95" s="134" t="s">
        <v>380</v>
      </c>
      <c r="D95" s="136">
        <v>0</v>
      </c>
      <c r="E95" s="136">
        <v>16100000</v>
      </c>
      <c r="F95" s="136">
        <f t="shared" si="3"/>
        <v>668165628</v>
      </c>
      <c r="G95" s="137"/>
      <c r="H95" s="138">
        <f t="shared" si="2"/>
        <v>52728510898.32</v>
      </c>
    </row>
    <row r="96" spans="1:9" ht="36" customHeight="1" x14ac:dyDescent="0.25">
      <c r="A96" s="119" t="s">
        <v>381</v>
      </c>
      <c r="B96" s="120">
        <v>44518</v>
      </c>
      <c r="C96" s="119" t="s">
        <v>382</v>
      </c>
      <c r="D96" s="121">
        <v>0</v>
      </c>
      <c r="E96" s="121">
        <v>17800000</v>
      </c>
      <c r="F96" s="121">
        <f t="shared" si="3"/>
        <v>685965628</v>
      </c>
      <c r="G96" s="123">
        <v>44517</v>
      </c>
      <c r="H96" s="117">
        <f t="shared" si="2"/>
        <v>52746310898.32</v>
      </c>
    </row>
    <row r="97" spans="1:11" ht="36" customHeight="1" x14ac:dyDescent="0.25">
      <c r="A97" s="119" t="s">
        <v>383</v>
      </c>
      <c r="B97" s="120">
        <v>44518</v>
      </c>
      <c r="C97" s="119" t="s">
        <v>380</v>
      </c>
      <c r="D97" s="121">
        <v>0</v>
      </c>
      <c r="E97" s="121">
        <v>120602000</v>
      </c>
      <c r="F97" s="121">
        <f t="shared" si="3"/>
        <v>806567628</v>
      </c>
      <c r="G97" s="123">
        <v>44517</v>
      </c>
      <c r="H97" s="117">
        <f t="shared" si="2"/>
        <v>52866912898.32</v>
      </c>
    </row>
    <row r="98" spans="1:11" ht="36" customHeight="1" x14ac:dyDescent="0.25">
      <c r="A98" s="119" t="s">
        <v>384</v>
      </c>
      <c r="B98" s="120">
        <v>44518</v>
      </c>
      <c r="C98" s="119" t="s">
        <v>385</v>
      </c>
      <c r="D98" s="121">
        <v>0</v>
      </c>
      <c r="E98" s="122">
        <v>119700</v>
      </c>
      <c r="F98" s="121">
        <f t="shared" si="3"/>
        <v>806687328</v>
      </c>
      <c r="G98" s="123">
        <v>44518</v>
      </c>
      <c r="H98" s="117">
        <f t="shared" si="2"/>
        <v>52867032598.32</v>
      </c>
      <c r="I98" s="20">
        <v>119700</v>
      </c>
    </row>
    <row r="99" spans="1:11" ht="36" customHeight="1" x14ac:dyDescent="0.25">
      <c r="A99" s="134" t="s">
        <v>386</v>
      </c>
      <c r="B99" s="135">
        <v>44518</v>
      </c>
      <c r="C99" s="134" t="s">
        <v>387</v>
      </c>
      <c r="D99" s="136">
        <v>16100000</v>
      </c>
      <c r="E99" s="136">
        <v>0</v>
      </c>
      <c r="F99" s="136">
        <f t="shared" si="3"/>
        <v>790587328</v>
      </c>
      <c r="G99" s="137"/>
      <c r="H99" s="138">
        <f t="shared" si="2"/>
        <v>52850932598.32</v>
      </c>
    </row>
    <row r="100" spans="1:11" ht="36" customHeight="1" x14ac:dyDescent="0.25">
      <c r="A100" s="119" t="s">
        <v>388</v>
      </c>
      <c r="B100" s="120">
        <v>44519</v>
      </c>
      <c r="C100" s="119" t="s">
        <v>389</v>
      </c>
      <c r="D100" s="121">
        <v>0</v>
      </c>
      <c r="E100" s="121">
        <v>11304250</v>
      </c>
      <c r="F100" s="121">
        <f t="shared" si="3"/>
        <v>801891578</v>
      </c>
      <c r="G100" s="123">
        <v>44519</v>
      </c>
      <c r="H100" s="117">
        <f>H99+E100-D100</f>
        <v>52862236848.32</v>
      </c>
    </row>
    <row r="101" spans="1:11" ht="36" customHeight="1" x14ac:dyDescent="0.25">
      <c r="A101" s="119" t="s">
        <v>390</v>
      </c>
      <c r="B101" s="120">
        <v>44519</v>
      </c>
      <c r="C101" s="119" t="s">
        <v>391</v>
      </c>
      <c r="D101" s="121">
        <v>0</v>
      </c>
      <c r="E101" s="121">
        <v>88000000</v>
      </c>
      <c r="F101" s="121">
        <f t="shared" si="3"/>
        <v>889891578</v>
      </c>
      <c r="G101" s="123">
        <v>44518</v>
      </c>
      <c r="H101" s="117">
        <f>H100+E101-D101</f>
        <v>52950236848.32</v>
      </c>
    </row>
    <row r="102" spans="1:11" ht="36" customHeight="1" x14ac:dyDescent="0.25">
      <c r="A102" s="119" t="s">
        <v>392</v>
      </c>
      <c r="B102" s="120">
        <v>44519</v>
      </c>
      <c r="C102" s="119" t="s">
        <v>393</v>
      </c>
      <c r="D102" s="121">
        <v>0</v>
      </c>
      <c r="E102" s="121">
        <v>245000</v>
      </c>
      <c r="F102" s="121">
        <f t="shared" si="3"/>
        <v>890136578</v>
      </c>
      <c r="G102" s="123">
        <v>44518</v>
      </c>
      <c r="H102" s="117">
        <f>H101+E102-D102</f>
        <v>52950481848.32</v>
      </c>
    </row>
    <row r="103" spans="1:11" ht="36" customHeight="1" x14ac:dyDescent="0.25">
      <c r="A103" s="119" t="s">
        <v>394</v>
      </c>
      <c r="B103" s="120">
        <v>44519</v>
      </c>
      <c r="C103" s="119" t="s">
        <v>393</v>
      </c>
      <c r="D103" s="121">
        <v>0</v>
      </c>
      <c r="E103" s="121">
        <v>47056000</v>
      </c>
      <c r="F103" s="121">
        <f t="shared" si="3"/>
        <v>937192578</v>
      </c>
      <c r="G103" s="123">
        <v>44518</v>
      </c>
      <c r="H103" s="117">
        <f>H102+E103-D103</f>
        <v>52997537848.32</v>
      </c>
    </row>
    <row r="104" spans="1:11" ht="36" customHeight="1" x14ac:dyDescent="0.25">
      <c r="A104" s="126" t="s">
        <v>395</v>
      </c>
      <c r="B104" s="127">
        <v>44520</v>
      </c>
      <c r="C104" s="126" t="s">
        <v>396</v>
      </c>
      <c r="D104" s="128">
        <v>937192578</v>
      </c>
      <c r="E104" s="128">
        <v>0</v>
      </c>
      <c r="F104" s="128">
        <f t="shared" si="3"/>
        <v>0</v>
      </c>
      <c r="G104" s="129"/>
      <c r="H104" s="130"/>
    </row>
    <row r="105" spans="1:11" ht="36" customHeight="1" x14ac:dyDescent="0.25">
      <c r="A105" s="119" t="s">
        <v>397</v>
      </c>
      <c r="B105" s="120">
        <v>44520</v>
      </c>
      <c r="C105" s="119" t="s">
        <v>398</v>
      </c>
      <c r="D105" s="121">
        <v>0</v>
      </c>
      <c r="E105" s="121">
        <v>9737000</v>
      </c>
      <c r="F105" s="121">
        <f t="shared" si="3"/>
        <v>9737000</v>
      </c>
      <c r="G105" s="123">
        <v>44519</v>
      </c>
      <c r="H105" s="117">
        <f>H103+E105-D105</f>
        <v>53007274848.32</v>
      </c>
    </row>
    <row r="106" spans="1:11" ht="36" customHeight="1" x14ac:dyDescent="0.25">
      <c r="A106" s="119" t="s">
        <v>399</v>
      </c>
      <c r="B106" s="120">
        <v>44520</v>
      </c>
      <c r="C106" s="119" t="s">
        <v>398</v>
      </c>
      <c r="D106" s="121">
        <v>0</v>
      </c>
      <c r="E106" s="121">
        <v>679500</v>
      </c>
      <c r="F106" s="121">
        <f t="shared" si="3"/>
        <v>10416500</v>
      </c>
      <c r="G106" s="123">
        <v>44519</v>
      </c>
      <c r="H106" s="117">
        <f t="shared" ref="H106:H168" si="4">H105+E106-D106</f>
        <v>53007954348.32</v>
      </c>
    </row>
    <row r="107" spans="1:11" ht="36" customHeight="1" x14ac:dyDescent="0.25">
      <c r="A107" s="119" t="s">
        <v>400</v>
      </c>
      <c r="B107" s="120">
        <v>44520</v>
      </c>
      <c r="C107" s="119" t="s">
        <v>398</v>
      </c>
      <c r="D107" s="121">
        <v>0</v>
      </c>
      <c r="E107" s="121">
        <v>262500</v>
      </c>
      <c r="F107" s="121">
        <f t="shared" si="3"/>
        <v>10679000</v>
      </c>
      <c r="G107" s="123">
        <v>44519</v>
      </c>
      <c r="H107" s="117">
        <f t="shared" si="4"/>
        <v>53008216848.32</v>
      </c>
    </row>
    <row r="108" spans="1:11" ht="36" customHeight="1" x14ac:dyDescent="0.25">
      <c r="A108" s="119" t="s">
        <v>401</v>
      </c>
      <c r="B108" s="120">
        <v>44520</v>
      </c>
      <c r="C108" s="119" t="s">
        <v>398</v>
      </c>
      <c r="D108" s="121">
        <v>0</v>
      </c>
      <c r="E108" s="121">
        <v>178961000</v>
      </c>
      <c r="F108" s="121">
        <f t="shared" si="3"/>
        <v>189640000</v>
      </c>
      <c r="G108" s="123">
        <v>44519</v>
      </c>
      <c r="H108" s="117">
        <f t="shared" si="4"/>
        <v>53187177848.32</v>
      </c>
    </row>
    <row r="109" spans="1:11" ht="45" x14ac:dyDescent="0.25">
      <c r="A109" s="119" t="s">
        <v>402</v>
      </c>
      <c r="B109" s="120">
        <v>44520</v>
      </c>
      <c r="C109" s="119" t="s">
        <v>403</v>
      </c>
      <c r="D109" s="121">
        <v>0</v>
      </c>
      <c r="E109" s="122">
        <v>48038250</v>
      </c>
      <c r="F109" s="121">
        <f t="shared" si="3"/>
        <v>237678250</v>
      </c>
      <c r="G109" s="123">
        <v>44520</v>
      </c>
      <c r="H109" s="117">
        <f t="shared" si="4"/>
        <v>53235216098.32</v>
      </c>
      <c r="I109" s="20">
        <v>48038250</v>
      </c>
    </row>
    <row r="110" spans="1:11" ht="36" customHeight="1" x14ac:dyDescent="0.25">
      <c r="A110" s="119" t="s">
        <v>404</v>
      </c>
      <c r="B110" s="120">
        <v>44520</v>
      </c>
      <c r="C110" s="119" t="s">
        <v>405</v>
      </c>
      <c r="D110" s="121">
        <v>0</v>
      </c>
      <c r="E110" s="122">
        <v>11075000</v>
      </c>
      <c r="F110" s="121">
        <f t="shared" si="3"/>
        <v>248753250</v>
      </c>
      <c r="G110" s="123" t="s">
        <v>406</v>
      </c>
      <c r="H110" s="117">
        <f t="shared" si="4"/>
        <v>53246291098.32</v>
      </c>
      <c r="I110" s="20">
        <v>2880000</v>
      </c>
      <c r="J110" s="111">
        <v>5085000</v>
      </c>
      <c r="K110" s="111">
        <v>3110000</v>
      </c>
    </row>
    <row r="111" spans="1:11" ht="36" customHeight="1" x14ac:dyDescent="0.25">
      <c r="A111" s="119" t="s">
        <v>407</v>
      </c>
      <c r="B111" s="120">
        <v>44520</v>
      </c>
      <c r="C111" s="119" t="s">
        <v>408</v>
      </c>
      <c r="D111" s="121">
        <v>0</v>
      </c>
      <c r="E111" s="122">
        <v>20331526</v>
      </c>
      <c r="F111" s="121">
        <f t="shared" si="3"/>
        <v>269084776</v>
      </c>
      <c r="G111" s="123">
        <v>44520</v>
      </c>
      <c r="H111" s="117">
        <f t="shared" si="4"/>
        <v>53266622624.32</v>
      </c>
      <c r="I111" s="20">
        <v>20331526</v>
      </c>
    </row>
    <row r="112" spans="1:11" ht="36" customHeight="1" x14ac:dyDescent="0.25">
      <c r="A112" s="119" t="s">
        <v>409</v>
      </c>
      <c r="B112" s="120">
        <v>44522</v>
      </c>
      <c r="C112" s="119" t="s">
        <v>410</v>
      </c>
      <c r="D112" s="121">
        <v>0</v>
      </c>
      <c r="E112" s="121">
        <v>75200000</v>
      </c>
      <c r="F112" s="121">
        <f t="shared" si="3"/>
        <v>344284776</v>
      </c>
      <c r="G112" s="123">
        <v>44520</v>
      </c>
      <c r="H112" s="117">
        <f t="shared" si="4"/>
        <v>53341822624.32</v>
      </c>
    </row>
    <row r="113" spans="1:10" ht="36" customHeight="1" x14ac:dyDescent="0.25">
      <c r="A113" s="119" t="s">
        <v>411</v>
      </c>
      <c r="B113" s="120">
        <v>44522</v>
      </c>
      <c r="C113" s="119" t="s">
        <v>412</v>
      </c>
      <c r="D113" s="121">
        <v>0</v>
      </c>
      <c r="E113" s="122">
        <v>50518500</v>
      </c>
      <c r="F113" s="121">
        <f t="shared" si="3"/>
        <v>394803276</v>
      </c>
      <c r="G113" s="123">
        <v>44522</v>
      </c>
      <c r="H113" s="117">
        <f t="shared" si="4"/>
        <v>53392341124.32</v>
      </c>
      <c r="I113" s="20">
        <v>50518500</v>
      </c>
      <c r="J113" s="20"/>
    </row>
    <row r="114" spans="1:10" ht="22.5" x14ac:dyDescent="0.25">
      <c r="A114" s="119" t="s">
        <v>413</v>
      </c>
      <c r="B114" s="120">
        <v>44522</v>
      </c>
      <c r="C114" s="119" t="s">
        <v>414</v>
      </c>
      <c r="D114" s="121">
        <v>0</v>
      </c>
      <c r="E114" s="122">
        <v>44300</v>
      </c>
      <c r="F114" s="121">
        <f t="shared" si="3"/>
        <v>394847576</v>
      </c>
      <c r="G114" s="123">
        <v>44523</v>
      </c>
      <c r="H114" s="117">
        <f t="shared" si="4"/>
        <v>53392385424.32</v>
      </c>
      <c r="I114" s="20">
        <v>44300</v>
      </c>
    </row>
    <row r="115" spans="1:10" ht="36" customHeight="1" x14ac:dyDescent="0.25">
      <c r="A115" s="119" t="s">
        <v>415</v>
      </c>
      <c r="B115" s="120">
        <v>44522</v>
      </c>
      <c r="C115" s="119" t="s">
        <v>416</v>
      </c>
      <c r="D115" s="121">
        <v>0</v>
      </c>
      <c r="E115" s="122">
        <v>5472000</v>
      </c>
      <c r="F115" s="121">
        <f t="shared" si="3"/>
        <v>400319576</v>
      </c>
      <c r="G115" s="123">
        <v>44522</v>
      </c>
      <c r="H115" s="117">
        <f t="shared" si="4"/>
        <v>53397857424.32</v>
      </c>
      <c r="I115" s="20">
        <v>5472000</v>
      </c>
    </row>
    <row r="116" spans="1:10" ht="36" customHeight="1" x14ac:dyDescent="0.25">
      <c r="A116" s="119" t="s">
        <v>417</v>
      </c>
      <c r="B116" s="120">
        <v>44523</v>
      </c>
      <c r="C116" s="119" t="s">
        <v>418</v>
      </c>
      <c r="D116" s="121">
        <v>0</v>
      </c>
      <c r="E116" s="121">
        <v>9400000</v>
      </c>
      <c r="F116" s="121">
        <f t="shared" si="3"/>
        <v>409719576</v>
      </c>
      <c r="G116" s="123">
        <v>44522</v>
      </c>
      <c r="H116" s="117">
        <f t="shared" si="4"/>
        <v>53407257424.32</v>
      </c>
    </row>
    <row r="117" spans="1:10" ht="36" customHeight="1" x14ac:dyDescent="0.25">
      <c r="A117" s="119" t="s">
        <v>419</v>
      </c>
      <c r="B117" s="120">
        <v>44523</v>
      </c>
      <c r="C117" s="119" t="s">
        <v>420</v>
      </c>
      <c r="D117" s="121">
        <v>0</v>
      </c>
      <c r="E117" s="122">
        <v>9638500</v>
      </c>
      <c r="F117" s="121">
        <f t="shared" si="3"/>
        <v>419358076</v>
      </c>
      <c r="G117" s="123">
        <v>44523</v>
      </c>
      <c r="H117" s="117">
        <f t="shared" si="4"/>
        <v>53416895924.32</v>
      </c>
      <c r="I117" s="20">
        <v>9638500</v>
      </c>
    </row>
    <row r="118" spans="1:10" ht="36" customHeight="1" x14ac:dyDescent="0.25">
      <c r="A118" s="119" t="s">
        <v>421</v>
      </c>
      <c r="B118" s="120">
        <v>44523</v>
      </c>
      <c r="C118" s="119" t="s">
        <v>422</v>
      </c>
      <c r="D118" s="121">
        <v>0</v>
      </c>
      <c r="E118" s="121">
        <v>1445582</v>
      </c>
      <c r="F118" s="121">
        <f t="shared" si="3"/>
        <v>420803658</v>
      </c>
      <c r="G118" s="123">
        <v>44522</v>
      </c>
      <c r="H118" s="117">
        <f t="shared" si="4"/>
        <v>53418341506.32</v>
      </c>
    </row>
    <row r="119" spans="1:10" ht="36" customHeight="1" x14ac:dyDescent="0.25">
      <c r="A119" s="119" t="s">
        <v>423</v>
      </c>
      <c r="B119" s="120">
        <v>44523</v>
      </c>
      <c r="C119" s="119" t="s">
        <v>422</v>
      </c>
      <c r="D119" s="121">
        <v>0</v>
      </c>
      <c r="E119" s="121">
        <v>115114</v>
      </c>
      <c r="F119" s="121">
        <f t="shared" si="3"/>
        <v>420918772</v>
      </c>
      <c r="G119" s="132">
        <v>44522</v>
      </c>
      <c r="H119" s="117">
        <f t="shared" si="4"/>
        <v>53418456620.32</v>
      </c>
      <c r="J119" s="20"/>
    </row>
    <row r="120" spans="1:10" ht="22.5" x14ac:dyDescent="0.25">
      <c r="A120" s="119" t="s">
        <v>424</v>
      </c>
      <c r="B120" s="120">
        <v>44523</v>
      </c>
      <c r="C120" s="119" t="s">
        <v>422</v>
      </c>
      <c r="D120" s="121">
        <v>0</v>
      </c>
      <c r="E120" s="121">
        <v>108368000</v>
      </c>
      <c r="F120" s="121">
        <f t="shared" si="3"/>
        <v>529286772</v>
      </c>
      <c r="G120" s="123">
        <v>44522</v>
      </c>
      <c r="H120" s="117">
        <f t="shared" si="4"/>
        <v>53526824620.32</v>
      </c>
    </row>
    <row r="121" spans="1:10" ht="36" customHeight="1" x14ac:dyDescent="0.25">
      <c r="A121" s="119" t="s">
        <v>425</v>
      </c>
      <c r="B121" s="120">
        <v>44523</v>
      </c>
      <c r="C121" s="119" t="s">
        <v>422</v>
      </c>
      <c r="D121" s="121">
        <v>0</v>
      </c>
      <c r="E121" s="121">
        <v>151147000</v>
      </c>
      <c r="F121" s="121">
        <f t="shared" si="3"/>
        <v>680433772</v>
      </c>
      <c r="G121" s="123">
        <v>44522</v>
      </c>
      <c r="H121" s="117">
        <f t="shared" si="4"/>
        <v>53677971620.32</v>
      </c>
    </row>
    <row r="122" spans="1:10" ht="36" customHeight="1" x14ac:dyDescent="0.25">
      <c r="A122" s="119" t="s">
        <v>426</v>
      </c>
      <c r="B122" s="120">
        <v>44523</v>
      </c>
      <c r="C122" s="119" t="s">
        <v>422</v>
      </c>
      <c r="D122" s="121">
        <v>0</v>
      </c>
      <c r="E122" s="121">
        <v>8425200</v>
      </c>
      <c r="F122" s="121">
        <f t="shared" si="3"/>
        <v>688858972</v>
      </c>
      <c r="G122" s="123">
        <v>44522</v>
      </c>
      <c r="H122" s="117">
        <f t="shared" si="4"/>
        <v>53686396820.32</v>
      </c>
    </row>
    <row r="123" spans="1:10" ht="36" customHeight="1" x14ac:dyDescent="0.25">
      <c r="A123" s="119" t="s">
        <v>413</v>
      </c>
      <c r="B123" s="120">
        <v>44524</v>
      </c>
      <c r="C123" s="119" t="s">
        <v>427</v>
      </c>
      <c r="D123" s="121">
        <v>0</v>
      </c>
      <c r="E123" s="121">
        <v>23800000</v>
      </c>
      <c r="F123" s="121">
        <f t="shared" si="3"/>
        <v>712658972</v>
      </c>
      <c r="G123" s="123">
        <v>44523</v>
      </c>
      <c r="H123" s="117">
        <f t="shared" si="4"/>
        <v>53710196820.32</v>
      </c>
    </row>
    <row r="124" spans="1:10" ht="36" customHeight="1" x14ac:dyDescent="0.25">
      <c r="A124" s="119" t="s">
        <v>401</v>
      </c>
      <c r="B124" s="120">
        <v>44524</v>
      </c>
      <c r="C124" s="119" t="s">
        <v>428</v>
      </c>
      <c r="D124" s="121">
        <v>0</v>
      </c>
      <c r="E124" s="121">
        <v>117204000</v>
      </c>
      <c r="F124" s="121">
        <f t="shared" si="3"/>
        <v>829862972</v>
      </c>
      <c r="G124" s="123">
        <v>44523</v>
      </c>
      <c r="H124" s="117">
        <f t="shared" si="4"/>
        <v>53827400820.32</v>
      </c>
    </row>
    <row r="125" spans="1:10" ht="36" customHeight="1" x14ac:dyDescent="0.25">
      <c r="A125" s="119" t="s">
        <v>429</v>
      </c>
      <c r="B125" s="120">
        <v>44524</v>
      </c>
      <c r="C125" s="119" t="s">
        <v>428</v>
      </c>
      <c r="D125" s="121">
        <v>0</v>
      </c>
      <c r="E125" s="121">
        <v>525750</v>
      </c>
      <c r="F125" s="121">
        <f t="shared" si="3"/>
        <v>830388722</v>
      </c>
      <c r="G125" s="123">
        <v>44523</v>
      </c>
      <c r="H125" s="117">
        <f t="shared" si="4"/>
        <v>53827926570.32</v>
      </c>
    </row>
    <row r="126" spans="1:10" ht="36" customHeight="1" x14ac:dyDescent="0.25">
      <c r="A126" s="119" t="s">
        <v>430</v>
      </c>
      <c r="B126" s="120">
        <v>44524</v>
      </c>
      <c r="C126" s="119" t="s">
        <v>428</v>
      </c>
      <c r="D126" s="121">
        <v>0</v>
      </c>
      <c r="E126" s="121">
        <v>474500</v>
      </c>
      <c r="F126" s="121">
        <f t="shared" si="3"/>
        <v>830863222</v>
      </c>
      <c r="G126" s="123">
        <v>44523</v>
      </c>
      <c r="H126" s="117">
        <f t="shared" si="4"/>
        <v>53828401070.32</v>
      </c>
    </row>
    <row r="127" spans="1:10" ht="22.5" x14ac:dyDescent="0.25">
      <c r="A127" s="119" t="s">
        <v>431</v>
      </c>
      <c r="B127" s="120">
        <v>44524</v>
      </c>
      <c r="C127" s="119" t="s">
        <v>428</v>
      </c>
      <c r="D127" s="121">
        <v>0</v>
      </c>
      <c r="E127" s="121">
        <v>543250</v>
      </c>
      <c r="F127" s="121">
        <f t="shared" si="3"/>
        <v>831406472</v>
      </c>
      <c r="G127" s="123">
        <v>44523</v>
      </c>
      <c r="H127" s="117">
        <f t="shared" si="4"/>
        <v>53828944320.32</v>
      </c>
    </row>
    <row r="128" spans="1:10" ht="36" customHeight="1" x14ac:dyDescent="0.25">
      <c r="A128" s="119" t="s">
        <v>432</v>
      </c>
      <c r="B128" s="120">
        <v>44524</v>
      </c>
      <c r="C128" s="119" t="s">
        <v>433</v>
      </c>
      <c r="D128" s="121">
        <v>0</v>
      </c>
      <c r="E128" s="122">
        <v>119912979</v>
      </c>
      <c r="F128" s="121">
        <f t="shared" si="3"/>
        <v>951319451</v>
      </c>
      <c r="G128" s="123">
        <v>44524</v>
      </c>
      <c r="H128" s="117">
        <f t="shared" si="4"/>
        <v>53948857299.32</v>
      </c>
      <c r="I128" s="20">
        <v>119912979</v>
      </c>
    </row>
    <row r="129" spans="1:10" ht="36" customHeight="1" x14ac:dyDescent="0.25">
      <c r="A129" s="119" t="s">
        <v>434</v>
      </c>
      <c r="B129" s="120">
        <v>44524</v>
      </c>
      <c r="C129" s="119" t="s">
        <v>435</v>
      </c>
      <c r="D129" s="121">
        <v>0</v>
      </c>
      <c r="E129" s="122">
        <v>172900</v>
      </c>
      <c r="F129" s="121">
        <f t="shared" si="3"/>
        <v>951492351</v>
      </c>
      <c r="G129" s="123">
        <v>44524</v>
      </c>
      <c r="H129" s="117">
        <f t="shared" si="4"/>
        <v>53949030199.32</v>
      </c>
      <c r="I129" s="20">
        <v>172900</v>
      </c>
    </row>
    <row r="130" spans="1:10" ht="36" customHeight="1" x14ac:dyDescent="0.25">
      <c r="A130" s="119" t="s">
        <v>436</v>
      </c>
      <c r="B130" s="120">
        <v>44524</v>
      </c>
      <c r="C130" s="119" t="s">
        <v>437</v>
      </c>
      <c r="D130" s="121">
        <v>0</v>
      </c>
      <c r="E130" s="121">
        <v>21532150</v>
      </c>
      <c r="F130" s="121">
        <f t="shared" si="3"/>
        <v>973024501</v>
      </c>
      <c r="G130" s="123">
        <v>44524</v>
      </c>
      <c r="H130" s="117">
        <f t="shared" si="4"/>
        <v>53970562349.32</v>
      </c>
    </row>
    <row r="131" spans="1:10" ht="33.75" x14ac:dyDescent="0.25">
      <c r="A131" s="119" t="s">
        <v>438</v>
      </c>
      <c r="B131" s="120">
        <v>44524</v>
      </c>
      <c r="C131" s="119" t="s">
        <v>439</v>
      </c>
      <c r="D131" s="121">
        <v>0</v>
      </c>
      <c r="E131" s="122">
        <v>5231860</v>
      </c>
      <c r="F131" s="121">
        <f t="shared" si="3"/>
        <v>978256361</v>
      </c>
      <c r="G131" s="123">
        <v>44524</v>
      </c>
      <c r="H131" s="117">
        <f t="shared" si="4"/>
        <v>53975794209.32</v>
      </c>
      <c r="I131" s="20">
        <v>5231860</v>
      </c>
    </row>
    <row r="132" spans="1:10" ht="33.75" x14ac:dyDescent="0.25">
      <c r="A132" s="119" t="s">
        <v>440</v>
      </c>
      <c r="B132" s="120">
        <v>44525</v>
      </c>
      <c r="C132" s="119" t="s">
        <v>441</v>
      </c>
      <c r="D132" s="121">
        <v>0</v>
      </c>
      <c r="E132" s="122">
        <v>766172</v>
      </c>
      <c r="F132" s="121">
        <f t="shared" si="3"/>
        <v>979022533</v>
      </c>
      <c r="G132" s="123">
        <v>44525</v>
      </c>
      <c r="H132" s="117">
        <f t="shared" si="4"/>
        <v>53976560381.32</v>
      </c>
      <c r="I132" s="20">
        <v>766172</v>
      </c>
    </row>
    <row r="133" spans="1:10" ht="36" customHeight="1" x14ac:dyDescent="0.25">
      <c r="A133" s="119" t="s">
        <v>442</v>
      </c>
      <c r="B133" s="120">
        <v>44525</v>
      </c>
      <c r="C133" s="119" t="s">
        <v>443</v>
      </c>
      <c r="D133" s="121">
        <v>0</v>
      </c>
      <c r="E133" s="121">
        <v>25300000</v>
      </c>
      <c r="F133" s="121">
        <f t="shared" si="3"/>
        <v>1004322533</v>
      </c>
      <c r="G133" s="123">
        <v>44524</v>
      </c>
      <c r="H133" s="117">
        <f t="shared" si="4"/>
        <v>54001860381.32</v>
      </c>
    </row>
    <row r="134" spans="1:10" ht="45" x14ac:dyDescent="0.25">
      <c r="A134" s="119" t="s">
        <v>444</v>
      </c>
      <c r="B134" s="120">
        <v>44525</v>
      </c>
      <c r="C134" s="119" t="s">
        <v>445</v>
      </c>
      <c r="D134" s="121">
        <v>0</v>
      </c>
      <c r="E134" s="122">
        <v>4509250</v>
      </c>
      <c r="F134" s="121">
        <f t="shared" si="3"/>
        <v>1008831783</v>
      </c>
      <c r="G134" s="123">
        <v>44525</v>
      </c>
      <c r="H134" s="117">
        <f t="shared" si="4"/>
        <v>54006369631.32</v>
      </c>
      <c r="I134" s="20">
        <v>4509250</v>
      </c>
    </row>
    <row r="135" spans="1:10" ht="36" customHeight="1" x14ac:dyDescent="0.25">
      <c r="A135" s="119" t="s">
        <v>430</v>
      </c>
      <c r="B135" s="120">
        <v>44525</v>
      </c>
      <c r="C135" s="119" t="s">
        <v>446</v>
      </c>
      <c r="D135" s="121">
        <v>0</v>
      </c>
      <c r="E135" s="122">
        <v>198000</v>
      </c>
      <c r="F135" s="121">
        <f t="shared" si="3"/>
        <v>1009029783</v>
      </c>
      <c r="G135" s="123">
        <v>44525</v>
      </c>
      <c r="H135" s="117">
        <f t="shared" si="4"/>
        <v>54006567631.32</v>
      </c>
      <c r="I135" s="20">
        <v>198000</v>
      </c>
      <c r="J135" s="20"/>
    </row>
    <row r="136" spans="1:10" ht="36" customHeight="1" x14ac:dyDescent="0.25">
      <c r="A136" s="119" t="s">
        <v>447</v>
      </c>
      <c r="B136" s="120">
        <v>44525</v>
      </c>
      <c r="C136" s="119" t="s">
        <v>448</v>
      </c>
      <c r="D136" s="121">
        <v>0</v>
      </c>
      <c r="E136" s="122">
        <v>4903000</v>
      </c>
      <c r="F136" s="121">
        <f t="shared" si="3"/>
        <v>1013932783</v>
      </c>
      <c r="G136" s="123">
        <v>44525</v>
      </c>
      <c r="H136" s="117">
        <f t="shared" si="4"/>
        <v>54011470631.32</v>
      </c>
      <c r="I136" s="20">
        <v>4903000</v>
      </c>
    </row>
    <row r="137" spans="1:10" ht="36" customHeight="1" x14ac:dyDescent="0.25">
      <c r="A137" s="119" t="s">
        <v>449</v>
      </c>
      <c r="B137" s="120">
        <v>44526</v>
      </c>
      <c r="C137" s="119" t="s">
        <v>450</v>
      </c>
      <c r="D137" s="121">
        <v>0</v>
      </c>
      <c r="E137" s="121">
        <v>85000000</v>
      </c>
      <c r="F137" s="121">
        <f t="shared" ref="F137:F162" si="5">F136+E137-D137</f>
        <v>1098932783</v>
      </c>
      <c r="G137" s="123">
        <v>44525</v>
      </c>
      <c r="H137" s="117">
        <f t="shared" si="4"/>
        <v>54096470631.32</v>
      </c>
    </row>
    <row r="138" spans="1:10" ht="36" customHeight="1" x14ac:dyDescent="0.25">
      <c r="A138" s="119" t="s">
        <v>400</v>
      </c>
      <c r="B138" s="120">
        <v>44526</v>
      </c>
      <c r="C138" s="119" t="s">
        <v>451</v>
      </c>
      <c r="D138" s="121">
        <v>0</v>
      </c>
      <c r="E138" s="121">
        <v>131376000</v>
      </c>
      <c r="F138" s="121">
        <f t="shared" si="5"/>
        <v>1230308783</v>
      </c>
      <c r="G138" s="123">
        <v>44524</v>
      </c>
      <c r="H138" s="117">
        <f t="shared" si="4"/>
        <v>54227846631.32</v>
      </c>
    </row>
    <row r="139" spans="1:10" ht="36" customHeight="1" x14ac:dyDescent="0.25">
      <c r="A139" s="119" t="s">
        <v>452</v>
      </c>
      <c r="B139" s="120">
        <v>44526</v>
      </c>
      <c r="C139" s="119" t="s">
        <v>451</v>
      </c>
      <c r="D139" s="121">
        <v>0</v>
      </c>
      <c r="E139" s="121">
        <v>351000</v>
      </c>
      <c r="F139" s="121">
        <f t="shared" si="5"/>
        <v>1230659783</v>
      </c>
      <c r="G139" s="123">
        <v>44524</v>
      </c>
      <c r="H139" s="117">
        <f t="shared" si="4"/>
        <v>54228197631.32</v>
      </c>
    </row>
    <row r="140" spans="1:10" ht="36" customHeight="1" x14ac:dyDescent="0.25">
      <c r="A140" s="119" t="s">
        <v>430</v>
      </c>
      <c r="B140" s="120">
        <v>44526</v>
      </c>
      <c r="C140" s="119" t="s">
        <v>453</v>
      </c>
      <c r="D140" s="121">
        <v>0</v>
      </c>
      <c r="E140" s="121">
        <v>50317000</v>
      </c>
      <c r="F140" s="121">
        <f t="shared" si="5"/>
        <v>1280976783</v>
      </c>
      <c r="G140" s="123">
        <v>44525</v>
      </c>
      <c r="H140" s="117">
        <f t="shared" si="4"/>
        <v>54278514631.32</v>
      </c>
    </row>
    <row r="141" spans="1:10" ht="36" customHeight="1" x14ac:dyDescent="0.25">
      <c r="A141" s="119" t="s">
        <v>454</v>
      </c>
      <c r="B141" s="120">
        <v>44526</v>
      </c>
      <c r="C141" s="119" t="s">
        <v>453</v>
      </c>
      <c r="D141" s="121">
        <v>0</v>
      </c>
      <c r="E141" s="121">
        <v>3498400</v>
      </c>
      <c r="F141" s="121">
        <f t="shared" si="5"/>
        <v>1284475183</v>
      </c>
      <c r="G141" s="123">
        <v>44525</v>
      </c>
      <c r="H141" s="117">
        <f t="shared" si="4"/>
        <v>54282013031.32</v>
      </c>
    </row>
    <row r="142" spans="1:10" ht="45" x14ac:dyDescent="0.25">
      <c r="A142" s="119" t="s">
        <v>455</v>
      </c>
      <c r="B142" s="120">
        <v>44526</v>
      </c>
      <c r="C142" s="119" t="s">
        <v>456</v>
      </c>
      <c r="D142" s="121">
        <v>0</v>
      </c>
      <c r="E142" s="122">
        <v>19868800</v>
      </c>
      <c r="F142" s="121">
        <f t="shared" si="5"/>
        <v>1304343983</v>
      </c>
      <c r="G142" s="123">
        <v>44526</v>
      </c>
      <c r="H142" s="117">
        <f t="shared" si="4"/>
        <v>54301881831.32</v>
      </c>
      <c r="I142" s="20">
        <v>19868800</v>
      </c>
    </row>
    <row r="143" spans="1:10" ht="36" customHeight="1" x14ac:dyDescent="0.25">
      <c r="A143" s="119" t="s">
        <v>457</v>
      </c>
      <c r="B143" s="120">
        <v>44526</v>
      </c>
      <c r="C143" s="119" t="s">
        <v>458</v>
      </c>
      <c r="D143" s="121">
        <v>0</v>
      </c>
      <c r="E143" s="121">
        <v>92000000</v>
      </c>
      <c r="F143" s="121">
        <f t="shared" si="5"/>
        <v>1396343983</v>
      </c>
      <c r="G143" s="123"/>
      <c r="H143" s="117">
        <f t="shared" si="4"/>
        <v>54393881831.32</v>
      </c>
    </row>
    <row r="144" spans="1:10" ht="36" customHeight="1" x14ac:dyDescent="0.25">
      <c r="A144" s="119" t="s">
        <v>459</v>
      </c>
      <c r="B144" s="120">
        <v>44526</v>
      </c>
      <c r="C144" s="119" t="s">
        <v>460</v>
      </c>
      <c r="D144" s="121">
        <v>92000000</v>
      </c>
      <c r="E144" s="121">
        <v>0</v>
      </c>
      <c r="F144" s="121">
        <f t="shared" si="5"/>
        <v>1304343983</v>
      </c>
      <c r="G144" s="123"/>
      <c r="H144" s="117">
        <f t="shared" si="4"/>
        <v>54301881831.32</v>
      </c>
    </row>
    <row r="145" spans="1:11" ht="36" customHeight="1" x14ac:dyDescent="0.25">
      <c r="A145" s="139" t="s">
        <v>461</v>
      </c>
      <c r="B145" s="140">
        <v>44526</v>
      </c>
      <c r="C145" s="139" t="s">
        <v>462</v>
      </c>
      <c r="D145" s="141">
        <v>1304343983</v>
      </c>
      <c r="E145" s="141">
        <v>0</v>
      </c>
      <c r="F145" s="141">
        <f t="shared" si="5"/>
        <v>0</v>
      </c>
      <c r="G145" s="142"/>
      <c r="H145" s="143"/>
    </row>
    <row r="146" spans="1:11" ht="36" customHeight="1" x14ac:dyDescent="0.25">
      <c r="A146" s="119" t="s">
        <v>463</v>
      </c>
      <c r="B146" s="120">
        <v>44527</v>
      </c>
      <c r="C146" s="119" t="s">
        <v>464</v>
      </c>
      <c r="D146" s="121">
        <v>0</v>
      </c>
      <c r="E146" s="121">
        <v>435200</v>
      </c>
      <c r="F146" s="121">
        <f t="shared" si="5"/>
        <v>435200</v>
      </c>
      <c r="G146" s="123">
        <v>44526</v>
      </c>
      <c r="H146" s="117">
        <f>H144+E146-D146</f>
        <v>54302317031.32</v>
      </c>
    </row>
    <row r="147" spans="1:11" ht="36" customHeight="1" x14ac:dyDescent="0.25">
      <c r="A147" s="119" t="s">
        <v>465</v>
      </c>
      <c r="B147" s="120">
        <v>44527</v>
      </c>
      <c r="C147" s="119" t="s">
        <v>464</v>
      </c>
      <c r="D147" s="121">
        <v>0</v>
      </c>
      <c r="E147" s="121">
        <v>97852000</v>
      </c>
      <c r="F147" s="121">
        <f t="shared" si="5"/>
        <v>98287200</v>
      </c>
      <c r="G147" s="123">
        <v>44526</v>
      </c>
      <c r="H147" s="117">
        <f t="shared" si="4"/>
        <v>54400169031.32</v>
      </c>
    </row>
    <row r="148" spans="1:11" ht="36" customHeight="1" x14ac:dyDescent="0.25">
      <c r="A148" s="119" t="s">
        <v>466</v>
      </c>
      <c r="B148" s="120">
        <v>44527</v>
      </c>
      <c r="C148" s="119" t="s">
        <v>467</v>
      </c>
      <c r="D148" s="121">
        <v>0</v>
      </c>
      <c r="E148" s="121">
        <v>247000</v>
      </c>
      <c r="F148" s="121">
        <f t="shared" si="5"/>
        <v>98534200</v>
      </c>
      <c r="G148" s="123">
        <v>44527</v>
      </c>
      <c r="H148" s="117">
        <f t="shared" si="4"/>
        <v>54400416031.32</v>
      </c>
    </row>
    <row r="149" spans="1:11" ht="36" customHeight="1" x14ac:dyDescent="0.25">
      <c r="A149" s="119" t="s">
        <v>468</v>
      </c>
      <c r="B149" s="120">
        <v>44527</v>
      </c>
      <c r="C149" s="119" t="s">
        <v>469</v>
      </c>
      <c r="D149" s="121">
        <v>0</v>
      </c>
      <c r="E149" s="122">
        <v>39153800</v>
      </c>
      <c r="F149" s="121">
        <f t="shared" si="5"/>
        <v>137688000</v>
      </c>
      <c r="G149" s="123">
        <v>44527</v>
      </c>
      <c r="H149" s="117">
        <f t="shared" si="4"/>
        <v>54439569831.32</v>
      </c>
      <c r="I149" s="20">
        <v>39153800</v>
      </c>
    </row>
    <row r="150" spans="1:11" ht="36" customHeight="1" x14ac:dyDescent="0.25">
      <c r="A150" s="119" t="s">
        <v>470</v>
      </c>
      <c r="B150" s="120">
        <v>44529</v>
      </c>
      <c r="C150" s="119" t="s">
        <v>471</v>
      </c>
      <c r="D150" s="121">
        <v>0</v>
      </c>
      <c r="E150" s="121">
        <v>39400000</v>
      </c>
      <c r="F150" s="121">
        <f t="shared" si="5"/>
        <v>177088000</v>
      </c>
      <c r="G150" s="123">
        <v>44527</v>
      </c>
      <c r="H150" s="117">
        <f t="shared" si="4"/>
        <v>54478969831.32</v>
      </c>
    </row>
    <row r="151" spans="1:11" ht="36" customHeight="1" x14ac:dyDescent="0.25">
      <c r="A151" s="119" t="s">
        <v>472</v>
      </c>
      <c r="B151" s="120">
        <v>44529</v>
      </c>
      <c r="C151" s="119" t="s">
        <v>473</v>
      </c>
      <c r="D151" s="121">
        <v>0</v>
      </c>
      <c r="E151" s="122">
        <v>12959260</v>
      </c>
      <c r="F151" s="121">
        <f t="shared" si="5"/>
        <v>190047260</v>
      </c>
      <c r="G151" s="123">
        <v>44529</v>
      </c>
      <c r="H151" s="117">
        <f t="shared" si="4"/>
        <v>54491929091.32</v>
      </c>
      <c r="I151" s="20">
        <v>12959260</v>
      </c>
    </row>
    <row r="152" spans="1:11" ht="33.75" x14ac:dyDescent="0.25">
      <c r="A152" s="119" t="s">
        <v>474</v>
      </c>
      <c r="B152" s="120">
        <v>44529</v>
      </c>
      <c r="C152" s="119" t="s">
        <v>475</v>
      </c>
      <c r="D152" s="121">
        <v>0</v>
      </c>
      <c r="E152" s="122">
        <v>12680000</v>
      </c>
      <c r="F152" s="121">
        <f t="shared" si="5"/>
        <v>202727260</v>
      </c>
      <c r="G152" s="123">
        <v>44529</v>
      </c>
      <c r="H152" s="117">
        <f t="shared" si="4"/>
        <v>54504609091.32</v>
      </c>
      <c r="I152" s="20">
        <v>12680000</v>
      </c>
    </row>
    <row r="153" spans="1:11" s="146" customFormat="1" ht="36" customHeight="1" x14ac:dyDescent="0.25">
      <c r="A153" s="144" t="s">
        <v>476</v>
      </c>
      <c r="B153" s="145">
        <v>44530</v>
      </c>
      <c r="C153" s="144" t="s">
        <v>477</v>
      </c>
      <c r="D153" s="117">
        <v>0</v>
      </c>
      <c r="E153" s="117">
        <v>17700000</v>
      </c>
      <c r="F153" s="121">
        <f t="shared" si="5"/>
        <v>220427260</v>
      </c>
      <c r="G153" s="123">
        <v>44529</v>
      </c>
      <c r="H153" s="117">
        <f t="shared" si="4"/>
        <v>54522309091.32</v>
      </c>
      <c r="I153" s="20"/>
      <c r="J153" s="20"/>
      <c r="K153" s="20"/>
    </row>
    <row r="154" spans="1:11" s="146" customFormat="1" ht="36" customHeight="1" x14ac:dyDescent="0.25">
      <c r="A154" s="144" t="s">
        <v>478</v>
      </c>
      <c r="B154" s="145">
        <v>44530</v>
      </c>
      <c r="C154" s="144" t="s">
        <v>479</v>
      </c>
      <c r="D154" s="117">
        <v>0</v>
      </c>
      <c r="E154" s="147">
        <v>48450</v>
      </c>
      <c r="F154" s="121">
        <f t="shared" si="5"/>
        <v>220475710</v>
      </c>
      <c r="G154" s="123">
        <v>44530</v>
      </c>
      <c r="H154" s="117">
        <f t="shared" si="4"/>
        <v>54522357541.32</v>
      </c>
      <c r="I154" s="20">
        <v>48450</v>
      </c>
      <c r="J154" s="20"/>
      <c r="K154" s="20"/>
    </row>
    <row r="155" spans="1:11" s="146" customFormat="1" ht="36" customHeight="1" x14ac:dyDescent="0.25">
      <c r="A155" s="144" t="s">
        <v>480</v>
      </c>
      <c r="B155" s="145">
        <v>44530</v>
      </c>
      <c r="C155" s="144" t="s">
        <v>481</v>
      </c>
      <c r="D155" s="117">
        <v>0</v>
      </c>
      <c r="E155" s="147">
        <v>26600</v>
      </c>
      <c r="F155" s="121">
        <f t="shared" si="5"/>
        <v>220502310</v>
      </c>
      <c r="G155" s="123">
        <v>44530</v>
      </c>
      <c r="H155" s="117">
        <f t="shared" si="4"/>
        <v>54522384141.32</v>
      </c>
      <c r="I155" s="20">
        <v>26600</v>
      </c>
      <c r="J155" s="20"/>
      <c r="K155" s="20"/>
    </row>
    <row r="156" spans="1:11" s="146" customFormat="1" ht="36" customHeight="1" x14ac:dyDescent="0.25">
      <c r="A156" s="144" t="s">
        <v>482</v>
      </c>
      <c r="B156" s="145">
        <v>44530</v>
      </c>
      <c r="C156" s="144" t="s">
        <v>483</v>
      </c>
      <c r="D156" s="117">
        <v>0</v>
      </c>
      <c r="E156" s="117">
        <v>16289450</v>
      </c>
      <c r="F156" s="121">
        <f t="shared" si="5"/>
        <v>236791760</v>
      </c>
      <c r="G156" s="123">
        <v>44530</v>
      </c>
      <c r="H156" s="117">
        <f t="shared" si="4"/>
        <v>54538673591.32</v>
      </c>
      <c r="I156" s="20"/>
      <c r="J156" s="20"/>
      <c r="K156" s="20"/>
    </row>
    <row r="157" spans="1:11" s="146" customFormat="1" ht="36" customHeight="1" x14ac:dyDescent="0.25">
      <c r="A157" s="144" t="s">
        <v>484</v>
      </c>
      <c r="B157" s="145">
        <v>44530</v>
      </c>
      <c r="C157" s="144" t="s">
        <v>485</v>
      </c>
      <c r="D157" s="117">
        <v>0</v>
      </c>
      <c r="E157" s="147">
        <v>13932900</v>
      </c>
      <c r="F157" s="121">
        <f t="shared" si="5"/>
        <v>250724660</v>
      </c>
      <c r="G157" s="123">
        <v>44530</v>
      </c>
      <c r="H157" s="117">
        <f t="shared" si="4"/>
        <v>54552606491.32</v>
      </c>
      <c r="I157" s="20">
        <v>13932900</v>
      </c>
      <c r="J157" s="20"/>
      <c r="K157" s="20"/>
    </row>
    <row r="158" spans="1:11" s="146" customFormat="1" ht="36" customHeight="1" x14ac:dyDescent="0.25">
      <c r="A158" s="144" t="s">
        <v>486</v>
      </c>
      <c r="B158" s="145">
        <v>44530</v>
      </c>
      <c r="C158" s="144" t="s">
        <v>487</v>
      </c>
      <c r="D158" s="117">
        <v>0</v>
      </c>
      <c r="E158" s="117">
        <v>639500</v>
      </c>
      <c r="F158" s="121">
        <f t="shared" si="5"/>
        <v>251364160</v>
      </c>
      <c r="G158" s="123">
        <v>44530</v>
      </c>
      <c r="H158" s="117">
        <f t="shared" si="4"/>
        <v>54553245991.32</v>
      </c>
      <c r="I158" s="20"/>
      <c r="J158" s="20"/>
      <c r="K158" s="20"/>
    </row>
    <row r="159" spans="1:11" s="146" customFormat="1" ht="36" customHeight="1" x14ac:dyDescent="0.25">
      <c r="A159" s="144" t="s">
        <v>488</v>
      </c>
      <c r="B159" s="145">
        <v>44530</v>
      </c>
      <c r="C159" s="144" t="s">
        <v>487</v>
      </c>
      <c r="D159" s="117">
        <v>0</v>
      </c>
      <c r="E159" s="117">
        <v>896600</v>
      </c>
      <c r="F159" s="121">
        <f t="shared" si="5"/>
        <v>252260760</v>
      </c>
      <c r="G159" s="123">
        <v>44530</v>
      </c>
      <c r="H159" s="117">
        <f t="shared" si="4"/>
        <v>54554142591.32</v>
      </c>
      <c r="I159" s="20"/>
      <c r="J159" s="20"/>
      <c r="K159" s="20"/>
    </row>
    <row r="160" spans="1:11" s="146" customFormat="1" ht="36" customHeight="1" x14ac:dyDescent="0.25">
      <c r="A160" s="144" t="s">
        <v>489</v>
      </c>
      <c r="B160" s="145">
        <v>44530</v>
      </c>
      <c r="C160" s="144" t="s">
        <v>487</v>
      </c>
      <c r="D160" s="117">
        <v>0</v>
      </c>
      <c r="E160" s="117">
        <v>121165000</v>
      </c>
      <c r="F160" s="121">
        <f t="shared" si="5"/>
        <v>373425760</v>
      </c>
      <c r="G160" s="123">
        <v>44530</v>
      </c>
      <c r="H160" s="117">
        <f t="shared" si="4"/>
        <v>54675307591.32</v>
      </c>
      <c r="I160" s="20"/>
      <c r="J160" s="20"/>
      <c r="K160" s="20"/>
    </row>
    <row r="161" spans="1:11" s="146" customFormat="1" ht="36" customHeight="1" x14ac:dyDescent="0.25">
      <c r="A161" s="144" t="s">
        <v>490</v>
      </c>
      <c r="B161" s="145">
        <v>44530</v>
      </c>
      <c r="C161" s="144" t="s">
        <v>491</v>
      </c>
      <c r="D161" s="117">
        <v>0</v>
      </c>
      <c r="E161" s="117">
        <v>11800000</v>
      </c>
      <c r="F161" s="121">
        <f t="shared" si="5"/>
        <v>385225760</v>
      </c>
      <c r="G161" s="123">
        <v>44530</v>
      </c>
      <c r="H161" s="117">
        <f t="shared" si="4"/>
        <v>54687107591.32</v>
      </c>
      <c r="I161" s="20"/>
      <c r="J161" s="20"/>
      <c r="K161" s="20"/>
    </row>
    <row r="162" spans="1:11" ht="36" customHeight="1" x14ac:dyDescent="0.25">
      <c r="A162" s="144" t="s">
        <v>492</v>
      </c>
      <c r="B162" s="145">
        <v>44530</v>
      </c>
      <c r="C162" s="144" t="s">
        <v>491</v>
      </c>
      <c r="D162" s="117">
        <v>0</v>
      </c>
      <c r="E162" s="117">
        <v>27700000</v>
      </c>
      <c r="F162" s="121">
        <f t="shared" si="5"/>
        <v>412925760</v>
      </c>
      <c r="G162" s="123">
        <v>44530</v>
      </c>
      <c r="H162" s="117">
        <f t="shared" si="4"/>
        <v>54714807591.32</v>
      </c>
    </row>
    <row r="163" spans="1:11" ht="36" customHeight="1" x14ac:dyDescent="0.25">
      <c r="A163" s="144" t="s">
        <v>493</v>
      </c>
      <c r="B163" s="145">
        <v>44531</v>
      </c>
      <c r="C163" s="144" t="s">
        <v>494</v>
      </c>
      <c r="D163" s="117">
        <v>0</v>
      </c>
      <c r="E163" s="117">
        <v>160504</v>
      </c>
      <c r="F163" s="121">
        <f>F162+E163-D163</f>
        <v>413086264</v>
      </c>
      <c r="G163" s="123">
        <v>44529</v>
      </c>
      <c r="H163" s="117">
        <f t="shared" si="4"/>
        <v>54714968095.32</v>
      </c>
    </row>
    <row r="164" spans="1:11" ht="36" customHeight="1" x14ac:dyDescent="0.25">
      <c r="A164" s="144" t="s">
        <v>495</v>
      </c>
      <c r="B164" s="145">
        <v>44531</v>
      </c>
      <c r="C164" s="144" t="s">
        <v>494</v>
      </c>
      <c r="D164" s="117">
        <v>0</v>
      </c>
      <c r="E164" s="117">
        <v>354000</v>
      </c>
      <c r="F164" s="121">
        <f t="shared" ref="F164:F169" si="6">F163+E164-D164</f>
        <v>413440264</v>
      </c>
      <c r="G164" s="123">
        <v>44529</v>
      </c>
      <c r="H164" s="117">
        <f t="shared" si="4"/>
        <v>54715322095.32</v>
      </c>
    </row>
    <row r="165" spans="1:11" ht="36" customHeight="1" x14ac:dyDescent="0.25">
      <c r="A165" s="144" t="s">
        <v>496</v>
      </c>
      <c r="B165" s="145">
        <v>44531</v>
      </c>
      <c r="C165" s="144" t="s">
        <v>494</v>
      </c>
      <c r="D165" s="117">
        <v>0</v>
      </c>
      <c r="E165" s="117">
        <v>104086000</v>
      </c>
      <c r="F165" s="121">
        <f t="shared" si="6"/>
        <v>517526264</v>
      </c>
      <c r="G165" s="123">
        <v>44529</v>
      </c>
      <c r="H165" s="117">
        <f t="shared" si="4"/>
        <v>54819408095.32</v>
      </c>
    </row>
    <row r="166" spans="1:11" ht="36" customHeight="1" x14ac:dyDescent="0.25">
      <c r="A166" s="144" t="s">
        <v>497</v>
      </c>
      <c r="B166" s="145">
        <v>44531</v>
      </c>
      <c r="C166" s="144" t="s">
        <v>494</v>
      </c>
      <c r="D166" s="117">
        <v>0</v>
      </c>
      <c r="E166" s="117">
        <v>153065000</v>
      </c>
      <c r="F166" s="121">
        <f t="shared" si="6"/>
        <v>670591264</v>
      </c>
      <c r="G166" s="123">
        <v>44529</v>
      </c>
      <c r="H166" s="117">
        <f t="shared" si="4"/>
        <v>54972473095.32</v>
      </c>
    </row>
    <row r="167" spans="1:11" ht="36" customHeight="1" x14ac:dyDescent="0.25">
      <c r="A167" s="144" t="s">
        <v>498</v>
      </c>
      <c r="B167" s="145">
        <v>44531</v>
      </c>
      <c r="C167" s="144" t="s">
        <v>494</v>
      </c>
      <c r="D167" s="117">
        <v>0</v>
      </c>
      <c r="E167" s="117">
        <v>144500</v>
      </c>
      <c r="F167" s="121">
        <f t="shared" si="6"/>
        <v>670735764</v>
      </c>
      <c r="G167" s="123">
        <v>44529</v>
      </c>
      <c r="H167" s="117">
        <f t="shared" si="4"/>
        <v>54972617595.32</v>
      </c>
    </row>
    <row r="168" spans="1:11" ht="36" customHeight="1" x14ac:dyDescent="0.25">
      <c r="A168" s="144" t="s">
        <v>499</v>
      </c>
      <c r="B168" s="145">
        <v>44531</v>
      </c>
      <c r="C168" s="144" t="s">
        <v>494</v>
      </c>
      <c r="D168" s="117">
        <v>0</v>
      </c>
      <c r="E168" s="117">
        <v>309500</v>
      </c>
      <c r="F168" s="121">
        <f t="shared" si="6"/>
        <v>671045264</v>
      </c>
      <c r="G168" s="123">
        <v>44529</v>
      </c>
      <c r="H168" s="117">
        <f t="shared" si="4"/>
        <v>54972927095.32</v>
      </c>
    </row>
    <row r="169" spans="1:11" ht="36" customHeight="1" x14ac:dyDescent="0.25">
      <c r="A169" s="148" t="s">
        <v>500</v>
      </c>
      <c r="B169" s="149">
        <v>44531</v>
      </c>
      <c r="C169" s="148" t="s">
        <v>501</v>
      </c>
      <c r="D169" s="143">
        <v>671045264</v>
      </c>
      <c r="E169" s="143">
        <v>0</v>
      </c>
      <c r="F169" s="141">
        <f t="shared" si="6"/>
        <v>0</v>
      </c>
      <c r="G169" s="150"/>
      <c r="H169" s="143"/>
    </row>
  </sheetData>
  <autoFilter ref="A7:K169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I14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146" sqref="E146"/>
    </sheetView>
  </sheetViews>
  <sheetFormatPr defaultRowHeight="15" x14ac:dyDescent="0.25"/>
  <cols>
    <col min="1" max="1" width="10" style="103" bestFit="1" customWidth="1"/>
    <col min="2" max="2" width="9.140625" style="104"/>
    <col min="3" max="4" width="16.85546875" style="104" bestFit="1" customWidth="1"/>
    <col min="5" max="5" width="16" style="105" bestFit="1" customWidth="1"/>
    <col min="6" max="6" width="101.7109375" style="104" customWidth="1"/>
    <col min="7" max="7" width="11.28515625" style="77" bestFit="1" customWidth="1"/>
    <col min="8" max="8" width="10.5703125" style="78" bestFit="1" customWidth="1"/>
    <col min="9" max="9" width="12.7109375" style="78" bestFit="1" customWidth="1"/>
  </cols>
  <sheetData>
    <row r="1" spans="1:9" ht="20.25" x14ac:dyDescent="0.25">
      <c r="A1" s="152" t="s">
        <v>165</v>
      </c>
      <c r="B1" s="153"/>
      <c r="C1" s="153"/>
      <c r="D1" s="153"/>
      <c r="E1" s="153"/>
      <c r="F1" s="154"/>
    </row>
    <row r="2" spans="1:9" ht="20.25" x14ac:dyDescent="0.25">
      <c r="A2" s="152" t="s">
        <v>88</v>
      </c>
      <c r="B2" s="153"/>
      <c r="C2" s="153"/>
      <c r="D2" s="153"/>
      <c r="E2" s="153"/>
      <c r="F2" s="154"/>
    </row>
    <row r="3" spans="1:9" ht="15" customHeight="1" x14ac:dyDescent="0.25">
      <c r="A3" s="155" t="s">
        <v>89</v>
      </c>
      <c r="B3" s="157" t="s">
        <v>90</v>
      </c>
      <c r="C3" s="159" t="s">
        <v>91</v>
      </c>
      <c r="D3" s="160"/>
      <c r="E3" s="79" t="s">
        <v>92</v>
      </c>
      <c r="F3" s="161" t="s">
        <v>93</v>
      </c>
    </row>
    <row r="4" spans="1:9" ht="15" customHeight="1" x14ac:dyDescent="0.25">
      <c r="A4" s="156"/>
      <c r="B4" s="158"/>
      <c r="C4" s="80" t="s">
        <v>94</v>
      </c>
      <c r="D4" s="80" t="s">
        <v>95</v>
      </c>
      <c r="E4" s="79" t="s">
        <v>96</v>
      </c>
      <c r="F4" s="162"/>
    </row>
    <row r="5" spans="1:9" x14ac:dyDescent="0.25">
      <c r="A5" s="81"/>
      <c r="B5" s="82"/>
      <c r="C5" s="83"/>
      <c r="D5" s="83"/>
      <c r="E5" s="84">
        <v>0</v>
      </c>
      <c r="F5" s="85" t="s">
        <v>6</v>
      </c>
    </row>
    <row r="6" spans="1:9" s="70" customFormat="1" ht="15.75" hidden="1" customHeight="1" x14ac:dyDescent="0.25">
      <c r="A6" s="86">
        <v>44501</v>
      </c>
      <c r="B6" s="87" t="s">
        <v>166</v>
      </c>
      <c r="C6" s="88">
        <v>112367000</v>
      </c>
      <c r="D6" s="89"/>
      <c r="E6" s="84">
        <f>E5+C6-D6</f>
        <v>112367000</v>
      </c>
      <c r="F6" s="90" t="s">
        <v>167</v>
      </c>
      <c r="G6" s="91">
        <v>44501</v>
      </c>
      <c r="H6" s="69"/>
      <c r="I6" s="69"/>
    </row>
    <row r="7" spans="1:9" s="70" customFormat="1" hidden="1" x14ac:dyDescent="0.25">
      <c r="A7" s="86">
        <v>44501</v>
      </c>
      <c r="B7" s="87" t="s">
        <v>166</v>
      </c>
      <c r="C7" s="88">
        <v>247430000</v>
      </c>
      <c r="D7" s="89"/>
      <c r="E7" s="84">
        <f t="shared" ref="E7:E70" si="0">E6+C7-D7</f>
        <v>359797000</v>
      </c>
      <c r="F7" s="90" t="s">
        <v>167</v>
      </c>
      <c r="G7" s="91">
        <v>44501</v>
      </c>
      <c r="H7" s="69"/>
      <c r="I7" s="69"/>
    </row>
    <row r="8" spans="1:9" s="70" customFormat="1" hidden="1" x14ac:dyDescent="0.25">
      <c r="A8" s="86">
        <v>44501</v>
      </c>
      <c r="B8" s="87" t="s">
        <v>97</v>
      </c>
      <c r="C8" s="88">
        <v>446154</v>
      </c>
      <c r="D8" s="89"/>
      <c r="E8" s="84">
        <f t="shared" si="0"/>
        <v>360243154</v>
      </c>
      <c r="F8" s="90" t="s">
        <v>168</v>
      </c>
      <c r="G8" s="91">
        <v>44501</v>
      </c>
      <c r="H8" s="69"/>
      <c r="I8" s="69"/>
    </row>
    <row r="9" spans="1:9" s="70" customFormat="1" hidden="1" x14ac:dyDescent="0.25">
      <c r="A9" s="92">
        <v>44501</v>
      </c>
      <c r="B9" s="93" t="s">
        <v>97</v>
      </c>
      <c r="C9" s="94"/>
      <c r="D9" s="94">
        <v>112367000</v>
      </c>
      <c r="E9" s="95">
        <f t="shared" si="0"/>
        <v>247876154</v>
      </c>
      <c r="F9" s="96" t="s">
        <v>169</v>
      </c>
      <c r="G9" s="91">
        <v>44501</v>
      </c>
      <c r="H9" s="69"/>
      <c r="I9" s="69"/>
    </row>
    <row r="10" spans="1:9" s="70" customFormat="1" hidden="1" x14ac:dyDescent="0.25">
      <c r="A10" s="92">
        <v>44501</v>
      </c>
      <c r="B10" s="93" t="s">
        <v>97</v>
      </c>
      <c r="C10" s="94"/>
      <c r="D10" s="94">
        <v>247430000</v>
      </c>
      <c r="E10" s="95">
        <f t="shared" si="0"/>
        <v>446154</v>
      </c>
      <c r="F10" s="96" t="s">
        <v>169</v>
      </c>
      <c r="G10" s="91">
        <v>44501</v>
      </c>
      <c r="H10" s="69"/>
      <c r="I10" s="69"/>
    </row>
    <row r="11" spans="1:9" s="70" customFormat="1" hidden="1" x14ac:dyDescent="0.25">
      <c r="A11" s="92">
        <v>44501</v>
      </c>
      <c r="B11" s="93" t="s">
        <v>97</v>
      </c>
      <c r="C11" s="94"/>
      <c r="D11" s="94">
        <v>446154</v>
      </c>
      <c r="E11" s="95">
        <f t="shared" si="0"/>
        <v>0</v>
      </c>
      <c r="F11" s="96" t="s">
        <v>169</v>
      </c>
      <c r="G11" s="91">
        <v>44501</v>
      </c>
      <c r="H11" s="69"/>
      <c r="I11" s="69"/>
    </row>
    <row r="12" spans="1:9" s="70" customFormat="1" hidden="1" x14ac:dyDescent="0.25">
      <c r="A12" s="86">
        <v>44502</v>
      </c>
      <c r="B12" s="87" t="s">
        <v>166</v>
      </c>
      <c r="C12" s="88">
        <v>148535000</v>
      </c>
      <c r="D12" s="89"/>
      <c r="E12" s="84">
        <f t="shared" si="0"/>
        <v>148535000</v>
      </c>
      <c r="F12" s="90" t="s">
        <v>170</v>
      </c>
      <c r="G12" s="91">
        <v>44502</v>
      </c>
      <c r="H12" s="69"/>
      <c r="I12" s="69"/>
    </row>
    <row r="13" spans="1:9" s="70" customFormat="1" hidden="1" x14ac:dyDescent="0.25">
      <c r="A13" s="92">
        <v>44502</v>
      </c>
      <c r="B13" s="93" t="s">
        <v>97</v>
      </c>
      <c r="C13" s="94"/>
      <c r="D13" s="94">
        <v>148535000</v>
      </c>
      <c r="E13" s="95">
        <f t="shared" si="0"/>
        <v>0</v>
      </c>
      <c r="F13" s="96" t="s">
        <v>169</v>
      </c>
      <c r="G13" s="91">
        <v>44502</v>
      </c>
      <c r="H13" s="69"/>
      <c r="I13" s="69"/>
    </row>
    <row r="14" spans="1:9" s="70" customFormat="1" hidden="1" x14ac:dyDescent="0.25">
      <c r="A14" s="86">
        <v>44503</v>
      </c>
      <c r="B14" s="87" t="s">
        <v>166</v>
      </c>
      <c r="C14" s="88">
        <v>71776000</v>
      </c>
      <c r="D14" s="89"/>
      <c r="E14" s="84">
        <f t="shared" si="0"/>
        <v>71776000</v>
      </c>
      <c r="F14" s="90" t="s">
        <v>171</v>
      </c>
      <c r="G14" s="91">
        <v>44503</v>
      </c>
      <c r="H14" s="69"/>
      <c r="I14" s="69"/>
    </row>
    <row r="15" spans="1:9" s="70" customFormat="1" hidden="1" x14ac:dyDescent="0.25">
      <c r="A15" s="92">
        <v>44503</v>
      </c>
      <c r="B15" s="93" t="s">
        <v>97</v>
      </c>
      <c r="C15" s="94"/>
      <c r="D15" s="94">
        <v>71776000</v>
      </c>
      <c r="E15" s="95">
        <f t="shared" si="0"/>
        <v>0</v>
      </c>
      <c r="F15" s="96" t="s">
        <v>169</v>
      </c>
      <c r="G15" s="91">
        <v>44503</v>
      </c>
      <c r="H15" s="69"/>
      <c r="I15" s="69"/>
    </row>
    <row r="16" spans="1:9" s="70" customFormat="1" hidden="1" x14ac:dyDescent="0.25">
      <c r="A16" s="86">
        <v>44504</v>
      </c>
      <c r="B16" s="87" t="s">
        <v>166</v>
      </c>
      <c r="C16" s="88">
        <v>160001000</v>
      </c>
      <c r="D16" s="89"/>
      <c r="E16" s="84">
        <f t="shared" si="0"/>
        <v>160001000</v>
      </c>
      <c r="F16" s="90" t="s">
        <v>172</v>
      </c>
      <c r="G16" s="91">
        <v>44504</v>
      </c>
      <c r="H16" s="69"/>
      <c r="I16" s="69"/>
    </row>
    <row r="17" spans="1:9" s="70" customFormat="1" hidden="1" x14ac:dyDescent="0.25">
      <c r="A17" s="92">
        <v>44504</v>
      </c>
      <c r="B17" s="93" t="s">
        <v>97</v>
      </c>
      <c r="C17" s="94"/>
      <c r="D17" s="94">
        <v>160001000</v>
      </c>
      <c r="E17" s="95">
        <f t="shared" si="0"/>
        <v>0</v>
      </c>
      <c r="F17" s="96" t="s">
        <v>169</v>
      </c>
      <c r="G17" s="91">
        <v>44504</v>
      </c>
      <c r="H17" s="69"/>
      <c r="I17" s="69"/>
    </row>
    <row r="18" spans="1:9" s="70" customFormat="1" hidden="1" x14ac:dyDescent="0.25">
      <c r="A18" s="86">
        <v>44505</v>
      </c>
      <c r="B18" s="87" t="s">
        <v>166</v>
      </c>
      <c r="C18" s="88">
        <v>178040000</v>
      </c>
      <c r="D18" s="89"/>
      <c r="E18" s="84">
        <f t="shared" si="0"/>
        <v>178040000</v>
      </c>
      <c r="F18" s="90" t="s">
        <v>173</v>
      </c>
      <c r="G18" s="91">
        <v>44505</v>
      </c>
      <c r="H18" s="69"/>
      <c r="I18" s="69"/>
    </row>
    <row r="19" spans="1:9" s="70" customFormat="1" hidden="1" x14ac:dyDescent="0.25">
      <c r="A19" s="86">
        <v>44505</v>
      </c>
      <c r="B19" s="87" t="s">
        <v>97</v>
      </c>
      <c r="C19" s="88">
        <v>2062500</v>
      </c>
      <c r="D19" s="89"/>
      <c r="E19" s="84">
        <f t="shared" si="0"/>
        <v>180102500</v>
      </c>
      <c r="F19" s="90" t="s">
        <v>174</v>
      </c>
      <c r="G19" s="91">
        <v>44505</v>
      </c>
      <c r="H19" s="69"/>
      <c r="I19" s="69"/>
    </row>
    <row r="20" spans="1:9" s="70" customFormat="1" hidden="1" x14ac:dyDescent="0.25">
      <c r="A20" s="86">
        <v>44505</v>
      </c>
      <c r="B20" s="87" t="s">
        <v>97</v>
      </c>
      <c r="C20" s="88">
        <v>656000</v>
      </c>
      <c r="D20" s="89"/>
      <c r="E20" s="84">
        <f t="shared" si="0"/>
        <v>180758500</v>
      </c>
      <c r="F20" s="90" t="s">
        <v>175</v>
      </c>
      <c r="G20" s="91">
        <v>44505</v>
      </c>
      <c r="H20" s="69"/>
      <c r="I20" s="69"/>
    </row>
    <row r="21" spans="1:9" s="70" customFormat="1" hidden="1" x14ac:dyDescent="0.25">
      <c r="A21" s="92">
        <v>44505</v>
      </c>
      <c r="B21" s="93" t="s">
        <v>97</v>
      </c>
      <c r="C21" s="94"/>
      <c r="D21" s="94">
        <v>178040000</v>
      </c>
      <c r="E21" s="95">
        <f t="shared" si="0"/>
        <v>2718500</v>
      </c>
      <c r="F21" s="96" t="s">
        <v>169</v>
      </c>
      <c r="G21" s="91">
        <v>44505</v>
      </c>
      <c r="H21" s="69"/>
      <c r="I21" s="69"/>
    </row>
    <row r="22" spans="1:9" s="70" customFormat="1" hidden="1" x14ac:dyDescent="0.25">
      <c r="A22" s="92">
        <v>44505</v>
      </c>
      <c r="B22" s="93" t="s">
        <v>97</v>
      </c>
      <c r="C22" s="94"/>
      <c r="D22" s="94">
        <v>2062500</v>
      </c>
      <c r="E22" s="95">
        <f t="shared" si="0"/>
        <v>656000</v>
      </c>
      <c r="F22" s="96" t="s">
        <v>169</v>
      </c>
      <c r="G22" s="91">
        <v>44505</v>
      </c>
      <c r="H22" s="69"/>
      <c r="I22" s="69"/>
    </row>
    <row r="23" spans="1:9" s="70" customFormat="1" hidden="1" x14ac:dyDescent="0.25">
      <c r="A23" s="92">
        <v>44505</v>
      </c>
      <c r="B23" s="93" t="s">
        <v>97</v>
      </c>
      <c r="C23" s="94"/>
      <c r="D23" s="94">
        <v>656000</v>
      </c>
      <c r="E23" s="95">
        <f t="shared" si="0"/>
        <v>0</v>
      </c>
      <c r="F23" s="96" t="s">
        <v>169</v>
      </c>
      <c r="G23" s="91">
        <v>44505</v>
      </c>
      <c r="H23" s="69"/>
      <c r="I23" s="69"/>
    </row>
    <row r="24" spans="1:9" s="70" customFormat="1" hidden="1" x14ac:dyDescent="0.25">
      <c r="A24" s="86">
        <v>44508</v>
      </c>
      <c r="B24" s="87" t="s">
        <v>166</v>
      </c>
      <c r="C24" s="88">
        <v>185369000</v>
      </c>
      <c r="D24" s="89"/>
      <c r="E24" s="84">
        <f t="shared" si="0"/>
        <v>185369000</v>
      </c>
      <c r="F24" s="90" t="s">
        <v>176</v>
      </c>
      <c r="G24" s="91">
        <v>44508</v>
      </c>
      <c r="H24" s="69"/>
      <c r="I24" s="69"/>
    </row>
    <row r="25" spans="1:9" s="70" customFormat="1" hidden="1" x14ac:dyDescent="0.25">
      <c r="A25" s="86">
        <v>44508</v>
      </c>
      <c r="B25" s="87" t="s">
        <v>166</v>
      </c>
      <c r="C25" s="88">
        <v>196325000</v>
      </c>
      <c r="D25" s="89"/>
      <c r="E25" s="84">
        <f t="shared" si="0"/>
        <v>381694000</v>
      </c>
      <c r="F25" s="90" t="s">
        <v>176</v>
      </c>
      <c r="G25" s="91">
        <v>44508</v>
      </c>
      <c r="H25" s="69"/>
      <c r="I25" s="69"/>
    </row>
    <row r="26" spans="1:9" s="70" customFormat="1" hidden="1" x14ac:dyDescent="0.25">
      <c r="A26" s="86">
        <v>44508</v>
      </c>
      <c r="B26" s="87" t="s">
        <v>97</v>
      </c>
      <c r="C26" s="88">
        <v>740504</v>
      </c>
      <c r="D26" s="89"/>
      <c r="E26" s="84">
        <f t="shared" si="0"/>
        <v>382434504</v>
      </c>
      <c r="F26" s="90" t="s">
        <v>177</v>
      </c>
      <c r="G26" s="91">
        <v>44508</v>
      </c>
      <c r="H26" s="69"/>
      <c r="I26" s="69"/>
    </row>
    <row r="27" spans="1:9" s="70" customFormat="1" hidden="1" x14ac:dyDescent="0.25">
      <c r="A27" s="86">
        <v>44508</v>
      </c>
      <c r="B27" s="87" t="s">
        <v>97</v>
      </c>
      <c r="C27" s="88">
        <v>309500</v>
      </c>
      <c r="D27" s="89"/>
      <c r="E27" s="84">
        <f t="shared" si="0"/>
        <v>382744004</v>
      </c>
      <c r="F27" s="90" t="s">
        <v>178</v>
      </c>
      <c r="G27" s="91">
        <v>44508</v>
      </c>
      <c r="H27" s="69"/>
      <c r="I27" s="69"/>
    </row>
    <row r="28" spans="1:9" s="70" customFormat="1" hidden="1" x14ac:dyDescent="0.25">
      <c r="A28" s="86">
        <v>44508</v>
      </c>
      <c r="B28" s="87" t="s">
        <v>97</v>
      </c>
      <c r="C28" s="88">
        <v>363600</v>
      </c>
      <c r="D28" s="89"/>
      <c r="E28" s="84">
        <f t="shared" si="0"/>
        <v>383107604</v>
      </c>
      <c r="F28" s="90" t="s">
        <v>179</v>
      </c>
      <c r="G28" s="91">
        <v>44508</v>
      </c>
      <c r="H28" s="69"/>
      <c r="I28" s="69"/>
    </row>
    <row r="29" spans="1:9" s="70" customFormat="1" hidden="1" x14ac:dyDescent="0.25">
      <c r="A29" s="86">
        <v>44508</v>
      </c>
      <c r="B29" s="87" t="s">
        <v>97</v>
      </c>
      <c r="C29" s="88">
        <v>227000</v>
      </c>
      <c r="D29" s="89"/>
      <c r="E29" s="84">
        <f t="shared" si="0"/>
        <v>383334604</v>
      </c>
      <c r="F29" s="90" t="s">
        <v>180</v>
      </c>
      <c r="G29" s="91">
        <v>44508</v>
      </c>
      <c r="H29" s="69"/>
      <c r="I29" s="69"/>
    </row>
    <row r="30" spans="1:9" s="70" customFormat="1" hidden="1" x14ac:dyDescent="0.25">
      <c r="A30" s="86">
        <v>44508</v>
      </c>
      <c r="B30" s="87" t="s">
        <v>97</v>
      </c>
      <c r="C30" s="88">
        <v>284150</v>
      </c>
      <c r="D30" s="89"/>
      <c r="E30" s="84">
        <f t="shared" si="0"/>
        <v>383618754</v>
      </c>
      <c r="F30" s="90" t="s">
        <v>181</v>
      </c>
      <c r="G30" s="91">
        <v>44508</v>
      </c>
      <c r="H30" s="69"/>
      <c r="I30" s="69"/>
    </row>
    <row r="31" spans="1:9" s="70" customFormat="1" hidden="1" x14ac:dyDescent="0.25">
      <c r="A31" s="86">
        <v>44508</v>
      </c>
      <c r="B31" s="87" t="s">
        <v>97</v>
      </c>
      <c r="C31" s="88">
        <v>561500</v>
      </c>
      <c r="D31" s="89"/>
      <c r="E31" s="84">
        <f t="shared" si="0"/>
        <v>384180254</v>
      </c>
      <c r="F31" s="90" t="s">
        <v>182</v>
      </c>
      <c r="G31" s="91">
        <v>44508</v>
      </c>
      <c r="H31" s="69"/>
      <c r="I31" s="69"/>
    </row>
    <row r="32" spans="1:9" s="70" customFormat="1" hidden="1" x14ac:dyDescent="0.25">
      <c r="A32" s="86">
        <v>44508</v>
      </c>
      <c r="B32" s="87" t="s">
        <v>97</v>
      </c>
      <c r="C32" s="88">
        <v>320950</v>
      </c>
      <c r="D32" s="89"/>
      <c r="E32" s="84">
        <f t="shared" si="0"/>
        <v>384501204</v>
      </c>
      <c r="F32" s="90" t="s">
        <v>183</v>
      </c>
      <c r="G32" s="91">
        <v>44508</v>
      </c>
      <c r="H32" s="69"/>
      <c r="I32" s="69"/>
    </row>
    <row r="33" spans="1:9" s="70" customFormat="1" hidden="1" x14ac:dyDescent="0.25">
      <c r="A33" s="86">
        <v>44508</v>
      </c>
      <c r="B33" s="87" t="s">
        <v>97</v>
      </c>
      <c r="C33" s="88">
        <v>106036</v>
      </c>
      <c r="D33" s="89"/>
      <c r="E33" s="84">
        <f t="shared" si="0"/>
        <v>384607240</v>
      </c>
      <c r="F33" s="90" t="s">
        <v>184</v>
      </c>
      <c r="G33" s="91">
        <v>44508</v>
      </c>
      <c r="H33" s="69"/>
      <c r="I33" s="69"/>
    </row>
    <row r="34" spans="1:9" s="70" customFormat="1" hidden="1" x14ac:dyDescent="0.25">
      <c r="A34" s="92">
        <v>44508</v>
      </c>
      <c r="B34" s="93" t="s">
        <v>97</v>
      </c>
      <c r="C34" s="94"/>
      <c r="D34" s="94">
        <v>185369000</v>
      </c>
      <c r="E34" s="95">
        <f t="shared" si="0"/>
        <v>199238240</v>
      </c>
      <c r="F34" s="96" t="s">
        <v>169</v>
      </c>
      <c r="G34" s="91">
        <v>44508</v>
      </c>
      <c r="H34" s="69"/>
      <c r="I34" s="69"/>
    </row>
    <row r="35" spans="1:9" s="70" customFormat="1" hidden="1" x14ac:dyDescent="0.25">
      <c r="A35" s="92">
        <v>44508</v>
      </c>
      <c r="B35" s="93" t="s">
        <v>97</v>
      </c>
      <c r="C35" s="94"/>
      <c r="D35" s="94">
        <v>196325000</v>
      </c>
      <c r="E35" s="95">
        <f t="shared" si="0"/>
        <v>2913240</v>
      </c>
      <c r="F35" s="96" t="s">
        <v>169</v>
      </c>
      <c r="G35" s="91">
        <v>44508</v>
      </c>
      <c r="H35" s="69"/>
      <c r="I35" s="69"/>
    </row>
    <row r="36" spans="1:9" s="70" customFormat="1" hidden="1" x14ac:dyDescent="0.25">
      <c r="A36" s="92">
        <v>44508</v>
      </c>
      <c r="B36" s="93" t="s">
        <v>97</v>
      </c>
      <c r="C36" s="94"/>
      <c r="D36" s="94">
        <v>740504</v>
      </c>
      <c r="E36" s="95">
        <f t="shared" si="0"/>
        <v>2172736</v>
      </c>
      <c r="F36" s="96" t="s">
        <v>169</v>
      </c>
      <c r="G36" s="91">
        <v>44508</v>
      </c>
      <c r="H36" s="69"/>
      <c r="I36" s="69"/>
    </row>
    <row r="37" spans="1:9" s="70" customFormat="1" hidden="1" x14ac:dyDescent="0.25">
      <c r="A37" s="92">
        <v>44508</v>
      </c>
      <c r="B37" s="93" t="s">
        <v>97</v>
      </c>
      <c r="C37" s="94"/>
      <c r="D37" s="94">
        <v>309500</v>
      </c>
      <c r="E37" s="95">
        <f t="shared" si="0"/>
        <v>1863236</v>
      </c>
      <c r="F37" s="96" t="s">
        <v>169</v>
      </c>
      <c r="G37" s="91">
        <v>44508</v>
      </c>
      <c r="H37" s="69"/>
      <c r="I37" s="69"/>
    </row>
    <row r="38" spans="1:9" s="70" customFormat="1" hidden="1" x14ac:dyDescent="0.25">
      <c r="A38" s="92">
        <v>44508</v>
      </c>
      <c r="B38" s="93" t="s">
        <v>97</v>
      </c>
      <c r="C38" s="94"/>
      <c r="D38" s="94">
        <v>363600</v>
      </c>
      <c r="E38" s="95">
        <f t="shared" si="0"/>
        <v>1499636</v>
      </c>
      <c r="F38" s="96" t="s">
        <v>169</v>
      </c>
      <c r="G38" s="91">
        <v>44508</v>
      </c>
      <c r="H38" s="69"/>
      <c r="I38" s="69"/>
    </row>
    <row r="39" spans="1:9" s="70" customFormat="1" hidden="1" x14ac:dyDescent="0.25">
      <c r="A39" s="92">
        <v>44508</v>
      </c>
      <c r="B39" s="93" t="s">
        <v>97</v>
      </c>
      <c r="C39" s="94"/>
      <c r="D39" s="94">
        <v>227000</v>
      </c>
      <c r="E39" s="95">
        <f t="shared" si="0"/>
        <v>1272636</v>
      </c>
      <c r="F39" s="96" t="s">
        <v>169</v>
      </c>
      <c r="G39" s="91">
        <v>44508</v>
      </c>
      <c r="H39" s="69"/>
      <c r="I39" s="69"/>
    </row>
    <row r="40" spans="1:9" s="70" customFormat="1" hidden="1" x14ac:dyDescent="0.25">
      <c r="A40" s="92">
        <v>44508</v>
      </c>
      <c r="B40" s="93" t="s">
        <v>97</v>
      </c>
      <c r="C40" s="94"/>
      <c r="D40" s="94">
        <v>284150</v>
      </c>
      <c r="E40" s="95">
        <f t="shared" si="0"/>
        <v>988486</v>
      </c>
      <c r="F40" s="96" t="s">
        <v>169</v>
      </c>
      <c r="G40" s="91">
        <v>44508</v>
      </c>
      <c r="H40" s="69"/>
      <c r="I40" s="69"/>
    </row>
    <row r="41" spans="1:9" s="70" customFormat="1" hidden="1" x14ac:dyDescent="0.25">
      <c r="A41" s="92">
        <v>44508</v>
      </c>
      <c r="B41" s="93" t="s">
        <v>97</v>
      </c>
      <c r="C41" s="94"/>
      <c r="D41" s="94">
        <v>561500</v>
      </c>
      <c r="E41" s="95">
        <f t="shared" si="0"/>
        <v>426986</v>
      </c>
      <c r="F41" s="96" t="s">
        <v>169</v>
      </c>
      <c r="G41" s="91">
        <v>44508</v>
      </c>
      <c r="H41" s="69"/>
      <c r="I41" s="69"/>
    </row>
    <row r="42" spans="1:9" s="70" customFormat="1" hidden="1" x14ac:dyDescent="0.25">
      <c r="A42" s="92">
        <v>44508</v>
      </c>
      <c r="B42" s="93" t="s">
        <v>97</v>
      </c>
      <c r="C42" s="94"/>
      <c r="D42" s="94">
        <v>320950</v>
      </c>
      <c r="E42" s="95">
        <f t="shared" si="0"/>
        <v>106036</v>
      </c>
      <c r="F42" s="96" t="s">
        <v>169</v>
      </c>
      <c r="G42" s="91">
        <v>44508</v>
      </c>
      <c r="H42" s="69"/>
      <c r="I42" s="69"/>
    </row>
    <row r="43" spans="1:9" s="70" customFormat="1" hidden="1" x14ac:dyDescent="0.25">
      <c r="A43" s="92">
        <v>44508</v>
      </c>
      <c r="B43" s="93" t="s">
        <v>97</v>
      </c>
      <c r="C43" s="94"/>
      <c r="D43" s="94">
        <v>106036</v>
      </c>
      <c r="E43" s="95">
        <f t="shared" si="0"/>
        <v>0</v>
      </c>
      <c r="F43" s="96" t="s">
        <v>169</v>
      </c>
      <c r="G43" s="91">
        <v>44508</v>
      </c>
      <c r="H43" s="69"/>
      <c r="I43" s="69"/>
    </row>
    <row r="44" spans="1:9" s="70" customFormat="1" hidden="1" x14ac:dyDescent="0.25">
      <c r="A44" s="86">
        <v>44509</v>
      </c>
      <c r="B44" s="87" t="s">
        <v>166</v>
      </c>
      <c r="C44" s="88">
        <v>144395000</v>
      </c>
      <c r="D44" s="89"/>
      <c r="E44" s="84">
        <f t="shared" si="0"/>
        <v>144395000</v>
      </c>
      <c r="F44" s="90" t="s">
        <v>185</v>
      </c>
      <c r="G44" s="91">
        <v>44509</v>
      </c>
      <c r="H44" s="69"/>
      <c r="I44" s="69"/>
    </row>
    <row r="45" spans="1:9" s="70" customFormat="1" hidden="1" x14ac:dyDescent="0.25">
      <c r="A45" s="86">
        <v>44509</v>
      </c>
      <c r="B45" s="87" t="s">
        <v>97</v>
      </c>
      <c r="C45" s="88">
        <v>455000</v>
      </c>
      <c r="D45" s="89"/>
      <c r="E45" s="84">
        <f t="shared" si="0"/>
        <v>144850000</v>
      </c>
      <c r="F45" s="90" t="s">
        <v>186</v>
      </c>
      <c r="G45" s="91">
        <v>44509</v>
      </c>
      <c r="H45" s="69"/>
      <c r="I45" s="69"/>
    </row>
    <row r="46" spans="1:9" s="70" customFormat="1" hidden="1" x14ac:dyDescent="0.25">
      <c r="A46" s="86">
        <v>44509</v>
      </c>
      <c r="B46" s="87" t="s">
        <v>97</v>
      </c>
      <c r="C46" s="88">
        <v>13078599</v>
      </c>
      <c r="D46" s="89"/>
      <c r="E46" s="84">
        <f t="shared" si="0"/>
        <v>157928599</v>
      </c>
      <c r="F46" s="90" t="s">
        <v>187</v>
      </c>
      <c r="G46" s="91">
        <v>44509</v>
      </c>
      <c r="H46" s="69">
        <v>13066599</v>
      </c>
      <c r="I46" s="69">
        <f>C46-H46</f>
        <v>12000</v>
      </c>
    </row>
    <row r="47" spans="1:9" s="70" customFormat="1" hidden="1" x14ac:dyDescent="0.25">
      <c r="A47" s="86">
        <v>44509</v>
      </c>
      <c r="B47" s="87" t="s">
        <v>97</v>
      </c>
      <c r="C47" s="88">
        <v>532500</v>
      </c>
      <c r="D47" s="89"/>
      <c r="E47" s="84">
        <f t="shared" si="0"/>
        <v>158461099</v>
      </c>
      <c r="F47" s="90" t="s">
        <v>188</v>
      </c>
      <c r="G47" s="91">
        <v>44509</v>
      </c>
      <c r="H47" s="69"/>
      <c r="I47" s="69"/>
    </row>
    <row r="48" spans="1:9" s="70" customFormat="1" hidden="1" x14ac:dyDescent="0.25">
      <c r="A48" s="92">
        <v>44509</v>
      </c>
      <c r="B48" s="93" t="s">
        <v>97</v>
      </c>
      <c r="C48" s="94"/>
      <c r="D48" s="94">
        <v>144395000</v>
      </c>
      <c r="E48" s="95">
        <f t="shared" si="0"/>
        <v>14066099</v>
      </c>
      <c r="F48" s="96" t="s">
        <v>169</v>
      </c>
      <c r="G48" s="91">
        <v>44509</v>
      </c>
      <c r="H48" s="69"/>
      <c r="I48" s="69"/>
    </row>
    <row r="49" spans="1:9" s="70" customFormat="1" hidden="1" x14ac:dyDescent="0.25">
      <c r="A49" s="92">
        <v>44509</v>
      </c>
      <c r="B49" s="93" t="s">
        <v>97</v>
      </c>
      <c r="C49" s="94"/>
      <c r="D49" s="94">
        <v>455000</v>
      </c>
      <c r="E49" s="95">
        <f t="shared" si="0"/>
        <v>13611099</v>
      </c>
      <c r="F49" s="96" t="s">
        <v>169</v>
      </c>
      <c r="G49" s="91">
        <v>44509</v>
      </c>
      <c r="H49" s="69"/>
      <c r="I49" s="69"/>
    </row>
    <row r="50" spans="1:9" s="70" customFormat="1" hidden="1" x14ac:dyDescent="0.25">
      <c r="A50" s="92">
        <v>44509</v>
      </c>
      <c r="B50" s="93" t="s">
        <v>97</v>
      </c>
      <c r="C50" s="94"/>
      <c r="D50" s="94">
        <v>13078599</v>
      </c>
      <c r="E50" s="95">
        <f t="shared" si="0"/>
        <v>532500</v>
      </c>
      <c r="F50" s="96" t="s">
        <v>169</v>
      </c>
      <c r="G50" s="91">
        <v>44509</v>
      </c>
      <c r="H50" s="69"/>
      <c r="I50" s="69"/>
    </row>
    <row r="51" spans="1:9" s="70" customFormat="1" hidden="1" x14ac:dyDescent="0.25">
      <c r="A51" s="92">
        <v>44509</v>
      </c>
      <c r="B51" s="93" t="s">
        <v>97</v>
      </c>
      <c r="C51" s="94"/>
      <c r="D51" s="94">
        <v>532500</v>
      </c>
      <c r="E51" s="95">
        <f t="shared" si="0"/>
        <v>0</v>
      </c>
      <c r="F51" s="96" t="s">
        <v>169</v>
      </c>
      <c r="G51" s="91">
        <v>44509</v>
      </c>
      <c r="H51" s="69"/>
      <c r="I51" s="69"/>
    </row>
    <row r="52" spans="1:9" s="70" customFormat="1" hidden="1" x14ac:dyDescent="0.25">
      <c r="A52" s="86">
        <v>44510</v>
      </c>
      <c r="B52" s="87" t="s">
        <v>166</v>
      </c>
      <c r="C52" s="88">
        <v>126887000</v>
      </c>
      <c r="D52" s="89"/>
      <c r="E52" s="84">
        <f t="shared" si="0"/>
        <v>126887000</v>
      </c>
      <c r="F52" s="90" t="s">
        <v>189</v>
      </c>
      <c r="G52" s="91">
        <v>44510</v>
      </c>
      <c r="H52" s="69"/>
      <c r="I52" s="69"/>
    </row>
    <row r="53" spans="1:9" s="70" customFormat="1" hidden="1" x14ac:dyDescent="0.25">
      <c r="A53" s="92">
        <v>44510</v>
      </c>
      <c r="B53" s="93" t="s">
        <v>97</v>
      </c>
      <c r="C53" s="94"/>
      <c r="D53" s="94">
        <v>126887000</v>
      </c>
      <c r="E53" s="95">
        <f t="shared" si="0"/>
        <v>0</v>
      </c>
      <c r="F53" s="96" t="s">
        <v>169</v>
      </c>
      <c r="G53" s="91">
        <v>44510</v>
      </c>
      <c r="H53" s="69"/>
      <c r="I53" s="69"/>
    </row>
    <row r="54" spans="1:9" s="70" customFormat="1" hidden="1" x14ac:dyDescent="0.25">
      <c r="A54" s="86">
        <v>44511</v>
      </c>
      <c r="B54" s="87" t="s">
        <v>166</v>
      </c>
      <c r="C54" s="88">
        <v>136668000</v>
      </c>
      <c r="D54" s="89"/>
      <c r="E54" s="84">
        <f t="shared" si="0"/>
        <v>136668000</v>
      </c>
      <c r="F54" s="90" t="s">
        <v>190</v>
      </c>
      <c r="G54" s="91">
        <v>44511</v>
      </c>
      <c r="H54" s="69"/>
      <c r="I54" s="69"/>
    </row>
    <row r="55" spans="1:9" s="70" customFormat="1" hidden="1" x14ac:dyDescent="0.25">
      <c r="A55" s="92">
        <v>44511</v>
      </c>
      <c r="B55" s="93" t="s">
        <v>97</v>
      </c>
      <c r="C55" s="94"/>
      <c r="D55" s="94">
        <v>136668000</v>
      </c>
      <c r="E55" s="95">
        <f t="shared" si="0"/>
        <v>0</v>
      </c>
      <c r="F55" s="96" t="s">
        <v>169</v>
      </c>
      <c r="G55" s="91">
        <v>44511</v>
      </c>
      <c r="H55" s="69"/>
      <c r="I55" s="69"/>
    </row>
    <row r="56" spans="1:9" s="70" customFormat="1" hidden="1" x14ac:dyDescent="0.25">
      <c r="A56" s="86">
        <v>44512</v>
      </c>
      <c r="B56" s="87" t="s">
        <v>166</v>
      </c>
      <c r="C56" s="88">
        <v>175491000</v>
      </c>
      <c r="D56" s="89"/>
      <c r="E56" s="84">
        <f t="shared" si="0"/>
        <v>175491000</v>
      </c>
      <c r="F56" s="90" t="s">
        <v>191</v>
      </c>
      <c r="G56" s="91">
        <v>44512</v>
      </c>
      <c r="H56" s="69"/>
      <c r="I56" s="69"/>
    </row>
    <row r="57" spans="1:9" s="70" customFormat="1" hidden="1" x14ac:dyDescent="0.25">
      <c r="A57" s="86">
        <v>44512</v>
      </c>
      <c r="B57" s="87" t="s">
        <v>97</v>
      </c>
      <c r="C57" s="88">
        <v>324100</v>
      </c>
      <c r="D57" s="89"/>
      <c r="E57" s="84">
        <f t="shared" si="0"/>
        <v>175815100</v>
      </c>
      <c r="F57" s="90" t="s">
        <v>192</v>
      </c>
      <c r="G57" s="91">
        <v>44512</v>
      </c>
      <c r="H57" s="69"/>
      <c r="I57" s="69"/>
    </row>
    <row r="58" spans="1:9" s="70" customFormat="1" hidden="1" x14ac:dyDescent="0.25">
      <c r="A58" s="86">
        <v>44512</v>
      </c>
      <c r="B58" s="87" t="s">
        <v>97</v>
      </c>
      <c r="C58" s="88">
        <v>247700</v>
      </c>
      <c r="D58" s="89"/>
      <c r="E58" s="84">
        <f t="shared" si="0"/>
        <v>176062800</v>
      </c>
      <c r="F58" s="90" t="s">
        <v>193</v>
      </c>
      <c r="G58" s="91">
        <v>44512</v>
      </c>
      <c r="H58" s="69"/>
      <c r="I58" s="69"/>
    </row>
    <row r="59" spans="1:9" s="70" customFormat="1" hidden="1" x14ac:dyDescent="0.25">
      <c r="A59" s="92">
        <v>44512</v>
      </c>
      <c r="B59" s="93" t="s">
        <v>97</v>
      </c>
      <c r="C59" s="94"/>
      <c r="D59" s="94">
        <v>175491000</v>
      </c>
      <c r="E59" s="95">
        <f t="shared" si="0"/>
        <v>571800</v>
      </c>
      <c r="F59" s="96" t="s">
        <v>169</v>
      </c>
      <c r="G59" s="91">
        <v>44512</v>
      </c>
      <c r="H59" s="69"/>
      <c r="I59" s="69"/>
    </row>
    <row r="60" spans="1:9" s="70" customFormat="1" hidden="1" x14ac:dyDescent="0.25">
      <c r="A60" s="92">
        <v>44512</v>
      </c>
      <c r="B60" s="93" t="s">
        <v>97</v>
      </c>
      <c r="C60" s="94"/>
      <c r="D60" s="94">
        <v>324100</v>
      </c>
      <c r="E60" s="95">
        <f t="shared" si="0"/>
        <v>247700</v>
      </c>
      <c r="F60" s="96" t="s">
        <v>169</v>
      </c>
      <c r="G60" s="91">
        <v>44512</v>
      </c>
      <c r="H60" s="69"/>
      <c r="I60" s="69"/>
    </row>
    <row r="61" spans="1:9" s="70" customFormat="1" hidden="1" x14ac:dyDescent="0.25">
      <c r="A61" s="92">
        <v>44512</v>
      </c>
      <c r="B61" s="93" t="s">
        <v>97</v>
      </c>
      <c r="C61" s="94"/>
      <c r="D61" s="94">
        <v>247700</v>
      </c>
      <c r="E61" s="95">
        <f t="shared" si="0"/>
        <v>0</v>
      </c>
      <c r="F61" s="96" t="s">
        <v>169</v>
      </c>
      <c r="G61" s="91">
        <v>44512</v>
      </c>
      <c r="H61" s="69"/>
      <c r="I61" s="69"/>
    </row>
    <row r="62" spans="1:9" s="70" customFormat="1" x14ac:dyDescent="0.25">
      <c r="A62" s="86">
        <v>44515</v>
      </c>
      <c r="B62" s="87" t="s">
        <v>166</v>
      </c>
      <c r="C62" s="89">
        <v>63728000</v>
      </c>
      <c r="D62" s="89"/>
      <c r="E62" s="84">
        <f t="shared" si="0"/>
        <v>63728000</v>
      </c>
      <c r="F62" s="90" t="s">
        <v>194</v>
      </c>
      <c r="G62" s="91">
        <v>44515</v>
      </c>
      <c r="H62" s="69"/>
      <c r="I62" s="69"/>
    </row>
    <row r="63" spans="1:9" s="70" customFormat="1" x14ac:dyDescent="0.25">
      <c r="A63" s="86">
        <v>44515</v>
      </c>
      <c r="B63" s="87" t="s">
        <v>166</v>
      </c>
      <c r="C63" s="89">
        <v>137238000</v>
      </c>
      <c r="D63" s="89"/>
      <c r="E63" s="84">
        <f t="shared" si="0"/>
        <v>200966000</v>
      </c>
      <c r="F63" s="90" t="s">
        <v>194</v>
      </c>
      <c r="G63" s="91">
        <v>44515</v>
      </c>
      <c r="H63" s="69"/>
      <c r="I63" s="69"/>
    </row>
    <row r="64" spans="1:9" s="70" customFormat="1" x14ac:dyDescent="0.25">
      <c r="A64" s="86">
        <v>44515</v>
      </c>
      <c r="B64" s="87" t="s">
        <v>166</v>
      </c>
      <c r="C64" s="89">
        <v>136570000</v>
      </c>
      <c r="D64" s="89"/>
      <c r="E64" s="84">
        <f t="shared" si="0"/>
        <v>337536000</v>
      </c>
      <c r="F64" s="90" t="s">
        <v>194</v>
      </c>
      <c r="G64" s="91">
        <v>44515</v>
      </c>
      <c r="H64" s="69"/>
      <c r="I64" s="69"/>
    </row>
    <row r="65" spans="1:9" s="70" customFormat="1" x14ac:dyDescent="0.25">
      <c r="A65" s="86">
        <v>44515</v>
      </c>
      <c r="B65" s="87" t="s">
        <v>97</v>
      </c>
      <c r="C65" s="88">
        <v>507500</v>
      </c>
      <c r="D65" s="89"/>
      <c r="E65" s="84">
        <f t="shared" si="0"/>
        <v>338043500</v>
      </c>
      <c r="F65" s="90" t="s">
        <v>195</v>
      </c>
      <c r="G65" s="91">
        <v>44515</v>
      </c>
      <c r="H65" s="69"/>
      <c r="I65" s="69"/>
    </row>
    <row r="66" spans="1:9" s="70" customFormat="1" x14ac:dyDescent="0.25">
      <c r="A66" s="86">
        <v>44515</v>
      </c>
      <c r="B66" s="87" t="s">
        <v>97</v>
      </c>
      <c r="C66" s="88">
        <v>1474350</v>
      </c>
      <c r="D66" s="89"/>
      <c r="E66" s="84">
        <f t="shared" si="0"/>
        <v>339517850</v>
      </c>
      <c r="F66" s="90" t="s">
        <v>196</v>
      </c>
      <c r="G66" s="91">
        <v>44515</v>
      </c>
      <c r="H66" s="69"/>
      <c r="I66" s="69"/>
    </row>
    <row r="67" spans="1:9" s="70" customFormat="1" x14ac:dyDescent="0.25">
      <c r="A67" s="92">
        <v>44515</v>
      </c>
      <c r="B67" s="93" t="s">
        <v>97</v>
      </c>
      <c r="C67" s="94"/>
      <c r="D67" s="94">
        <v>63728000</v>
      </c>
      <c r="E67" s="95">
        <f t="shared" si="0"/>
        <v>275789850</v>
      </c>
      <c r="F67" s="96" t="s">
        <v>169</v>
      </c>
      <c r="G67" s="91">
        <v>44515</v>
      </c>
      <c r="H67" s="69"/>
      <c r="I67" s="69"/>
    </row>
    <row r="68" spans="1:9" s="70" customFormat="1" x14ac:dyDescent="0.25">
      <c r="A68" s="92">
        <v>44515</v>
      </c>
      <c r="B68" s="93" t="s">
        <v>97</v>
      </c>
      <c r="C68" s="94"/>
      <c r="D68" s="94">
        <v>137238000</v>
      </c>
      <c r="E68" s="95">
        <f t="shared" si="0"/>
        <v>138551850</v>
      </c>
      <c r="F68" s="96" t="s">
        <v>169</v>
      </c>
      <c r="G68" s="91">
        <v>44515</v>
      </c>
      <c r="H68" s="69"/>
      <c r="I68" s="69"/>
    </row>
    <row r="69" spans="1:9" s="70" customFormat="1" x14ac:dyDescent="0.25">
      <c r="A69" s="92">
        <v>44515</v>
      </c>
      <c r="B69" s="93" t="s">
        <v>97</v>
      </c>
      <c r="C69" s="94"/>
      <c r="D69" s="94">
        <v>136570000</v>
      </c>
      <c r="E69" s="95">
        <f t="shared" si="0"/>
        <v>1981850</v>
      </c>
      <c r="F69" s="96" t="s">
        <v>169</v>
      </c>
      <c r="G69" s="91">
        <v>44515</v>
      </c>
      <c r="H69" s="69"/>
      <c r="I69" s="69"/>
    </row>
    <row r="70" spans="1:9" s="70" customFormat="1" x14ac:dyDescent="0.25">
      <c r="A70" s="92">
        <v>44515</v>
      </c>
      <c r="B70" s="93" t="s">
        <v>97</v>
      </c>
      <c r="C70" s="94"/>
      <c r="D70" s="94">
        <v>507500</v>
      </c>
      <c r="E70" s="95">
        <f t="shared" si="0"/>
        <v>1474350</v>
      </c>
      <c r="F70" s="96" t="s">
        <v>169</v>
      </c>
      <c r="G70" s="91">
        <v>44515</v>
      </c>
      <c r="H70" s="69"/>
      <c r="I70" s="69"/>
    </row>
    <row r="71" spans="1:9" s="70" customFormat="1" ht="15.75" thickBot="1" x14ac:dyDescent="0.3">
      <c r="A71" s="92">
        <v>44515</v>
      </c>
      <c r="B71" s="93" t="s">
        <v>97</v>
      </c>
      <c r="C71" s="94"/>
      <c r="D71" s="94">
        <v>1474350</v>
      </c>
      <c r="E71" s="95">
        <f>E70+C71-D71</f>
        <v>0</v>
      </c>
      <c r="F71" s="96" t="s">
        <v>169</v>
      </c>
      <c r="G71" s="91">
        <v>44515</v>
      </c>
      <c r="H71" s="69"/>
      <c r="I71" s="69"/>
    </row>
    <row r="72" spans="1:9" s="70" customFormat="1" ht="15.75" hidden="1" thickBot="1" x14ac:dyDescent="0.3">
      <c r="A72" s="86">
        <v>44516</v>
      </c>
      <c r="B72" s="87" t="s">
        <v>197</v>
      </c>
      <c r="C72" s="88">
        <v>163887000</v>
      </c>
      <c r="D72" s="89"/>
      <c r="E72" s="84">
        <f t="shared" ref="E72:E135" si="1">E71+C72-D72</f>
        <v>163887000</v>
      </c>
      <c r="F72" s="90" t="s">
        <v>198</v>
      </c>
      <c r="G72" s="91">
        <v>44516</v>
      </c>
      <c r="H72" s="69"/>
      <c r="I72" s="69"/>
    </row>
    <row r="73" spans="1:9" s="70" customFormat="1" ht="15.75" hidden="1" thickBot="1" x14ac:dyDescent="0.3">
      <c r="A73" s="86">
        <v>44516</v>
      </c>
      <c r="B73" s="87" t="s">
        <v>97</v>
      </c>
      <c r="C73" s="88">
        <v>7613950</v>
      </c>
      <c r="D73" s="89"/>
      <c r="E73" s="84">
        <f t="shared" si="1"/>
        <v>171500950</v>
      </c>
      <c r="F73" s="90" t="s">
        <v>199</v>
      </c>
      <c r="G73" s="91">
        <v>44516</v>
      </c>
      <c r="H73" s="69"/>
      <c r="I73" s="69"/>
    </row>
    <row r="74" spans="1:9" s="70" customFormat="1" ht="15.75" hidden="1" thickBot="1" x14ac:dyDescent="0.3">
      <c r="A74" s="86">
        <v>44516</v>
      </c>
      <c r="B74" s="87" t="s">
        <v>97</v>
      </c>
      <c r="C74" s="88">
        <v>207500</v>
      </c>
      <c r="D74" s="89"/>
      <c r="E74" s="84">
        <f t="shared" si="1"/>
        <v>171708450</v>
      </c>
      <c r="F74" s="90" t="s">
        <v>200</v>
      </c>
      <c r="G74" s="91">
        <v>44516</v>
      </c>
      <c r="H74" s="69"/>
      <c r="I74" s="69"/>
    </row>
    <row r="75" spans="1:9" s="70" customFormat="1" ht="15.75" hidden="1" thickBot="1" x14ac:dyDescent="0.3">
      <c r="A75" s="86">
        <v>44516</v>
      </c>
      <c r="B75" s="87" t="s">
        <v>97</v>
      </c>
      <c r="C75" s="88">
        <v>870000</v>
      </c>
      <c r="D75" s="89"/>
      <c r="E75" s="84">
        <f t="shared" si="1"/>
        <v>172578450</v>
      </c>
      <c r="F75" s="90" t="s">
        <v>201</v>
      </c>
      <c r="G75" s="91">
        <v>44516</v>
      </c>
      <c r="H75" s="69"/>
      <c r="I75" s="69"/>
    </row>
    <row r="76" spans="1:9" s="70" customFormat="1" ht="15.75" hidden="1" thickBot="1" x14ac:dyDescent="0.3">
      <c r="A76" s="92">
        <v>44516</v>
      </c>
      <c r="B76" s="93" t="s">
        <v>97</v>
      </c>
      <c r="C76" s="94"/>
      <c r="D76" s="94">
        <v>163887000</v>
      </c>
      <c r="E76" s="95">
        <f t="shared" si="1"/>
        <v>8691450</v>
      </c>
      <c r="F76" s="96" t="s">
        <v>169</v>
      </c>
      <c r="G76" s="91">
        <v>44516</v>
      </c>
      <c r="H76" s="69"/>
      <c r="I76" s="69"/>
    </row>
    <row r="77" spans="1:9" s="70" customFormat="1" ht="15.75" hidden="1" thickBot="1" x14ac:dyDescent="0.3">
      <c r="A77" s="92">
        <v>44516</v>
      </c>
      <c r="B77" s="93" t="s">
        <v>97</v>
      </c>
      <c r="C77" s="94"/>
      <c r="D77" s="94">
        <v>7613950</v>
      </c>
      <c r="E77" s="95">
        <f t="shared" si="1"/>
        <v>1077500</v>
      </c>
      <c r="F77" s="96" t="s">
        <v>169</v>
      </c>
      <c r="G77" s="91">
        <v>44516</v>
      </c>
      <c r="H77" s="69"/>
      <c r="I77" s="69"/>
    </row>
    <row r="78" spans="1:9" s="70" customFormat="1" ht="15.75" hidden="1" thickBot="1" x14ac:dyDescent="0.3">
      <c r="A78" s="92">
        <v>44516</v>
      </c>
      <c r="B78" s="93" t="s">
        <v>97</v>
      </c>
      <c r="C78" s="94"/>
      <c r="D78" s="94">
        <v>207500</v>
      </c>
      <c r="E78" s="95">
        <f t="shared" si="1"/>
        <v>870000</v>
      </c>
      <c r="F78" s="96" t="s">
        <v>169</v>
      </c>
      <c r="G78" s="91">
        <v>44516</v>
      </c>
      <c r="H78" s="69"/>
      <c r="I78" s="69"/>
    </row>
    <row r="79" spans="1:9" s="70" customFormat="1" ht="15.75" hidden="1" thickBot="1" x14ac:dyDescent="0.3">
      <c r="A79" s="92">
        <v>44516</v>
      </c>
      <c r="B79" s="93" t="s">
        <v>97</v>
      </c>
      <c r="C79" s="94"/>
      <c r="D79" s="94">
        <v>870000</v>
      </c>
      <c r="E79" s="95">
        <f t="shared" si="1"/>
        <v>0</v>
      </c>
      <c r="F79" s="96" t="s">
        <v>169</v>
      </c>
      <c r="G79" s="91">
        <v>44516</v>
      </c>
      <c r="H79" s="69"/>
      <c r="I79" s="69"/>
    </row>
    <row r="80" spans="1:9" s="70" customFormat="1" ht="15.75" hidden="1" thickBot="1" x14ac:dyDescent="0.3">
      <c r="A80" s="86">
        <v>44517</v>
      </c>
      <c r="B80" s="87" t="s">
        <v>197</v>
      </c>
      <c r="C80" s="88">
        <v>120602000</v>
      </c>
      <c r="D80" s="89"/>
      <c r="E80" s="84">
        <f t="shared" si="1"/>
        <v>120602000</v>
      </c>
      <c r="F80" s="90" t="s">
        <v>202</v>
      </c>
      <c r="G80" s="91">
        <v>44517</v>
      </c>
      <c r="H80" s="69"/>
      <c r="I80" s="69"/>
    </row>
    <row r="81" spans="1:9" s="70" customFormat="1" ht="15.75" hidden="1" thickBot="1" x14ac:dyDescent="0.3">
      <c r="A81" s="92">
        <v>44517</v>
      </c>
      <c r="B81" s="93" t="s">
        <v>97</v>
      </c>
      <c r="C81" s="94"/>
      <c r="D81" s="94">
        <v>120602000</v>
      </c>
      <c r="E81" s="95">
        <f t="shared" si="1"/>
        <v>0</v>
      </c>
      <c r="F81" s="96" t="s">
        <v>169</v>
      </c>
      <c r="G81" s="91">
        <v>44517</v>
      </c>
      <c r="H81" s="69"/>
      <c r="I81" s="69"/>
    </row>
    <row r="82" spans="1:9" s="70" customFormat="1" ht="15.75" hidden="1" thickBot="1" x14ac:dyDescent="0.3">
      <c r="A82" s="86">
        <v>44518</v>
      </c>
      <c r="B82" s="87" t="s">
        <v>166</v>
      </c>
      <c r="C82" s="88">
        <v>47056000</v>
      </c>
      <c r="D82" s="89"/>
      <c r="E82" s="84">
        <f t="shared" si="1"/>
        <v>47056000</v>
      </c>
      <c r="F82" s="90" t="s">
        <v>203</v>
      </c>
      <c r="G82" s="91">
        <v>44518</v>
      </c>
      <c r="H82" s="69"/>
      <c r="I82" s="69"/>
    </row>
    <row r="83" spans="1:9" s="70" customFormat="1" ht="15.75" hidden="1" thickBot="1" x14ac:dyDescent="0.3">
      <c r="A83" s="86">
        <v>44518</v>
      </c>
      <c r="B83" s="87" t="s">
        <v>97</v>
      </c>
      <c r="C83" s="88">
        <v>245000</v>
      </c>
      <c r="D83" s="89"/>
      <c r="E83" s="84">
        <f t="shared" si="1"/>
        <v>47301000</v>
      </c>
      <c r="F83" s="90" t="s">
        <v>204</v>
      </c>
      <c r="G83" s="91">
        <v>44518</v>
      </c>
      <c r="H83" s="69"/>
      <c r="I83" s="69"/>
    </row>
    <row r="84" spans="1:9" s="70" customFormat="1" ht="15.75" hidden="1" thickBot="1" x14ac:dyDescent="0.3">
      <c r="A84" s="92">
        <v>44518</v>
      </c>
      <c r="B84" s="93" t="s">
        <v>97</v>
      </c>
      <c r="C84" s="94"/>
      <c r="D84" s="94">
        <v>47056000</v>
      </c>
      <c r="E84" s="95">
        <f t="shared" si="1"/>
        <v>245000</v>
      </c>
      <c r="F84" s="96" t="s">
        <v>169</v>
      </c>
      <c r="G84" s="91">
        <v>44518</v>
      </c>
      <c r="H84" s="69"/>
      <c r="I84" s="69"/>
    </row>
    <row r="85" spans="1:9" s="70" customFormat="1" ht="15.75" hidden="1" thickBot="1" x14ac:dyDescent="0.3">
      <c r="A85" s="92">
        <v>44518</v>
      </c>
      <c r="B85" s="93" t="s">
        <v>97</v>
      </c>
      <c r="C85" s="94"/>
      <c r="D85" s="94">
        <v>245000</v>
      </c>
      <c r="E85" s="95">
        <f t="shared" si="1"/>
        <v>0</v>
      </c>
      <c r="F85" s="96" t="s">
        <v>169</v>
      </c>
      <c r="G85" s="91">
        <v>44518</v>
      </c>
      <c r="H85" s="69"/>
      <c r="I85" s="69"/>
    </row>
    <row r="86" spans="1:9" s="70" customFormat="1" ht="15.75" hidden="1" thickBot="1" x14ac:dyDescent="0.3">
      <c r="A86" s="86">
        <v>44519</v>
      </c>
      <c r="B86" s="87" t="s">
        <v>166</v>
      </c>
      <c r="C86" s="88">
        <v>178961000</v>
      </c>
      <c r="D86" s="89"/>
      <c r="E86" s="84">
        <f t="shared" si="1"/>
        <v>178961000</v>
      </c>
      <c r="F86" s="90" t="s">
        <v>205</v>
      </c>
      <c r="G86" s="91">
        <v>44519</v>
      </c>
      <c r="H86" s="69"/>
      <c r="I86" s="69"/>
    </row>
    <row r="87" spans="1:9" s="70" customFormat="1" ht="15.75" hidden="1" thickBot="1" x14ac:dyDescent="0.3">
      <c r="A87" s="86">
        <v>44519</v>
      </c>
      <c r="B87" s="87" t="s">
        <v>97</v>
      </c>
      <c r="C87" s="88">
        <v>9737000</v>
      </c>
      <c r="D87" s="89"/>
      <c r="E87" s="84">
        <f t="shared" si="1"/>
        <v>188698000</v>
      </c>
      <c r="F87" s="90" t="s">
        <v>206</v>
      </c>
      <c r="G87" s="91">
        <v>44519</v>
      </c>
      <c r="H87" s="69"/>
      <c r="I87" s="69"/>
    </row>
    <row r="88" spans="1:9" s="70" customFormat="1" ht="15.75" hidden="1" thickBot="1" x14ac:dyDescent="0.3">
      <c r="A88" s="86">
        <v>44519</v>
      </c>
      <c r="B88" s="87" t="s">
        <v>97</v>
      </c>
      <c r="C88" s="88">
        <v>679500</v>
      </c>
      <c r="D88" s="89"/>
      <c r="E88" s="84">
        <f t="shared" si="1"/>
        <v>189377500</v>
      </c>
      <c r="F88" s="90" t="s">
        <v>207</v>
      </c>
      <c r="G88" s="91">
        <v>44519</v>
      </c>
      <c r="H88" s="69"/>
      <c r="I88" s="69"/>
    </row>
    <row r="89" spans="1:9" s="70" customFormat="1" ht="15.75" hidden="1" thickBot="1" x14ac:dyDescent="0.3">
      <c r="A89" s="86">
        <v>44519</v>
      </c>
      <c r="B89" s="87" t="s">
        <v>97</v>
      </c>
      <c r="C89" s="88">
        <v>262500</v>
      </c>
      <c r="D89" s="89"/>
      <c r="E89" s="84">
        <f>E88+C89-D89</f>
        <v>189640000</v>
      </c>
      <c r="F89" s="90" t="s">
        <v>208</v>
      </c>
      <c r="G89" s="91">
        <v>44519</v>
      </c>
      <c r="H89" s="69"/>
      <c r="I89" s="69"/>
    </row>
    <row r="90" spans="1:9" s="70" customFormat="1" ht="15.75" hidden="1" thickBot="1" x14ac:dyDescent="0.3">
      <c r="A90" s="92">
        <v>44519</v>
      </c>
      <c r="B90" s="93" t="s">
        <v>97</v>
      </c>
      <c r="C90" s="94"/>
      <c r="D90" s="94">
        <v>178961000</v>
      </c>
      <c r="E90" s="95">
        <f t="shared" si="1"/>
        <v>10679000</v>
      </c>
      <c r="F90" s="96" t="s">
        <v>169</v>
      </c>
      <c r="G90" s="91">
        <v>44519</v>
      </c>
      <c r="H90" s="69"/>
      <c r="I90" s="69"/>
    </row>
    <row r="91" spans="1:9" s="70" customFormat="1" ht="15.75" hidden="1" thickBot="1" x14ac:dyDescent="0.3">
      <c r="A91" s="92">
        <v>44519</v>
      </c>
      <c r="B91" s="93" t="s">
        <v>97</v>
      </c>
      <c r="C91" s="94"/>
      <c r="D91" s="94">
        <v>9737000</v>
      </c>
      <c r="E91" s="95">
        <f t="shared" si="1"/>
        <v>942000</v>
      </c>
      <c r="F91" s="96" t="s">
        <v>169</v>
      </c>
      <c r="G91" s="91">
        <v>44519</v>
      </c>
      <c r="H91" s="69"/>
      <c r="I91" s="69"/>
    </row>
    <row r="92" spans="1:9" s="70" customFormat="1" ht="15.75" hidden="1" thickBot="1" x14ac:dyDescent="0.3">
      <c r="A92" s="92">
        <v>44519</v>
      </c>
      <c r="B92" s="93" t="s">
        <v>97</v>
      </c>
      <c r="C92" s="94"/>
      <c r="D92" s="94">
        <v>679500</v>
      </c>
      <c r="E92" s="95">
        <f t="shared" si="1"/>
        <v>262500</v>
      </c>
      <c r="F92" s="96" t="s">
        <v>169</v>
      </c>
      <c r="G92" s="91">
        <v>44519</v>
      </c>
      <c r="H92" s="69"/>
      <c r="I92" s="69"/>
    </row>
    <row r="93" spans="1:9" s="70" customFormat="1" ht="15.75" hidden="1" thickBot="1" x14ac:dyDescent="0.3">
      <c r="A93" s="92">
        <v>44519</v>
      </c>
      <c r="B93" s="93" t="s">
        <v>97</v>
      </c>
      <c r="C93" s="94"/>
      <c r="D93" s="94">
        <v>262500</v>
      </c>
      <c r="E93" s="95">
        <f t="shared" si="1"/>
        <v>0</v>
      </c>
      <c r="F93" s="96" t="s">
        <v>169</v>
      </c>
      <c r="G93" s="91">
        <v>44519</v>
      </c>
      <c r="H93" s="69"/>
      <c r="I93" s="69"/>
    </row>
    <row r="94" spans="1:9" s="70" customFormat="1" ht="15.75" hidden="1" thickBot="1" x14ac:dyDescent="0.3">
      <c r="A94" s="86">
        <v>44522</v>
      </c>
      <c r="B94" s="87" t="s">
        <v>166</v>
      </c>
      <c r="C94" s="88">
        <v>108368000</v>
      </c>
      <c r="D94" s="89"/>
      <c r="E94" s="84">
        <f t="shared" si="1"/>
        <v>108368000</v>
      </c>
      <c r="F94" s="90" t="s">
        <v>209</v>
      </c>
      <c r="G94" s="91">
        <v>44522</v>
      </c>
      <c r="H94" s="69"/>
      <c r="I94" s="69"/>
    </row>
    <row r="95" spans="1:9" s="70" customFormat="1" ht="15.75" hidden="1" thickBot="1" x14ac:dyDescent="0.3">
      <c r="A95" s="86">
        <v>44522</v>
      </c>
      <c r="B95" s="87" t="s">
        <v>166</v>
      </c>
      <c r="C95" s="88">
        <v>151147000</v>
      </c>
      <c r="D95" s="89"/>
      <c r="E95" s="84">
        <f t="shared" si="1"/>
        <v>259515000</v>
      </c>
      <c r="F95" s="90" t="s">
        <v>209</v>
      </c>
      <c r="G95" s="91">
        <v>44522</v>
      </c>
      <c r="H95" s="69"/>
      <c r="I95" s="69"/>
    </row>
    <row r="96" spans="1:9" s="70" customFormat="1" ht="15.75" hidden="1" thickBot="1" x14ac:dyDescent="0.3">
      <c r="A96" s="86">
        <v>44522</v>
      </c>
      <c r="B96" s="87" t="s">
        <v>97</v>
      </c>
      <c r="C96" s="88">
        <v>1445582</v>
      </c>
      <c r="D96" s="89"/>
      <c r="E96" s="84">
        <f t="shared" si="1"/>
        <v>260960582</v>
      </c>
      <c r="F96" s="90" t="s">
        <v>210</v>
      </c>
      <c r="G96" s="91">
        <v>44522</v>
      </c>
      <c r="H96" s="69"/>
      <c r="I96" s="69"/>
    </row>
    <row r="97" spans="1:9" s="70" customFormat="1" ht="15.75" hidden="1" thickBot="1" x14ac:dyDescent="0.3">
      <c r="A97" s="86">
        <v>44522</v>
      </c>
      <c r="B97" s="87" t="s">
        <v>97</v>
      </c>
      <c r="C97" s="88">
        <v>115114</v>
      </c>
      <c r="D97" s="89"/>
      <c r="E97" s="84">
        <f t="shared" si="1"/>
        <v>261075696</v>
      </c>
      <c r="F97" s="90" t="s">
        <v>211</v>
      </c>
      <c r="G97" s="91">
        <v>44522</v>
      </c>
      <c r="H97" s="69"/>
      <c r="I97" s="69"/>
    </row>
    <row r="98" spans="1:9" s="70" customFormat="1" ht="15.75" hidden="1" thickBot="1" x14ac:dyDescent="0.3">
      <c r="A98" s="86">
        <v>44522</v>
      </c>
      <c r="B98" s="87" t="s">
        <v>97</v>
      </c>
      <c r="C98" s="88">
        <v>8425200</v>
      </c>
      <c r="D98" s="89"/>
      <c r="E98" s="84">
        <f t="shared" si="1"/>
        <v>269500896</v>
      </c>
      <c r="F98" s="90" t="s">
        <v>212</v>
      </c>
      <c r="G98" s="91">
        <v>44522</v>
      </c>
      <c r="H98" s="69"/>
      <c r="I98" s="69"/>
    </row>
    <row r="99" spans="1:9" s="70" customFormat="1" ht="15.75" hidden="1" thickBot="1" x14ac:dyDescent="0.3">
      <c r="A99" s="92">
        <v>44522</v>
      </c>
      <c r="B99" s="93" t="s">
        <v>97</v>
      </c>
      <c r="C99" s="94"/>
      <c r="D99" s="94">
        <v>108368000</v>
      </c>
      <c r="E99" s="95">
        <f t="shared" si="1"/>
        <v>161132896</v>
      </c>
      <c r="F99" s="96" t="s">
        <v>169</v>
      </c>
      <c r="G99" s="91">
        <v>44522</v>
      </c>
      <c r="H99" s="69"/>
      <c r="I99" s="69"/>
    </row>
    <row r="100" spans="1:9" s="70" customFormat="1" ht="15.75" hidden="1" thickBot="1" x14ac:dyDescent="0.3">
      <c r="A100" s="92">
        <v>44522</v>
      </c>
      <c r="B100" s="93" t="s">
        <v>97</v>
      </c>
      <c r="C100" s="94"/>
      <c r="D100" s="94">
        <v>151147000</v>
      </c>
      <c r="E100" s="95">
        <f t="shared" si="1"/>
        <v>9985896</v>
      </c>
      <c r="F100" s="96" t="s">
        <v>169</v>
      </c>
      <c r="G100" s="91">
        <v>44522</v>
      </c>
      <c r="H100" s="69"/>
      <c r="I100" s="69"/>
    </row>
    <row r="101" spans="1:9" s="70" customFormat="1" ht="15.75" hidden="1" thickBot="1" x14ac:dyDescent="0.3">
      <c r="A101" s="92">
        <v>44522</v>
      </c>
      <c r="B101" s="93" t="s">
        <v>97</v>
      </c>
      <c r="C101" s="94"/>
      <c r="D101" s="94">
        <v>1445582</v>
      </c>
      <c r="E101" s="95">
        <f t="shared" si="1"/>
        <v>8540314</v>
      </c>
      <c r="F101" s="96" t="s">
        <v>169</v>
      </c>
      <c r="G101" s="91">
        <v>44522</v>
      </c>
      <c r="H101" s="69"/>
      <c r="I101" s="69"/>
    </row>
    <row r="102" spans="1:9" s="70" customFormat="1" ht="15.75" hidden="1" thickBot="1" x14ac:dyDescent="0.3">
      <c r="A102" s="92">
        <v>44522</v>
      </c>
      <c r="B102" s="93" t="s">
        <v>97</v>
      </c>
      <c r="C102" s="94"/>
      <c r="D102" s="94">
        <v>115114</v>
      </c>
      <c r="E102" s="95">
        <f t="shared" si="1"/>
        <v>8425200</v>
      </c>
      <c r="F102" s="96" t="s">
        <v>169</v>
      </c>
      <c r="G102" s="91">
        <v>44522</v>
      </c>
      <c r="H102" s="69"/>
      <c r="I102" s="69"/>
    </row>
    <row r="103" spans="1:9" s="70" customFormat="1" ht="15.75" hidden="1" thickBot="1" x14ac:dyDescent="0.3">
      <c r="A103" s="92">
        <v>44522</v>
      </c>
      <c r="B103" s="93" t="s">
        <v>97</v>
      </c>
      <c r="C103" s="94"/>
      <c r="D103" s="94">
        <v>8425200</v>
      </c>
      <c r="E103" s="95">
        <f t="shared" si="1"/>
        <v>0</v>
      </c>
      <c r="F103" s="96" t="s">
        <v>169</v>
      </c>
      <c r="G103" s="91">
        <v>44522</v>
      </c>
      <c r="H103" s="69"/>
      <c r="I103" s="69"/>
    </row>
    <row r="104" spans="1:9" s="70" customFormat="1" ht="15.75" hidden="1" thickBot="1" x14ac:dyDescent="0.3">
      <c r="A104" s="86">
        <v>44523</v>
      </c>
      <c r="B104" s="87" t="s">
        <v>166</v>
      </c>
      <c r="C104" s="88">
        <v>117204000</v>
      </c>
      <c r="D104" s="89"/>
      <c r="E104" s="84">
        <f t="shared" si="1"/>
        <v>117204000</v>
      </c>
      <c r="F104" s="90" t="s">
        <v>213</v>
      </c>
      <c r="G104" s="91">
        <v>44523</v>
      </c>
      <c r="H104" s="69"/>
      <c r="I104" s="69"/>
    </row>
    <row r="105" spans="1:9" s="70" customFormat="1" ht="15.75" hidden="1" thickBot="1" x14ac:dyDescent="0.3">
      <c r="A105" s="86">
        <v>44523</v>
      </c>
      <c r="B105" s="87" t="s">
        <v>97</v>
      </c>
      <c r="C105" s="88">
        <v>525750</v>
      </c>
      <c r="D105" s="89"/>
      <c r="E105" s="84">
        <f t="shared" si="1"/>
        <v>117729750</v>
      </c>
      <c r="F105" s="90" t="s">
        <v>214</v>
      </c>
      <c r="G105" s="91">
        <v>44523</v>
      </c>
      <c r="H105" s="69"/>
      <c r="I105" s="69"/>
    </row>
    <row r="106" spans="1:9" s="70" customFormat="1" ht="15.75" hidden="1" thickBot="1" x14ac:dyDescent="0.3">
      <c r="A106" s="86">
        <v>44523</v>
      </c>
      <c r="B106" s="87" t="s">
        <v>97</v>
      </c>
      <c r="C106" s="88">
        <v>543250</v>
      </c>
      <c r="D106" s="89"/>
      <c r="E106" s="84">
        <f t="shared" si="1"/>
        <v>118273000</v>
      </c>
      <c r="F106" s="90" t="s">
        <v>215</v>
      </c>
      <c r="G106" s="91">
        <v>44523</v>
      </c>
      <c r="H106" s="69"/>
      <c r="I106" s="69"/>
    </row>
    <row r="107" spans="1:9" s="70" customFormat="1" ht="15.75" hidden="1" thickBot="1" x14ac:dyDescent="0.3">
      <c r="A107" s="86">
        <v>44523</v>
      </c>
      <c r="B107" s="87" t="s">
        <v>97</v>
      </c>
      <c r="C107" s="88">
        <v>474500</v>
      </c>
      <c r="D107" s="89"/>
      <c r="E107" s="84">
        <f t="shared" si="1"/>
        <v>118747500</v>
      </c>
      <c r="F107" s="90" t="s">
        <v>216</v>
      </c>
      <c r="G107" s="91">
        <v>44523</v>
      </c>
      <c r="H107" s="69"/>
      <c r="I107" s="69"/>
    </row>
    <row r="108" spans="1:9" s="70" customFormat="1" ht="15.75" hidden="1" thickBot="1" x14ac:dyDescent="0.3">
      <c r="A108" s="92">
        <v>44523</v>
      </c>
      <c r="B108" s="93" t="s">
        <v>97</v>
      </c>
      <c r="C108" s="94"/>
      <c r="D108" s="94">
        <v>117204000</v>
      </c>
      <c r="E108" s="95">
        <f t="shared" si="1"/>
        <v>1543500</v>
      </c>
      <c r="F108" s="96" t="s">
        <v>169</v>
      </c>
      <c r="G108" s="91">
        <v>44523</v>
      </c>
      <c r="H108" s="69"/>
      <c r="I108" s="69"/>
    </row>
    <row r="109" spans="1:9" s="70" customFormat="1" ht="15.75" hidden="1" thickBot="1" x14ac:dyDescent="0.3">
      <c r="A109" s="92">
        <v>44523</v>
      </c>
      <c r="B109" s="93" t="s">
        <v>97</v>
      </c>
      <c r="C109" s="94"/>
      <c r="D109" s="94">
        <v>525750</v>
      </c>
      <c r="E109" s="95">
        <f t="shared" si="1"/>
        <v>1017750</v>
      </c>
      <c r="F109" s="96" t="s">
        <v>169</v>
      </c>
      <c r="G109" s="91">
        <v>44523</v>
      </c>
      <c r="H109" s="69"/>
      <c r="I109" s="69"/>
    </row>
    <row r="110" spans="1:9" s="70" customFormat="1" ht="15.75" hidden="1" thickBot="1" x14ac:dyDescent="0.3">
      <c r="A110" s="92">
        <v>44523</v>
      </c>
      <c r="B110" s="93" t="s">
        <v>97</v>
      </c>
      <c r="C110" s="94"/>
      <c r="D110" s="94">
        <v>543250</v>
      </c>
      <c r="E110" s="95">
        <f t="shared" si="1"/>
        <v>474500</v>
      </c>
      <c r="F110" s="96" t="s">
        <v>169</v>
      </c>
      <c r="G110" s="91">
        <v>44523</v>
      </c>
      <c r="H110" s="69"/>
      <c r="I110" s="69"/>
    </row>
    <row r="111" spans="1:9" s="70" customFormat="1" ht="15.75" hidden="1" thickBot="1" x14ac:dyDescent="0.3">
      <c r="A111" s="92">
        <v>44523</v>
      </c>
      <c r="B111" s="93" t="s">
        <v>97</v>
      </c>
      <c r="C111" s="94"/>
      <c r="D111" s="94">
        <v>474500</v>
      </c>
      <c r="E111" s="95">
        <f t="shared" si="1"/>
        <v>0</v>
      </c>
      <c r="F111" s="96" t="s">
        <v>169</v>
      </c>
      <c r="G111" s="91">
        <v>44523</v>
      </c>
      <c r="H111" s="69"/>
      <c r="I111" s="69"/>
    </row>
    <row r="112" spans="1:9" s="70" customFormat="1" ht="15.75" hidden="1" thickBot="1" x14ac:dyDescent="0.3">
      <c r="A112" s="86">
        <v>44524</v>
      </c>
      <c r="B112" s="87" t="s">
        <v>166</v>
      </c>
      <c r="C112" s="88">
        <v>131376000</v>
      </c>
      <c r="D112" s="89"/>
      <c r="E112" s="84">
        <f t="shared" si="1"/>
        <v>131376000</v>
      </c>
      <c r="F112" s="90" t="s">
        <v>217</v>
      </c>
      <c r="G112" s="91">
        <v>44524</v>
      </c>
      <c r="H112" s="69"/>
      <c r="I112" s="69"/>
    </row>
    <row r="113" spans="1:9" s="70" customFormat="1" ht="15.75" hidden="1" thickBot="1" x14ac:dyDescent="0.3">
      <c r="A113" s="86">
        <v>44524</v>
      </c>
      <c r="B113" s="87" t="s">
        <v>97</v>
      </c>
      <c r="C113" s="88">
        <v>351000</v>
      </c>
      <c r="D113" s="89"/>
      <c r="E113" s="84">
        <f t="shared" si="1"/>
        <v>131727000</v>
      </c>
      <c r="F113" s="90" t="s">
        <v>218</v>
      </c>
      <c r="G113" s="91">
        <v>44524</v>
      </c>
      <c r="H113" s="69"/>
      <c r="I113" s="69"/>
    </row>
    <row r="114" spans="1:9" s="70" customFormat="1" ht="15.75" hidden="1" thickBot="1" x14ac:dyDescent="0.3">
      <c r="A114" s="92">
        <v>44524</v>
      </c>
      <c r="B114" s="93" t="s">
        <v>97</v>
      </c>
      <c r="C114" s="94"/>
      <c r="D114" s="94">
        <v>131376000</v>
      </c>
      <c r="E114" s="95">
        <f t="shared" si="1"/>
        <v>351000</v>
      </c>
      <c r="F114" s="96" t="s">
        <v>169</v>
      </c>
      <c r="G114" s="91">
        <v>44524</v>
      </c>
      <c r="H114" s="69"/>
      <c r="I114" s="69"/>
    </row>
    <row r="115" spans="1:9" s="70" customFormat="1" ht="15.75" hidden="1" thickBot="1" x14ac:dyDescent="0.3">
      <c r="A115" s="92">
        <v>44524</v>
      </c>
      <c r="B115" s="93" t="s">
        <v>97</v>
      </c>
      <c r="C115" s="94"/>
      <c r="D115" s="94">
        <v>351000</v>
      </c>
      <c r="E115" s="95">
        <f t="shared" si="1"/>
        <v>0</v>
      </c>
      <c r="F115" s="96" t="s">
        <v>169</v>
      </c>
      <c r="G115" s="91">
        <v>44524</v>
      </c>
      <c r="H115" s="69"/>
      <c r="I115" s="69"/>
    </row>
    <row r="116" spans="1:9" s="70" customFormat="1" ht="15.75" hidden="1" thickBot="1" x14ac:dyDescent="0.3">
      <c r="A116" s="86">
        <v>44525</v>
      </c>
      <c r="B116" s="87" t="s">
        <v>166</v>
      </c>
      <c r="C116" s="88">
        <v>50317000</v>
      </c>
      <c r="D116" s="89"/>
      <c r="E116" s="84">
        <f t="shared" si="1"/>
        <v>50317000</v>
      </c>
      <c r="F116" s="90" t="s">
        <v>219</v>
      </c>
      <c r="G116" s="91">
        <v>44525</v>
      </c>
      <c r="H116" s="69"/>
      <c r="I116" s="69"/>
    </row>
    <row r="117" spans="1:9" s="70" customFormat="1" ht="15.75" hidden="1" thickBot="1" x14ac:dyDescent="0.3">
      <c r="A117" s="86">
        <v>44525</v>
      </c>
      <c r="B117" s="87" t="s">
        <v>97</v>
      </c>
      <c r="C117" s="88">
        <v>3498400</v>
      </c>
      <c r="D117" s="89"/>
      <c r="E117" s="84">
        <f t="shared" si="1"/>
        <v>53815400</v>
      </c>
      <c r="F117" s="90" t="s">
        <v>220</v>
      </c>
      <c r="G117" s="91">
        <v>44525</v>
      </c>
      <c r="H117" s="69"/>
      <c r="I117" s="69"/>
    </row>
    <row r="118" spans="1:9" s="70" customFormat="1" ht="15.75" hidden="1" thickBot="1" x14ac:dyDescent="0.3">
      <c r="A118" s="92">
        <v>44525</v>
      </c>
      <c r="B118" s="93" t="s">
        <v>97</v>
      </c>
      <c r="C118" s="94"/>
      <c r="D118" s="94">
        <v>50317000</v>
      </c>
      <c r="E118" s="95">
        <f t="shared" si="1"/>
        <v>3498400</v>
      </c>
      <c r="F118" s="96" t="s">
        <v>169</v>
      </c>
      <c r="G118" s="91">
        <v>44525</v>
      </c>
      <c r="H118" s="69"/>
      <c r="I118" s="69"/>
    </row>
    <row r="119" spans="1:9" s="70" customFormat="1" ht="15.75" hidden="1" thickBot="1" x14ac:dyDescent="0.3">
      <c r="A119" s="92">
        <v>44525</v>
      </c>
      <c r="B119" s="93" t="s">
        <v>97</v>
      </c>
      <c r="C119" s="94"/>
      <c r="D119" s="94">
        <v>3498400</v>
      </c>
      <c r="E119" s="95">
        <f t="shared" si="1"/>
        <v>0</v>
      </c>
      <c r="F119" s="96" t="s">
        <v>169</v>
      </c>
      <c r="G119" s="91">
        <v>44525</v>
      </c>
      <c r="H119" s="69"/>
      <c r="I119" s="69"/>
    </row>
    <row r="120" spans="1:9" s="70" customFormat="1" ht="15.75" hidden="1" thickBot="1" x14ac:dyDescent="0.3">
      <c r="A120" s="86">
        <v>44526</v>
      </c>
      <c r="B120" s="87" t="s">
        <v>166</v>
      </c>
      <c r="C120" s="88">
        <v>97852000</v>
      </c>
      <c r="D120" s="89"/>
      <c r="E120" s="84">
        <f t="shared" si="1"/>
        <v>97852000</v>
      </c>
      <c r="F120" s="90" t="s">
        <v>221</v>
      </c>
      <c r="G120" s="91">
        <v>44526</v>
      </c>
      <c r="H120" s="69"/>
      <c r="I120" s="69"/>
    </row>
    <row r="121" spans="1:9" s="70" customFormat="1" ht="15.75" hidden="1" thickBot="1" x14ac:dyDescent="0.3">
      <c r="A121" s="86">
        <v>44526</v>
      </c>
      <c r="B121" s="87" t="s">
        <v>97</v>
      </c>
      <c r="C121" s="88">
        <v>435200</v>
      </c>
      <c r="D121" s="89"/>
      <c r="E121" s="84">
        <f t="shared" si="1"/>
        <v>98287200</v>
      </c>
      <c r="F121" s="90" t="s">
        <v>222</v>
      </c>
      <c r="G121" s="91">
        <v>44526</v>
      </c>
      <c r="H121" s="69"/>
      <c r="I121" s="69"/>
    </row>
    <row r="122" spans="1:9" s="70" customFormat="1" ht="15.75" hidden="1" thickBot="1" x14ac:dyDescent="0.3">
      <c r="A122" s="92">
        <v>44526</v>
      </c>
      <c r="B122" s="93" t="s">
        <v>97</v>
      </c>
      <c r="C122" s="94"/>
      <c r="D122" s="94">
        <v>97852000</v>
      </c>
      <c r="E122" s="95">
        <f t="shared" si="1"/>
        <v>435200</v>
      </c>
      <c r="F122" s="96" t="s">
        <v>169</v>
      </c>
      <c r="G122" s="91">
        <v>44526</v>
      </c>
      <c r="H122" s="69"/>
      <c r="I122" s="69"/>
    </row>
    <row r="123" spans="1:9" s="70" customFormat="1" ht="15.75" hidden="1" thickBot="1" x14ac:dyDescent="0.3">
      <c r="A123" s="92">
        <v>44526</v>
      </c>
      <c r="B123" s="93" t="s">
        <v>97</v>
      </c>
      <c r="C123" s="94"/>
      <c r="D123" s="94">
        <v>435200</v>
      </c>
      <c r="E123" s="95">
        <f t="shared" si="1"/>
        <v>0</v>
      </c>
      <c r="F123" s="96" t="s">
        <v>169</v>
      </c>
      <c r="G123" s="91">
        <v>44526</v>
      </c>
      <c r="H123" s="69"/>
      <c r="I123" s="69"/>
    </row>
    <row r="124" spans="1:9" s="70" customFormat="1" ht="15.75" hidden="1" thickBot="1" x14ac:dyDescent="0.3">
      <c r="A124" s="86">
        <v>44529</v>
      </c>
      <c r="B124" s="87" t="s">
        <v>166</v>
      </c>
      <c r="C124" s="89">
        <v>104086000</v>
      </c>
      <c r="D124" s="89"/>
      <c r="E124" s="84">
        <f t="shared" si="1"/>
        <v>104086000</v>
      </c>
      <c r="F124" s="90" t="s">
        <v>223</v>
      </c>
      <c r="G124" s="91">
        <v>44529</v>
      </c>
      <c r="H124" s="69"/>
      <c r="I124" s="69"/>
    </row>
    <row r="125" spans="1:9" s="70" customFormat="1" ht="15.75" hidden="1" thickBot="1" x14ac:dyDescent="0.3">
      <c r="A125" s="86">
        <v>44529</v>
      </c>
      <c r="B125" s="87" t="s">
        <v>166</v>
      </c>
      <c r="C125" s="89">
        <v>153065000</v>
      </c>
      <c r="D125" s="89"/>
      <c r="E125" s="84">
        <f t="shared" si="1"/>
        <v>257151000</v>
      </c>
      <c r="F125" s="90" t="s">
        <v>224</v>
      </c>
      <c r="G125" s="91">
        <v>44529</v>
      </c>
      <c r="H125" s="69"/>
      <c r="I125" s="69"/>
    </row>
    <row r="126" spans="1:9" s="70" customFormat="1" ht="15.75" hidden="1" thickBot="1" x14ac:dyDescent="0.3">
      <c r="A126" s="86">
        <v>44529</v>
      </c>
      <c r="B126" s="87" t="s">
        <v>97</v>
      </c>
      <c r="C126" s="89">
        <v>160504</v>
      </c>
      <c r="D126" s="89"/>
      <c r="E126" s="84">
        <f t="shared" si="1"/>
        <v>257311504</v>
      </c>
      <c r="F126" s="90" t="s">
        <v>225</v>
      </c>
      <c r="G126" s="91">
        <v>44529</v>
      </c>
      <c r="H126" s="69"/>
      <c r="I126" s="69"/>
    </row>
    <row r="127" spans="1:9" s="70" customFormat="1" ht="15.75" hidden="1" thickBot="1" x14ac:dyDescent="0.3">
      <c r="A127" s="86">
        <v>44529</v>
      </c>
      <c r="B127" s="87" t="s">
        <v>97</v>
      </c>
      <c r="C127" s="89">
        <v>354000</v>
      </c>
      <c r="D127" s="89"/>
      <c r="E127" s="84">
        <f t="shared" si="1"/>
        <v>257665504</v>
      </c>
      <c r="F127" s="90" t="s">
        <v>226</v>
      </c>
      <c r="G127" s="91">
        <v>44529</v>
      </c>
      <c r="H127" s="69"/>
      <c r="I127" s="69"/>
    </row>
    <row r="128" spans="1:9" s="70" customFormat="1" ht="15.75" hidden="1" thickBot="1" x14ac:dyDescent="0.3">
      <c r="A128" s="86">
        <v>44529</v>
      </c>
      <c r="B128" s="87" t="s">
        <v>97</v>
      </c>
      <c r="C128" s="89">
        <v>309500</v>
      </c>
      <c r="D128" s="89"/>
      <c r="E128" s="84">
        <f t="shared" si="1"/>
        <v>257975004</v>
      </c>
      <c r="F128" s="90" t="s">
        <v>227</v>
      </c>
      <c r="G128" s="91">
        <v>44529</v>
      </c>
      <c r="H128" s="69"/>
      <c r="I128" s="69"/>
    </row>
    <row r="129" spans="1:9" s="70" customFormat="1" ht="15.75" hidden="1" thickBot="1" x14ac:dyDescent="0.3">
      <c r="A129" s="86">
        <v>44529</v>
      </c>
      <c r="B129" s="87" t="s">
        <v>97</v>
      </c>
      <c r="C129" s="89">
        <v>144500</v>
      </c>
      <c r="D129" s="89"/>
      <c r="E129" s="84">
        <f t="shared" si="1"/>
        <v>258119504</v>
      </c>
      <c r="F129" s="90" t="s">
        <v>228</v>
      </c>
      <c r="G129" s="91">
        <v>44529</v>
      </c>
      <c r="H129" s="69"/>
      <c r="I129" s="69"/>
    </row>
    <row r="130" spans="1:9" s="70" customFormat="1" ht="15.75" hidden="1" thickBot="1" x14ac:dyDescent="0.3">
      <c r="A130" s="92">
        <v>44529</v>
      </c>
      <c r="B130" s="93" t="s">
        <v>97</v>
      </c>
      <c r="C130" s="94"/>
      <c r="D130" s="94">
        <v>104086000</v>
      </c>
      <c r="E130" s="95">
        <f t="shared" si="1"/>
        <v>154033504</v>
      </c>
      <c r="F130" s="96" t="s">
        <v>169</v>
      </c>
      <c r="G130" s="91">
        <v>44529</v>
      </c>
      <c r="H130" s="69"/>
      <c r="I130" s="69"/>
    </row>
    <row r="131" spans="1:9" s="70" customFormat="1" ht="15.75" hidden="1" thickBot="1" x14ac:dyDescent="0.3">
      <c r="A131" s="92">
        <v>44529</v>
      </c>
      <c r="B131" s="93" t="s">
        <v>97</v>
      </c>
      <c r="C131" s="94"/>
      <c r="D131" s="94">
        <v>153065000</v>
      </c>
      <c r="E131" s="95">
        <f t="shared" si="1"/>
        <v>968504</v>
      </c>
      <c r="F131" s="96" t="s">
        <v>169</v>
      </c>
      <c r="G131" s="91">
        <v>44529</v>
      </c>
      <c r="H131" s="69"/>
      <c r="I131" s="69"/>
    </row>
    <row r="132" spans="1:9" s="70" customFormat="1" ht="15.75" hidden="1" thickBot="1" x14ac:dyDescent="0.3">
      <c r="A132" s="92">
        <v>44529</v>
      </c>
      <c r="B132" s="93" t="s">
        <v>97</v>
      </c>
      <c r="C132" s="94"/>
      <c r="D132" s="94">
        <v>160504</v>
      </c>
      <c r="E132" s="95">
        <f t="shared" si="1"/>
        <v>808000</v>
      </c>
      <c r="F132" s="96" t="s">
        <v>169</v>
      </c>
      <c r="G132" s="91">
        <v>44529</v>
      </c>
      <c r="H132" s="69"/>
      <c r="I132" s="69"/>
    </row>
    <row r="133" spans="1:9" s="70" customFormat="1" ht="15.75" hidden="1" thickBot="1" x14ac:dyDescent="0.3">
      <c r="A133" s="92">
        <v>44529</v>
      </c>
      <c r="B133" s="93" t="s">
        <v>97</v>
      </c>
      <c r="C133" s="94"/>
      <c r="D133" s="94">
        <v>354000</v>
      </c>
      <c r="E133" s="95">
        <f t="shared" si="1"/>
        <v>454000</v>
      </c>
      <c r="F133" s="96" t="s">
        <v>169</v>
      </c>
      <c r="G133" s="91">
        <v>44529</v>
      </c>
      <c r="H133" s="69"/>
      <c r="I133" s="69"/>
    </row>
    <row r="134" spans="1:9" s="70" customFormat="1" ht="15.75" hidden="1" thickBot="1" x14ac:dyDescent="0.3">
      <c r="A134" s="92">
        <v>44529</v>
      </c>
      <c r="B134" s="93" t="s">
        <v>97</v>
      </c>
      <c r="C134" s="94"/>
      <c r="D134" s="94">
        <v>309500</v>
      </c>
      <c r="E134" s="95">
        <f t="shared" si="1"/>
        <v>144500</v>
      </c>
      <c r="F134" s="96" t="s">
        <v>169</v>
      </c>
      <c r="G134" s="91">
        <v>44529</v>
      </c>
      <c r="H134" s="69"/>
      <c r="I134" s="69"/>
    </row>
    <row r="135" spans="1:9" s="70" customFormat="1" ht="15.75" hidden="1" thickBot="1" x14ac:dyDescent="0.3">
      <c r="A135" s="92">
        <v>44529</v>
      </c>
      <c r="B135" s="93" t="s">
        <v>97</v>
      </c>
      <c r="C135" s="94"/>
      <c r="D135" s="94">
        <v>144500</v>
      </c>
      <c r="E135" s="95">
        <f t="shared" si="1"/>
        <v>0</v>
      </c>
      <c r="F135" s="96" t="s">
        <v>169</v>
      </c>
      <c r="G135" s="91">
        <v>44529</v>
      </c>
      <c r="H135" s="69"/>
      <c r="I135" s="69"/>
    </row>
    <row r="136" spans="1:9" s="70" customFormat="1" ht="15.75" hidden="1" thickBot="1" x14ac:dyDescent="0.3">
      <c r="A136" s="86">
        <v>44530</v>
      </c>
      <c r="B136" s="87" t="s">
        <v>166</v>
      </c>
      <c r="C136" s="89">
        <v>121165000</v>
      </c>
      <c r="D136" s="89"/>
      <c r="E136" s="84">
        <f t="shared" ref="E136:E141" si="2">E135+C136-D136</f>
        <v>121165000</v>
      </c>
      <c r="F136" s="90" t="s">
        <v>229</v>
      </c>
      <c r="G136" s="91">
        <v>44530</v>
      </c>
      <c r="H136" s="69"/>
      <c r="I136" s="69"/>
    </row>
    <row r="137" spans="1:9" s="70" customFormat="1" ht="15.75" hidden="1" thickBot="1" x14ac:dyDescent="0.3">
      <c r="A137" s="86">
        <v>44530</v>
      </c>
      <c r="B137" s="87" t="s">
        <v>97</v>
      </c>
      <c r="C137" s="89">
        <v>896600</v>
      </c>
      <c r="D137" s="89"/>
      <c r="E137" s="84">
        <f t="shared" si="2"/>
        <v>122061600</v>
      </c>
      <c r="F137" s="90" t="s">
        <v>230</v>
      </c>
      <c r="G137" s="91">
        <v>44530</v>
      </c>
      <c r="H137" s="69"/>
      <c r="I137" s="69"/>
    </row>
    <row r="138" spans="1:9" s="70" customFormat="1" ht="15.75" hidden="1" thickBot="1" x14ac:dyDescent="0.3">
      <c r="A138" s="86">
        <v>44530</v>
      </c>
      <c r="B138" s="87" t="s">
        <v>97</v>
      </c>
      <c r="C138" s="89">
        <v>639500</v>
      </c>
      <c r="D138" s="89"/>
      <c r="E138" s="84">
        <f t="shared" si="2"/>
        <v>122701100</v>
      </c>
      <c r="F138" s="90" t="s">
        <v>231</v>
      </c>
      <c r="G138" s="91">
        <v>44530</v>
      </c>
      <c r="H138" s="69"/>
      <c r="I138" s="69"/>
    </row>
    <row r="139" spans="1:9" s="70" customFormat="1" ht="15.75" hidden="1" thickBot="1" x14ac:dyDescent="0.3">
      <c r="A139" s="92">
        <v>44530</v>
      </c>
      <c r="B139" s="93" t="s">
        <v>97</v>
      </c>
      <c r="C139" s="94"/>
      <c r="D139" s="94">
        <v>121165000</v>
      </c>
      <c r="E139" s="95">
        <f t="shared" si="2"/>
        <v>1536100</v>
      </c>
      <c r="F139" s="96" t="s">
        <v>169</v>
      </c>
      <c r="G139" s="91">
        <v>44530</v>
      </c>
      <c r="H139" s="69"/>
      <c r="I139" s="69"/>
    </row>
    <row r="140" spans="1:9" s="70" customFormat="1" ht="15.75" hidden="1" thickBot="1" x14ac:dyDescent="0.3">
      <c r="A140" s="92">
        <v>44530</v>
      </c>
      <c r="B140" s="93" t="s">
        <v>97</v>
      </c>
      <c r="C140" s="94"/>
      <c r="D140" s="94">
        <v>896600</v>
      </c>
      <c r="E140" s="95">
        <f t="shared" si="2"/>
        <v>639500</v>
      </c>
      <c r="F140" s="96" t="s">
        <v>169</v>
      </c>
      <c r="G140" s="91">
        <v>44530</v>
      </c>
      <c r="H140" s="69"/>
      <c r="I140" s="69"/>
    </row>
    <row r="141" spans="1:9" s="70" customFormat="1" ht="15.75" hidden="1" thickBot="1" x14ac:dyDescent="0.3">
      <c r="A141" s="97">
        <v>44530</v>
      </c>
      <c r="B141" s="93" t="s">
        <v>97</v>
      </c>
      <c r="C141" s="98"/>
      <c r="D141" s="98">
        <v>639500</v>
      </c>
      <c r="E141" s="95">
        <f t="shared" si="2"/>
        <v>0</v>
      </c>
      <c r="F141" s="96" t="s">
        <v>169</v>
      </c>
      <c r="G141" s="91">
        <v>44530</v>
      </c>
      <c r="H141" s="69"/>
      <c r="I141" s="69"/>
    </row>
    <row r="142" spans="1:9" ht="16.5" thickTop="1" thickBot="1" x14ac:dyDescent="0.3">
      <c r="A142" s="99"/>
      <c r="B142" s="100"/>
      <c r="C142" s="101">
        <f>SUM(C6:C141)</f>
        <v>3826537693</v>
      </c>
      <c r="D142" s="101">
        <f>SUM(D6:D141)</f>
        <v>3826537693</v>
      </c>
      <c r="E142" s="101"/>
      <c r="F142" s="102"/>
    </row>
    <row r="143" spans="1:9" ht="15.75" thickTop="1" x14ac:dyDescent="0.25"/>
  </sheetData>
  <autoFilter ref="A5:I142">
    <filterColumn colId="6">
      <filters blank="1">
        <dateGroupItem year="2021" month="11" day="15" dateTimeGrouping="day"/>
      </filters>
    </filterColumn>
  </autoFilter>
  <mergeCells count="6">
    <mergeCell ref="A1:F1"/>
    <mergeCell ref="A2:F2"/>
    <mergeCell ref="A3:A4"/>
    <mergeCell ref="B3:B4"/>
    <mergeCell ref="C3:D3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J149"/>
  <sheetViews>
    <sheetView zoomScaleNormal="100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C6" sqref="C6:C11"/>
    </sheetView>
  </sheetViews>
  <sheetFormatPr defaultColWidth="9.140625" defaultRowHeight="15" x14ac:dyDescent="0.25"/>
  <cols>
    <col min="1" max="1" width="11.85546875" style="76" bestFit="1" customWidth="1"/>
    <col min="2" max="2" width="8.140625" style="65" bestFit="1" customWidth="1"/>
    <col min="3" max="4" width="16.85546875" style="65" bestFit="1" customWidth="1"/>
    <col min="5" max="5" width="16.28515625" style="65" bestFit="1" customWidth="1"/>
    <col min="6" max="6" width="80.140625" style="65" bestFit="1" customWidth="1"/>
    <col min="7" max="7" width="12.5703125" style="43" customWidth="1"/>
    <col min="8" max="8" width="12.28515625" style="44" customWidth="1"/>
    <col min="9" max="9" width="12.28515625" style="64" customWidth="1"/>
    <col min="10" max="11" width="11.5703125" style="65" bestFit="1" customWidth="1"/>
    <col min="12" max="16384" width="9.140625" style="65"/>
  </cols>
  <sheetData>
    <row r="1" spans="1:7" ht="20.25" x14ac:dyDescent="0.3">
      <c r="A1" s="171" t="s">
        <v>87</v>
      </c>
      <c r="B1" s="172"/>
      <c r="C1" s="172"/>
      <c r="D1" s="172"/>
      <c r="E1" s="172"/>
      <c r="F1" s="173"/>
    </row>
    <row r="2" spans="1:7" ht="20.25" x14ac:dyDescent="0.3">
      <c r="A2" s="171" t="s">
        <v>88</v>
      </c>
      <c r="B2" s="172"/>
      <c r="C2" s="172"/>
      <c r="D2" s="172"/>
      <c r="E2" s="172"/>
      <c r="F2" s="173"/>
    </row>
    <row r="3" spans="1:7" ht="15.75" x14ac:dyDescent="0.25">
      <c r="A3" s="174" t="s">
        <v>89</v>
      </c>
      <c r="B3" s="157" t="s">
        <v>90</v>
      </c>
      <c r="C3" s="176" t="s">
        <v>91</v>
      </c>
      <c r="D3" s="177"/>
      <c r="E3" s="45" t="s">
        <v>92</v>
      </c>
      <c r="F3" s="161" t="s">
        <v>93</v>
      </c>
    </row>
    <row r="4" spans="1:7" ht="15.75" x14ac:dyDescent="0.25">
      <c r="A4" s="175"/>
      <c r="B4" s="158"/>
      <c r="C4" s="45" t="s">
        <v>94</v>
      </c>
      <c r="D4" s="45" t="s">
        <v>95</v>
      </c>
      <c r="E4" s="45" t="s">
        <v>96</v>
      </c>
      <c r="F4" s="162"/>
    </row>
    <row r="5" spans="1:7" x14ac:dyDescent="0.25">
      <c r="A5" s="46"/>
      <c r="B5" s="47"/>
      <c r="C5" s="48"/>
      <c r="D5" s="49"/>
      <c r="E5" s="50">
        <v>187482.25999996066</v>
      </c>
      <c r="F5" s="51" t="s">
        <v>6</v>
      </c>
    </row>
    <row r="6" spans="1:7" x14ac:dyDescent="0.25">
      <c r="A6" s="52">
        <v>44501</v>
      </c>
      <c r="B6" s="53" t="s">
        <v>97</v>
      </c>
      <c r="C6" s="48">
        <v>7585850</v>
      </c>
      <c r="D6" s="54"/>
      <c r="E6" s="55">
        <f>E5+C6-D6</f>
        <v>7773332.2599999607</v>
      </c>
      <c r="F6" s="56" t="s">
        <v>98</v>
      </c>
      <c r="G6" s="43">
        <v>44501</v>
      </c>
    </row>
    <row r="7" spans="1:7" x14ac:dyDescent="0.25">
      <c r="A7" s="52">
        <v>44501</v>
      </c>
      <c r="B7" s="53" t="s">
        <v>99</v>
      </c>
      <c r="C7" s="48">
        <v>253500</v>
      </c>
      <c r="D7" s="54"/>
      <c r="E7" s="55">
        <f t="shared" ref="E7:E70" si="0">E6+C7-D7</f>
        <v>8026832.2599999607</v>
      </c>
      <c r="F7" s="57" t="s">
        <v>100</v>
      </c>
      <c r="G7" s="43">
        <v>44501</v>
      </c>
    </row>
    <row r="8" spans="1:7" x14ac:dyDescent="0.25">
      <c r="A8" s="58">
        <v>44501</v>
      </c>
      <c r="B8" s="59" t="s">
        <v>97</v>
      </c>
      <c r="C8" s="60"/>
      <c r="D8" s="61">
        <v>7900000</v>
      </c>
      <c r="E8" s="62">
        <f t="shared" si="0"/>
        <v>126832.25999996066</v>
      </c>
      <c r="F8" s="63" t="s">
        <v>101</v>
      </c>
      <c r="G8" s="43">
        <v>44501</v>
      </c>
    </row>
    <row r="9" spans="1:7" x14ac:dyDescent="0.25">
      <c r="A9" s="52">
        <v>44501</v>
      </c>
      <c r="B9" s="53" t="s">
        <v>97</v>
      </c>
      <c r="C9" s="48">
        <v>78000</v>
      </c>
      <c r="D9" s="54"/>
      <c r="E9" s="55">
        <f t="shared" si="0"/>
        <v>204832.25999996066</v>
      </c>
      <c r="F9" s="57" t="s">
        <v>102</v>
      </c>
      <c r="G9" s="43">
        <v>44501</v>
      </c>
    </row>
    <row r="10" spans="1:7" x14ac:dyDescent="0.25">
      <c r="A10" s="52">
        <v>44501</v>
      </c>
      <c r="B10" s="53" t="s">
        <v>97</v>
      </c>
      <c r="C10" s="48">
        <v>2284600</v>
      </c>
      <c r="D10" s="54"/>
      <c r="E10" s="55">
        <f t="shared" si="0"/>
        <v>2489432.2599999607</v>
      </c>
      <c r="F10" s="51" t="s">
        <v>103</v>
      </c>
      <c r="G10" s="43">
        <v>44501</v>
      </c>
    </row>
    <row r="11" spans="1:7" x14ac:dyDescent="0.25">
      <c r="A11" s="52">
        <v>44501</v>
      </c>
      <c r="B11" s="53" t="s">
        <v>97</v>
      </c>
      <c r="C11" s="48">
        <v>7865000</v>
      </c>
      <c r="D11" s="54"/>
      <c r="E11" s="55">
        <f t="shared" si="0"/>
        <v>10354432.259999961</v>
      </c>
      <c r="F11" s="57" t="s">
        <v>104</v>
      </c>
      <c r="G11" s="43">
        <v>44501</v>
      </c>
    </row>
    <row r="12" spans="1:7" ht="15.75" thickBot="1" x14ac:dyDescent="0.3">
      <c r="A12" s="58">
        <v>44501</v>
      </c>
      <c r="B12" s="59" t="s">
        <v>97</v>
      </c>
      <c r="C12" s="60"/>
      <c r="D12" s="61">
        <v>10200000</v>
      </c>
      <c r="E12" s="62">
        <f t="shared" si="0"/>
        <v>154432.25999996066</v>
      </c>
      <c r="F12" s="63" t="s">
        <v>101</v>
      </c>
      <c r="G12" s="43">
        <v>44501</v>
      </c>
    </row>
    <row r="13" spans="1:7" ht="15.75" hidden="1" thickBot="1" x14ac:dyDescent="0.3">
      <c r="A13" s="52">
        <v>44502</v>
      </c>
      <c r="B13" s="53" t="s">
        <v>97</v>
      </c>
      <c r="C13" s="48">
        <v>603000</v>
      </c>
      <c r="D13" s="54"/>
      <c r="E13" s="55">
        <f t="shared" si="0"/>
        <v>757432.25999996066</v>
      </c>
      <c r="F13" s="57" t="s">
        <v>105</v>
      </c>
      <c r="G13" s="43">
        <v>44502</v>
      </c>
    </row>
    <row r="14" spans="1:7" ht="15.75" hidden="1" thickBot="1" x14ac:dyDescent="0.3">
      <c r="A14" s="52">
        <v>44502</v>
      </c>
      <c r="B14" s="53" t="s">
        <v>97</v>
      </c>
      <c r="C14" s="48">
        <v>280500</v>
      </c>
      <c r="D14" s="54"/>
      <c r="E14" s="55">
        <f t="shared" si="0"/>
        <v>1037932.2599999607</v>
      </c>
      <c r="F14" s="57" t="s">
        <v>106</v>
      </c>
      <c r="G14" s="43">
        <v>44502</v>
      </c>
    </row>
    <row r="15" spans="1:7" ht="15.75" hidden="1" thickBot="1" x14ac:dyDescent="0.3">
      <c r="A15" s="52">
        <v>44502</v>
      </c>
      <c r="B15" s="53" t="s">
        <v>97</v>
      </c>
      <c r="C15" s="48">
        <v>4000000</v>
      </c>
      <c r="D15" s="54"/>
      <c r="E15" s="55">
        <f t="shared" si="0"/>
        <v>5037932.2599999607</v>
      </c>
      <c r="F15" s="57" t="s">
        <v>107</v>
      </c>
      <c r="G15" s="43">
        <v>44502</v>
      </c>
    </row>
    <row r="16" spans="1:7" ht="15.75" hidden="1" thickBot="1" x14ac:dyDescent="0.3">
      <c r="A16" s="52">
        <v>44502</v>
      </c>
      <c r="B16" s="53" t="s">
        <v>97</v>
      </c>
      <c r="C16" s="48">
        <v>8430000</v>
      </c>
      <c r="D16" s="54"/>
      <c r="E16" s="55">
        <f t="shared" si="0"/>
        <v>13467932.259999961</v>
      </c>
      <c r="F16" s="57" t="s">
        <v>108</v>
      </c>
      <c r="G16" s="43">
        <v>44502</v>
      </c>
    </row>
    <row r="17" spans="1:9" ht="15.75" hidden="1" thickBot="1" x14ac:dyDescent="0.3">
      <c r="A17" s="52">
        <v>44503</v>
      </c>
      <c r="B17" s="53" t="s">
        <v>97</v>
      </c>
      <c r="C17" s="48">
        <v>17666000</v>
      </c>
      <c r="D17" s="54"/>
      <c r="E17" s="55">
        <f t="shared" si="0"/>
        <v>31133932.259999961</v>
      </c>
      <c r="F17" s="51" t="s">
        <v>109</v>
      </c>
      <c r="G17" s="43">
        <v>44503</v>
      </c>
    </row>
    <row r="18" spans="1:9" ht="15.75" hidden="1" thickBot="1" x14ac:dyDescent="0.3">
      <c r="A18" s="58">
        <v>44503</v>
      </c>
      <c r="B18" s="59" t="s">
        <v>97</v>
      </c>
      <c r="C18" s="60"/>
      <c r="D18" s="61">
        <v>31000000</v>
      </c>
      <c r="E18" s="62">
        <f t="shared" si="0"/>
        <v>133932.25999996066</v>
      </c>
      <c r="F18" s="63" t="s">
        <v>101</v>
      </c>
      <c r="G18" s="43">
        <v>44503</v>
      </c>
    </row>
    <row r="19" spans="1:9" ht="15.75" hidden="1" thickBot="1" x14ac:dyDescent="0.3">
      <c r="A19" s="52">
        <v>44503</v>
      </c>
      <c r="B19" s="53" t="s">
        <v>97</v>
      </c>
      <c r="C19" s="48">
        <v>7135700</v>
      </c>
      <c r="D19" s="54"/>
      <c r="E19" s="55">
        <f t="shared" si="0"/>
        <v>7269632.2599999607</v>
      </c>
      <c r="F19" s="57" t="s">
        <v>110</v>
      </c>
      <c r="G19" s="43">
        <v>44503</v>
      </c>
    </row>
    <row r="20" spans="1:9" ht="15.75" hidden="1" thickBot="1" x14ac:dyDescent="0.3">
      <c r="A20" s="52">
        <v>44504</v>
      </c>
      <c r="B20" s="53" t="s">
        <v>97</v>
      </c>
      <c r="C20" s="48">
        <v>2014500</v>
      </c>
      <c r="D20" s="54"/>
      <c r="E20" s="55">
        <f t="shared" si="0"/>
        <v>9284132.2599999607</v>
      </c>
      <c r="F20" s="51" t="s">
        <v>111</v>
      </c>
      <c r="G20" s="43">
        <v>44504</v>
      </c>
      <c r="H20" s="44">
        <v>2028800</v>
      </c>
      <c r="I20" s="64">
        <f>C20-H20</f>
        <v>-14300</v>
      </c>
    </row>
    <row r="21" spans="1:9" ht="15.75" hidden="1" thickBot="1" x14ac:dyDescent="0.3">
      <c r="A21" s="58">
        <v>44504</v>
      </c>
      <c r="B21" s="59" t="s">
        <v>97</v>
      </c>
      <c r="C21" s="60"/>
      <c r="D21" s="61">
        <v>9100000</v>
      </c>
      <c r="E21" s="62">
        <f t="shared" si="0"/>
        <v>184132.25999996066</v>
      </c>
      <c r="F21" s="63" t="s">
        <v>101</v>
      </c>
      <c r="G21" s="43">
        <v>44504</v>
      </c>
    </row>
    <row r="22" spans="1:9" ht="15.75" hidden="1" thickBot="1" x14ac:dyDescent="0.3">
      <c r="A22" s="52">
        <v>44504</v>
      </c>
      <c r="B22" s="53" t="s">
        <v>97</v>
      </c>
      <c r="C22" s="48">
        <v>50000000</v>
      </c>
      <c r="D22" s="54"/>
      <c r="E22" s="55">
        <f t="shared" si="0"/>
        <v>50184132.259999961</v>
      </c>
      <c r="F22" s="51" t="s">
        <v>112</v>
      </c>
      <c r="G22" s="43">
        <v>44504</v>
      </c>
    </row>
    <row r="23" spans="1:9" ht="15.75" hidden="1" thickBot="1" x14ac:dyDescent="0.3">
      <c r="A23" s="52">
        <v>44504</v>
      </c>
      <c r="B23" s="53" t="s">
        <v>97</v>
      </c>
      <c r="C23" s="48">
        <v>450000</v>
      </c>
      <c r="D23" s="54"/>
      <c r="E23" s="55">
        <f t="shared" si="0"/>
        <v>50634132.259999961</v>
      </c>
      <c r="F23" s="57" t="s">
        <v>113</v>
      </c>
      <c r="G23" s="43">
        <v>44504</v>
      </c>
    </row>
    <row r="24" spans="1:9" ht="15.75" hidden="1" thickBot="1" x14ac:dyDescent="0.3">
      <c r="A24" s="52">
        <v>44504</v>
      </c>
      <c r="B24" s="53" t="s">
        <v>97</v>
      </c>
      <c r="C24" s="48">
        <v>42000000</v>
      </c>
      <c r="D24" s="54"/>
      <c r="E24" s="55">
        <f t="shared" si="0"/>
        <v>92634132.259999961</v>
      </c>
      <c r="F24" s="51" t="s">
        <v>112</v>
      </c>
      <c r="G24" s="43">
        <v>44504</v>
      </c>
    </row>
    <row r="25" spans="1:9" ht="15.75" hidden="1" thickBot="1" x14ac:dyDescent="0.3">
      <c r="A25" s="52">
        <v>44504</v>
      </c>
      <c r="B25" s="53" t="s">
        <v>97</v>
      </c>
      <c r="C25" s="48">
        <v>50000000</v>
      </c>
      <c r="D25" s="54"/>
      <c r="E25" s="55">
        <f t="shared" si="0"/>
        <v>142634132.25999996</v>
      </c>
      <c r="F25" s="51" t="s">
        <v>112</v>
      </c>
      <c r="G25" s="43">
        <v>44504</v>
      </c>
    </row>
    <row r="26" spans="1:9" ht="15.75" hidden="1" thickBot="1" x14ac:dyDescent="0.3">
      <c r="A26" s="52">
        <v>44504</v>
      </c>
      <c r="B26" s="53" t="s">
        <v>97</v>
      </c>
      <c r="C26" s="48">
        <v>50000000</v>
      </c>
      <c r="D26" s="54"/>
      <c r="E26" s="55">
        <f t="shared" si="0"/>
        <v>192634132.25999996</v>
      </c>
      <c r="F26" s="51" t="s">
        <v>112</v>
      </c>
      <c r="G26" s="43">
        <v>44504</v>
      </c>
    </row>
    <row r="27" spans="1:9" ht="15.75" hidden="1" thickBot="1" x14ac:dyDescent="0.3">
      <c r="A27" s="52">
        <v>44504</v>
      </c>
      <c r="B27" s="53" t="s">
        <v>97</v>
      </c>
      <c r="C27" s="48">
        <v>9737500</v>
      </c>
      <c r="D27" s="54"/>
      <c r="E27" s="55">
        <f t="shared" si="0"/>
        <v>202371632.25999996</v>
      </c>
      <c r="F27" s="57" t="s">
        <v>108</v>
      </c>
      <c r="G27" s="43">
        <v>44504</v>
      </c>
      <c r="H27" s="44">
        <v>9723200</v>
      </c>
      <c r="I27" s="64">
        <f>C27-H27</f>
        <v>14300</v>
      </c>
    </row>
    <row r="28" spans="1:9" ht="15.75" hidden="1" thickBot="1" x14ac:dyDescent="0.3">
      <c r="A28" s="58">
        <v>44504</v>
      </c>
      <c r="B28" s="59" t="s">
        <v>97</v>
      </c>
      <c r="C28" s="60"/>
      <c r="D28" s="61">
        <v>192500000</v>
      </c>
      <c r="E28" s="62">
        <f t="shared" si="0"/>
        <v>9871632.2599999607</v>
      </c>
      <c r="F28" s="63" t="s">
        <v>101</v>
      </c>
      <c r="G28" s="43">
        <v>44504</v>
      </c>
    </row>
    <row r="29" spans="1:9" ht="15.75" hidden="1" thickBot="1" x14ac:dyDescent="0.3">
      <c r="A29" s="58">
        <v>44504</v>
      </c>
      <c r="B29" s="59" t="s">
        <v>97</v>
      </c>
      <c r="C29" s="60"/>
      <c r="D29" s="61">
        <v>9700000</v>
      </c>
      <c r="E29" s="62">
        <f t="shared" si="0"/>
        <v>171632.25999996066</v>
      </c>
      <c r="F29" s="63" t="s">
        <v>101</v>
      </c>
      <c r="G29" s="43">
        <v>44504</v>
      </c>
    </row>
    <row r="30" spans="1:9" ht="15.75" hidden="1" thickBot="1" x14ac:dyDescent="0.3">
      <c r="A30" s="163">
        <v>44505</v>
      </c>
      <c r="B30" s="165" t="s">
        <v>97</v>
      </c>
      <c r="C30" s="167">
        <v>401502</v>
      </c>
      <c r="D30" s="54"/>
      <c r="E30" s="169">
        <f t="shared" si="0"/>
        <v>573134.25999996066</v>
      </c>
      <c r="F30" s="57" t="s">
        <v>114</v>
      </c>
      <c r="G30" s="43">
        <v>44505</v>
      </c>
      <c r="H30" s="44">
        <v>250000</v>
      </c>
    </row>
    <row r="31" spans="1:9" ht="15.75" hidden="1" thickBot="1" x14ac:dyDescent="0.3">
      <c r="A31" s="164"/>
      <c r="B31" s="166"/>
      <c r="C31" s="168"/>
      <c r="D31" s="54"/>
      <c r="E31" s="170"/>
      <c r="F31" s="57" t="s">
        <v>115</v>
      </c>
      <c r="G31" s="43">
        <v>44505</v>
      </c>
      <c r="H31" s="44">
        <v>151502</v>
      </c>
    </row>
    <row r="32" spans="1:9" ht="15.75" hidden="1" thickBot="1" x14ac:dyDescent="0.3">
      <c r="A32" s="52">
        <v>44505</v>
      </c>
      <c r="B32" s="53" t="s">
        <v>116</v>
      </c>
      <c r="C32" s="48"/>
      <c r="D32" s="54">
        <v>10000</v>
      </c>
      <c r="E32" s="55">
        <f>E30+C32-D32</f>
        <v>563134.25999996066</v>
      </c>
      <c r="F32" s="51" t="s">
        <v>117</v>
      </c>
      <c r="G32" s="43">
        <v>44505</v>
      </c>
    </row>
    <row r="33" spans="1:7" ht="15.75" hidden="1" thickBot="1" x14ac:dyDescent="0.3">
      <c r="A33" s="52">
        <v>44505</v>
      </c>
      <c r="B33" s="53" t="s">
        <v>97</v>
      </c>
      <c r="C33" s="48">
        <v>600626</v>
      </c>
      <c r="D33" s="54"/>
      <c r="E33" s="55">
        <f t="shared" si="0"/>
        <v>1163760.2599999607</v>
      </c>
      <c r="F33" s="57" t="s">
        <v>118</v>
      </c>
      <c r="G33" s="43">
        <v>44505</v>
      </c>
    </row>
    <row r="34" spans="1:7" ht="15.75" hidden="1" thickBot="1" x14ac:dyDescent="0.3">
      <c r="A34" s="52">
        <v>44505</v>
      </c>
      <c r="B34" s="53" t="s">
        <v>97</v>
      </c>
      <c r="C34" s="48">
        <v>4290000</v>
      </c>
      <c r="D34" s="54"/>
      <c r="E34" s="55">
        <f t="shared" si="0"/>
        <v>5453760.2599999607</v>
      </c>
      <c r="F34" s="57" t="s">
        <v>108</v>
      </c>
      <c r="G34" s="43">
        <v>44505</v>
      </c>
    </row>
    <row r="35" spans="1:7" ht="15.75" hidden="1" thickBot="1" x14ac:dyDescent="0.3">
      <c r="A35" s="52">
        <v>44508</v>
      </c>
      <c r="B35" s="53" t="s">
        <v>97</v>
      </c>
      <c r="C35" s="48">
        <v>4000000</v>
      </c>
      <c r="D35" s="54"/>
      <c r="E35" s="55">
        <f t="shared" si="0"/>
        <v>9453760.2599999607</v>
      </c>
      <c r="F35" s="51" t="s">
        <v>119</v>
      </c>
      <c r="G35" s="43">
        <v>44506</v>
      </c>
    </row>
    <row r="36" spans="1:7" ht="15.75" hidden="1" thickBot="1" x14ac:dyDescent="0.3">
      <c r="A36" s="52">
        <v>44508</v>
      </c>
      <c r="B36" s="53" t="s">
        <v>97</v>
      </c>
      <c r="C36" s="48">
        <v>1462400</v>
      </c>
      <c r="D36" s="54"/>
      <c r="E36" s="55">
        <f t="shared" si="0"/>
        <v>10916160.259999961</v>
      </c>
      <c r="F36" s="57" t="s">
        <v>120</v>
      </c>
      <c r="G36" s="43">
        <v>44506</v>
      </c>
    </row>
    <row r="37" spans="1:7" ht="15.75" hidden="1" thickBot="1" x14ac:dyDescent="0.3">
      <c r="A37" s="52">
        <v>44508</v>
      </c>
      <c r="B37" s="53" t="s">
        <v>97</v>
      </c>
      <c r="C37" s="48">
        <v>235000</v>
      </c>
      <c r="D37" s="54"/>
      <c r="E37" s="55">
        <f t="shared" si="0"/>
        <v>11151160.259999961</v>
      </c>
      <c r="F37" s="57" t="s">
        <v>121</v>
      </c>
      <c r="G37" s="43">
        <v>44506</v>
      </c>
    </row>
    <row r="38" spans="1:7" ht="15.75" hidden="1" thickBot="1" x14ac:dyDescent="0.3">
      <c r="A38" s="52">
        <v>44508</v>
      </c>
      <c r="B38" s="53" t="s">
        <v>97</v>
      </c>
      <c r="C38" s="48">
        <v>2717000</v>
      </c>
      <c r="D38" s="54"/>
      <c r="E38" s="55">
        <f t="shared" si="0"/>
        <v>13868160.259999961</v>
      </c>
      <c r="F38" s="57" t="s">
        <v>122</v>
      </c>
      <c r="G38" s="43">
        <v>44508</v>
      </c>
    </row>
    <row r="39" spans="1:7" ht="15.75" hidden="1" thickBot="1" x14ac:dyDescent="0.3">
      <c r="A39" s="52">
        <v>44508</v>
      </c>
      <c r="B39" s="53" t="s">
        <v>97</v>
      </c>
      <c r="C39" s="48">
        <v>78000</v>
      </c>
      <c r="D39" s="54"/>
      <c r="E39" s="55">
        <f t="shared" si="0"/>
        <v>13946160.259999961</v>
      </c>
      <c r="F39" s="57" t="s">
        <v>123</v>
      </c>
      <c r="G39" s="43">
        <v>44508</v>
      </c>
    </row>
    <row r="40" spans="1:7" ht="15.75" hidden="1" thickBot="1" x14ac:dyDescent="0.3">
      <c r="A40" s="52">
        <v>44508</v>
      </c>
      <c r="B40" s="53" t="s">
        <v>97</v>
      </c>
      <c r="C40" s="48">
        <v>178000</v>
      </c>
      <c r="D40" s="54"/>
      <c r="E40" s="55">
        <f t="shared" si="0"/>
        <v>14124160.259999961</v>
      </c>
      <c r="F40" s="57" t="s">
        <v>124</v>
      </c>
      <c r="G40" s="43">
        <v>44508</v>
      </c>
    </row>
    <row r="41" spans="1:7" ht="15.75" hidden="1" thickBot="1" x14ac:dyDescent="0.3">
      <c r="A41" s="52">
        <v>44508</v>
      </c>
      <c r="B41" s="53" t="s">
        <v>97</v>
      </c>
      <c r="C41" s="48">
        <v>378000</v>
      </c>
      <c r="D41" s="54"/>
      <c r="E41" s="55">
        <f t="shared" si="0"/>
        <v>14502160.259999961</v>
      </c>
      <c r="F41" s="57" t="s">
        <v>124</v>
      </c>
      <c r="G41" s="43">
        <v>44508</v>
      </c>
    </row>
    <row r="42" spans="1:7" ht="15.75" hidden="1" thickBot="1" x14ac:dyDescent="0.3">
      <c r="A42" s="52">
        <v>44508</v>
      </c>
      <c r="B42" s="53" t="s">
        <v>97</v>
      </c>
      <c r="C42" s="48">
        <v>249900</v>
      </c>
      <c r="D42" s="54"/>
      <c r="E42" s="55">
        <f t="shared" si="0"/>
        <v>14752060.259999961</v>
      </c>
      <c r="F42" s="57" t="s">
        <v>125</v>
      </c>
      <c r="G42" s="43">
        <v>44508</v>
      </c>
    </row>
    <row r="43" spans="1:7" ht="15.75" hidden="1" thickBot="1" x14ac:dyDescent="0.3">
      <c r="A43" s="58">
        <v>44508</v>
      </c>
      <c r="B43" s="59" t="s">
        <v>97</v>
      </c>
      <c r="C43" s="60"/>
      <c r="D43" s="61">
        <v>14600000</v>
      </c>
      <c r="E43" s="62">
        <f t="shared" si="0"/>
        <v>152060.25999996066</v>
      </c>
      <c r="F43" s="63" t="s">
        <v>101</v>
      </c>
      <c r="G43" s="43">
        <v>44508</v>
      </c>
    </row>
    <row r="44" spans="1:7" ht="15.75" hidden="1" thickBot="1" x14ac:dyDescent="0.3">
      <c r="A44" s="52">
        <v>44508</v>
      </c>
      <c r="B44" s="53" t="s">
        <v>97</v>
      </c>
      <c r="C44" s="48">
        <v>216000</v>
      </c>
      <c r="D44" s="54"/>
      <c r="E44" s="55">
        <f t="shared" si="0"/>
        <v>368060.25999996066</v>
      </c>
      <c r="F44" s="57" t="s">
        <v>126</v>
      </c>
      <c r="G44" s="43">
        <v>44508</v>
      </c>
    </row>
    <row r="45" spans="1:7" ht="15.75" hidden="1" thickBot="1" x14ac:dyDescent="0.3">
      <c r="A45" s="52">
        <v>44508</v>
      </c>
      <c r="B45" s="53" t="s">
        <v>97</v>
      </c>
      <c r="C45" s="48">
        <v>49500</v>
      </c>
      <c r="D45" s="54"/>
      <c r="E45" s="55">
        <f t="shared" si="0"/>
        <v>417560.25999996066</v>
      </c>
      <c r="F45" s="57" t="s">
        <v>106</v>
      </c>
      <c r="G45" s="43">
        <v>44508</v>
      </c>
    </row>
    <row r="46" spans="1:7" ht="15.75" hidden="1" thickBot="1" x14ac:dyDescent="0.3">
      <c r="A46" s="52">
        <v>44509</v>
      </c>
      <c r="B46" s="53" t="s">
        <v>97</v>
      </c>
      <c r="C46" s="48">
        <v>1896700</v>
      </c>
      <c r="D46" s="54"/>
      <c r="E46" s="55">
        <f t="shared" si="0"/>
        <v>2314260.2599999607</v>
      </c>
      <c r="F46" s="51" t="s">
        <v>127</v>
      </c>
      <c r="G46" s="43">
        <v>44509</v>
      </c>
    </row>
    <row r="47" spans="1:7" ht="15.75" hidden="1" thickBot="1" x14ac:dyDescent="0.3">
      <c r="A47" s="52">
        <v>44509</v>
      </c>
      <c r="B47" s="53" t="s">
        <v>97</v>
      </c>
      <c r="C47" s="48">
        <v>259000</v>
      </c>
      <c r="D47" s="54"/>
      <c r="E47" s="55">
        <f t="shared" si="0"/>
        <v>2573260.2599999607</v>
      </c>
      <c r="F47" s="57" t="s">
        <v>128</v>
      </c>
      <c r="G47" s="43">
        <v>44509</v>
      </c>
    </row>
    <row r="48" spans="1:7" ht="15.75" hidden="1" thickBot="1" x14ac:dyDescent="0.3">
      <c r="A48" s="52">
        <v>44509</v>
      </c>
      <c r="B48" s="53" t="s">
        <v>97</v>
      </c>
      <c r="C48" s="48">
        <v>655000</v>
      </c>
      <c r="D48" s="54"/>
      <c r="E48" s="55">
        <f t="shared" si="0"/>
        <v>3228260.2599999607</v>
      </c>
      <c r="F48" s="57" t="s">
        <v>129</v>
      </c>
      <c r="G48" s="43">
        <v>44509</v>
      </c>
    </row>
    <row r="49" spans="1:7" ht="15.75" hidden="1" thickBot="1" x14ac:dyDescent="0.3">
      <c r="A49" s="52">
        <v>44509</v>
      </c>
      <c r="B49" s="53" t="s">
        <v>97</v>
      </c>
      <c r="C49" s="48">
        <v>7000000</v>
      </c>
      <c r="D49" s="54"/>
      <c r="E49" s="55">
        <f t="shared" si="0"/>
        <v>10228260.259999961</v>
      </c>
      <c r="F49" s="57" t="s">
        <v>130</v>
      </c>
      <c r="G49" s="43">
        <v>44509</v>
      </c>
    </row>
    <row r="50" spans="1:7" ht="15.75" hidden="1" thickBot="1" x14ac:dyDescent="0.3">
      <c r="A50" s="52">
        <v>44509</v>
      </c>
      <c r="B50" s="53" t="s">
        <v>97</v>
      </c>
      <c r="C50" s="48">
        <v>5720000</v>
      </c>
      <c r="D50" s="54"/>
      <c r="E50" s="55">
        <f t="shared" si="0"/>
        <v>15948260.259999961</v>
      </c>
      <c r="F50" s="57" t="s">
        <v>108</v>
      </c>
      <c r="G50" s="43">
        <v>44509</v>
      </c>
    </row>
    <row r="51" spans="1:7" ht="15.75" hidden="1" thickBot="1" x14ac:dyDescent="0.3">
      <c r="A51" s="58">
        <v>44509</v>
      </c>
      <c r="B51" s="59" t="s">
        <v>97</v>
      </c>
      <c r="C51" s="60"/>
      <c r="D51" s="61">
        <v>10100000</v>
      </c>
      <c r="E51" s="62">
        <f t="shared" si="0"/>
        <v>5848260.2599999607</v>
      </c>
      <c r="F51" s="63" t="s">
        <v>101</v>
      </c>
      <c r="G51" s="43">
        <v>44509</v>
      </c>
    </row>
    <row r="52" spans="1:7" ht="15.75" hidden="1" thickBot="1" x14ac:dyDescent="0.3">
      <c r="A52" s="52">
        <v>44510</v>
      </c>
      <c r="B52" s="53" t="s">
        <v>97</v>
      </c>
      <c r="C52" s="48">
        <v>1100000</v>
      </c>
      <c r="D52" s="54"/>
      <c r="E52" s="55">
        <f t="shared" si="0"/>
        <v>6948260.2599999607</v>
      </c>
      <c r="F52" s="57" t="s">
        <v>131</v>
      </c>
      <c r="G52" s="43">
        <v>44510</v>
      </c>
    </row>
    <row r="53" spans="1:7" ht="15.75" hidden="1" thickBot="1" x14ac:dyDescent="0.3">
      <c r="A53" s="52">
        <v>44510</v>
      </c>
      <c r="B53" s="53" t="s">
        <v>97</v>
      </c>
      <c r="C53" s="48">
        <v>23436500</v>
      </c>
      <c r="D53" s="54"/>
      <c r="E53" s="55">
        <f t="shared" si="0"/>
        <v>30384760.259999961</v>
      </c>
      <c r="F53" s="57" t="s">
        <v>132</v>
      </c>
      <c r="G53" s="43">
        <v>44510</v>
      </c>
    </row>
    <row r="54" spans="1:7" ht="15.75" hidden="1" thickBot="1" x14ac:dyDescent="0.3">
      <c r="A54" s="58">
        <v>44510</v>
      </c>
      <c r="B54" s="59" t="s">
        <v>97</v>
      </c>
      <c r="C54" s="60"/>
      <c r="D54" s="61">
        <v>30200000</v>
      </c>
      <c r="E54" s="62">
        <f t="shared" si="0"/>
        <v>184760.25999996066</v>
      </c>
      <c r="F54" s="63" t="s">
        <v>101</v>
      </c>
      <c r="G54" s="43">
        <v>44510</v>
      </c>
    </row>
    <row r="55" spans="1:7" ht="15.75" hidden="1" thickBot="1" x14ac:dyDescent="0.3">
      <c r="A55" s="52">
        <v>44511</v>
      </c>
      <c r="B55" s="53" t="s">
        <v>97</v>
      </c>
      <c r="C55" s="48">
        <v>50000000</v>
      </c>
      <c r="D55" s="54"/>
      <c r="E55" s="55">
        <f t="shared" si="0"/>
        <v>50184760.259999961</v>
      </c>
      <c r="F55" s="51" t="s">
        <v>112</v>
      </c>
      <c r="G55" s="43">
        <v>44511</v>
      </c>
    </row>
    <row r="56" spans="1:7" ht="15.75" hidden="1" thickBot="1" x14ac:dyDescent="0.3">
      <c r="A56" s="52">
        <v>44511</v>
      </c>
      <c r="B56" s="53" t="s">
        <v>97</v>
      </c>
      <c r="C56" s="48">
        <v>35000000</v>
      </c>
      <c r="D56" s="54"/>
      <c r="E56" s="55">
        <f t="shared" si="0"/>
        <v>85184760.259999961</v>
      </c>
      <c r="F56" s="51" t="s">
        <v>133</v>
      </c>
      <c r="G56" s="43">
        <v>44511</v>
      </c>
    </row>
    <row r="57" spans="1:7" ht="15.75" hidden="1" thickBot="1" x14ac:dyDescent="0.3">
      <c r="A57" s="58">
        <v>44511</v>
      </c>
      <c r="B57" s="59" t="s">
        <v>97</v>
      </c>
      <c r="C57" s="60"/>
      <c r="D57" s="61">
        <v>50000000</v>
      </c>
      <c r="E57" s="62">
        <f t="shared" si="0"/>
        <v>35184760.259999961</v>
      </c>
      <c r="F57" s="63" t="s">
        <v>101</v>
      </c>
      <c r="G57" s="43">
        <v>44511</v>
      </c>
    </row>
    <row r="58" spans="1:7" ht="15.75" hidden="1" thickBot="1" x14ac:dyDescent="0.3">
      <c r="A58" s="58">
        <v>44511</v>
      </c>
      <c r="B58" s="59" t="s">
        <v>97</v>
      </c>
      <c r="C58" s="60"/>
      <c r="D58" s="61">
        <v>35000000</v>
      </c>
      <c r="E58" s="62">
        <f t="shared" si="0"/>
        <v>184760.25999996066</v>
      </c>
      <c r="F58" s="63" t="s">
        <v>101</v>
      </c>
      <c r="G58" s="43">
        <v>44511</v>
      </c>
    </row>
    <row r="59" spans="1:7" ht="15.75" hidden="1" thickBot="1" x14ac:dyDescent="0.3">
      <c r="A59" s="52">
        <v>44512</v>
      </c>
      <c r="B59" s="53" t="s">
        <v>116</v>
      </c>
      <c r="C59" s="48"/>
      <c r="D59" s="54">
        <v>10000</v>
      </c>
      <c r="E59" s="55">
        <f t="shared" si="0"/>
        <v>174760.25999996066</v>
      </c>
      <c r="F59" s="51" t="s">
        <v>117</v>
      </c>
      <c r="G59" s="43">
        <v>44512</v>
      </c>
    </row>
    <row r="60" spans="1:7" ht="15.75" hidden="1" thickBot="1" x14ac:dyDescent="0.3">
      <c r="A60" s="52">
        <v>44512</v>
      </c>
      <c r="B60" s="53" t="s">
        <v>97</v>
      </c>
      <c r="C60" s="48">
        <v>1799650</v>
      </c>
      <c r="D60" s="54"/>
      <c r="E60" s="55">
        <f t="shared" si="0"/>
        <v>1974410.2599999607</v>
      </c>
      <c r="F60" s="57" t="s">
        <v>134</v>
      </c>
      <c r="G60" s="43">
        <v>44512</v>
      </c>
    </row>
    <row r="61" spans="1:7" ht="15.75" hidden="1" thickBot="1" x14ac:dyDescent="0.3">
      <c r="A61" s="52">
        <v>44512</v>
      </c>
      <c r="B61" s="53" t="s">
        <v>135</v>
      </c>
      <c r="C61" s="48">
        <v>37138000</v>
      </c>
      <c r="D61" s="54"/>
      <c r="E61" s="55">
        <f t="shared" si="0"/>
        <v>39112410.259999961</v>
      </c>
      <c r="F61" s="57" t="s">
        <v>136</v>
      </c>
      <c r="G61" s="43">
        <v>44512</v>
      </c>
    </row>
    <row r="62" spans="1:7" ht="15.75" hidden="1" thickBot="1" x14ac:dyDescent="0.3">
      <c r="A62" s="52">
        <v>44512</v>
      </c>
      <c r="B62" s="53" t="s">
        <v>135</v>
      </c>
      <c r="C62" s="48">
        <v>10000000</v>
      </c>
      <c r="D62" s="54"/>
      <c r="E62" s="55">
        <f t="shared" si="0"/>
        <v>49112410.259999961</v>
      </c>
      <c r="F62" s="57" t="s">
        <v>137</v>
      </c>
      <c r="G62" s="43">
        <v>44512</v>
      </c>
    </row>
    <row r="63" spans="1:7" ht="15.75" hidden="1" thickBot="1" x14ac:dyDescent="0.3">
      <c r="A63" s="52">
        <v>44512</v>
      </c>
      <c r="B63" s="53" t="s">
        <v>135</v>
      </c>
      <c r="C63" s="48">
        <v>10000000</v>
      </c>
      <c r="D63" s="54"/>
      <c r="E63" s="55">
        <f t="shared" si="0"/>
        <v>59112410.259999961</v>
      </c>
      <c r="F63" s="57" t="s">
        <v>137</v>
      </c>
      <c r="G63" s="43">
        <v>44512</v>
      </c>
    </row>
    <row r="64" spans="1:7" ht="15.75" hidden="1" thickBot="1" x14ac:dyDescent="0.3">
      <c r="A64" s="52">
        <v>44512</v>
      </c>
      <c r="B64" s="53" t="s">
        <v>135</v>
      </c>
      <c r="C64" s="48">
        <v>10000000</v>
      </c>
      <c r="D64" s="54"/>
      <c r="E64" s="55">
        <f t="shared" si="0"/>
        <v>69112410.259999961</v>
      </c>
      <c r="F64" s="57" t="s">
        <v>137</v>
      </c>
      <c r="G64" s="43">
        <v>44512</v>
      </c>
    </row>
    <row r="65" spans="1:7" ht="15.75" hidden="1" thickBot="1" x14ac:dyDescent="0.3">
      <c r="A65" s="52">
        <v>44512</v>
      </c>
      <c r="B65" s="53" t="s">
        <v>135</v>
      </c>
      <c r="C65" s="48">
        <v>10000000</v>
      </c>
      <c r="D65" s="54"/>
      <c r="E65" s="55">
        <f t="shared" si="0"/>
        <v>79112410.259999961</v>
      </c>
      <c r="F65" s="57" t="s">
        <v>137</v>
      </c>
      <c r="G65" s="43">
        <v>44512</v>
      </c>
    </row>
    <row r="66" spans="1:7" ht="15.75" hidden="1" thickBot="1" x14ac:dyDescent="0.3">
      <c r="A66" s="52">
        <v>44512</v>
      </c>
      <c r="B66" s="53" t="s">
        <v>135</v>
      </c>
      <c r="C66" s="48">
        <v>10000000</v>
      </c>
      <c r="D66" s="54"/>
      <c r="E66" s="55">
        <f t="shared" si="0"/>
        <v>89112410.259999961</v>
      </c>
      <c r="F66" s="57" t="s">
        <v>137</v>
      </c>
      <c r="G66" s="43">
        <v>44512</v>
      </c>
    </row>
    <row r="67" spans="1:7" ht="15.75" hidden="1" thickBot="1" x14ac:dyDescent="0.3">
      <c r="A67" s="58">
        <v>44512</v>
      </c>
      <c r="B67" s="59" t="s">
        <v>97</v>
      </c>
      <c r="C67" s="60"/>
      <c r="D67" s="61">
        <v>89000000</v>
      </c>
      <c r="E67" s="62">
        <f t="shared" si="0"/>
        <v>112410.25999996066</v>
      </c>
      <c r="F67" s="63" t="s">
        <v>101</v>
      </c>
      <c r="G67" s="43">
        <v>44512</v>
      </c>
    </row>
    <row r="68" spans="1:7" ht="15.75" hidden="1" thickBot="1" x14ac:dyDescent="0.3">
      <c r="A68" s="52">
        <v>44512</v>
      </c>
      <c r="B68" s="53" t="s">
        <v>97</v>
      </c>
      <c r="C68" s="48">
        <v>16845000</v>
      </c>
      <c r="D68" s="54"/>
      <c r="E68" s="55">
        <f t="shared" si="0"/>
        <v>16957410.259999961</v>
      </c>
      <c r="F68" s="57" t="s">
        <v>108</v>
      </c>
      <c r="G68" s="43">
        <v>44512</v>
      </c>
    </row>
    <row r="69" spans="1:7" ht="15.75" hidden="1" thickBot="1" x14ac:dyDescent="0.3">
      <c r="A69" s="52">
        <v>44515</v>
      </c>
      <c r="B69" s="53" t="s">
        <v>97</v>
      </c>
      <c r="C69" s="48">
        <v>262000</v>
      </c>
      <c r="D69" s="54"/>
      <c r="E69" s="55">
        <f t="shared" si="0"/>
        <v>17219410.259999961</v>
      </c>
      <c r="F69" s="57" t="s">
        <v>129</v>
      </c>
      <c r="G69" s="43">
        <v>44513</v>
      </c>
    </row>
    <row r="70" spans="1:7" ht="16.5" hidden="1" customHeight="1" x14ac:dyDescent="0.3">
      <c r="A70" s="52">
        <v>44515</v>
      </c>
      <c r="B70" s="53" t="s">
        <v>97</v>
      </c>
      <c r="C70" s="48">
        <v>300000</v>
      </c>
      <c r="D70" s="54"/>
      <c r="E70" s="55">
        <f t="shared" si="0"/>
        <v>17519410.259999961</v>
      </c>
      <c r="F70" s="57" t="s">
        <v>138</v>
      </c>
      <c r="G70" s="43">
        <v>44513</v>
      </c>
    </row>
    <row r="71" spans="1:7" ht="15.75" hidden="1" thickBot="1" x14ac:dyDescent="0.3">
      <c r="A71" s="52">
        <v>44515</v>
      </c>
      <c r="B71" s="53" t="s">
        <v>97</v>
      </c>
      <c r="C71" s="48">
        <v>67000000</v>
      </c>
      <c r="D71" s="54"/>
      <c r="E71" s="55">
        <f>E70+C71-D71</f>
        <v>84519410.259999961</v>
      </c>
      <c r="F71" s="57" t="s">
        <v>139</v>
      </c>
      <c r="G71" s="43">
        <v>44513</v>
      </c>
    </row>
    <row r="72" spans="1:7" ht="15.75" hidden="1" thickBot="1" x14ac:dyDescent="0.3">
      <c r="A72" s="58">
        <v>44515</v>
      </c>
      <c r="B72" s="59" t="s">
        <v>97</v>
      </c>
      <c r="C72" s="60"/>
      <c r="D72" s="61">
        <v>17100000</v>
      </c>
      <c r="E72" s="62">
        <f>E71+C72-D72</f>
        <v>67419410.259999961</v>
      </c>
      <c r="F72" s="63" t="s">
        <v>101</v>
      </c>
      <c r="G72" s="43">
        <v>44513</v>
      </c>
    </row>
    <row r="73" spans="1:7" ht="15.75" hidden="1" thickBot="1" x14ac:dyDescent="0.3">
      <c r="A73" s="52">
        <v>44515</v>
      </c>
      <c r="B73" s="53" t="s">
        <v>97</v>
      </c>
      <c r="C73" s="48">
        <v>4000000</v>
      </c>
      <c r="D73" s="54"/>
      <c r="E73" s="55">
        <f>E72+C73-D73</f>
        <v>71419410.259999961</v>
      </c>
      <c r="F73" s="51" t="s">
        <v>119</v>
      </c>
      <c r="G73" s="43">
        <v>44513</v>
      </c>
    </row>
    <row r="74" spans="1:7" ht="15.75" hidden="1" thickBot="1" x14ac:dyDescent="0.3">
      <c r="A74" s="52">
        <v>44515</v>
      </c>
      <c r="B74" s="53" t="s">
        <v>97</v>
      </c>
      <c r="C74" s="48">
        <v>4290000</v>
      </c>
      <c r="D74" s="54"/>
      <c r="E74" s="55">
        <f>E73+C74-D74</f>
        <v>75709410.259999961</v>
      </c>
      <c r="F74" s="57" t="s">
        <v>108</v>
      </c>
      <c r="G74" s="43">
        <v>44513</v>
      </c>
    </row>
    <row r="75" spans="1:7" ht="15.75" hidden="1" thickBot="1" x14ac:dyDescent="0.3">
      <c r="A75" s="52">
        <v>44515</v>
      </c>
      <c r="B75" s="53" t="s">
        <v>97</v>
      </c>
      <c r="C75" s="48">
        <v>44700</v>
      </c>
      <c r="D75" s="54"/>
      <c r="E75" s="55">
        <f t="shared" ref="E75:E138" si="1">E74+C75-D75</f>
        <v>75754110.259999961</v>
      </c>
      <c r="F75" s="51" t="s">
        <v>140</v>
      </c>
      <c r="G75" s="43">
        <v>44515</v>
      </c>
    </row>
    <row r="76" spans="1:7" ht="15.75" hidden="1" thickBot="1" x14ac:dyDescent="0.3">
      <c r="A76" s="52">
        <v>44515</v>
      </c>
      <c r="B76" s="53" t="s">
        <v>97</v>
      </c>
      <c r="C76" s="191">
        <v>247500</v>
      </c>
      <c r="D76" s="54"/>
      <c r="E76" s="55">
        <f t="shared" si="1"/>
        <v>76001610.259999961</v>
      </c>
      <c r="F76" s="57" t="s">
        <v>106</v>
      </c>
      <c r="G76" s="43">
        <v>44515</v>
      </c>
    </row>
    <row r="77" spans="1:7" ht="15.75" hidden="1" thickBot="1" x14ac:dyDescent="0.3">
      <c r="A77" s="52">
        <v>44515</v>
      </c>
      <c r="B77" s="53" t="s">
        <v>97</v>
      </c>
      <c r="C77" s="48">
        <v>17625438</v>
      </c>
      <c r="D77" s="54"/>
      <c r="E77" s="55">
        <f t="shared" si="1"/>
        <v>93627048.259999961</v>
      </c>
      <c r="F77" s="51" t="s">
        <v>141</v>
      </c>
      <c r="G77" s="43">
        <v>44515</v>
      </c>
    </row>
    <row r="78" spans="1:7" ht="15.75" hidden="1" thickBot="1" x14ac:dyDescent="0.3">
      <c r="A78" s="58">
        <v>44515</v>
      </c>
      <c r="B78" s="59" t="s">
        <v>97</v>
      </c>
      <c r="C78" s="60"/>
      <c r="D78" s="61">
        <v>75800000</v>
      </c>
      <c r="E78" s="62">
        <f t="shared" si="1"/>
        <v>17827048.259999961</v>
      </c>
      <c r="F78" s="63" t="s">
        <v>101</v>
      </c>
      <c r="G78" s="43">
        <v>44515</v>
      </c>
    </row>
    <row r="79" spans="1:7" ht="15.75" hidden="1" thickBot="1" x14ac:dyDescent="0.3">
      <c r="A79" s="52">
        <v>44515</v>
      </c>
      <c r="B79" s="53" t="s">
        <v>97</v>
      </c>
      <c r="C79" s="191">
        <v>25195800</v>
      </c>
      <c r="D79" s="54"/>
      <c r="E79" s="55">
        <f t="shared" si="1"/>
        <v>43022848.259999961</v>
      </c>
      <c r="F79" s="51" t="s">
        <v>103</v>
      </c>
      <c r="G79" s="43">
        <v>44515</v>
      </c>
    </row>
    <row r="80" spans="1:7" ht="15.75" hidden="1" thickBot="1" x14ac:dyDescent="0.3">
      <c r="A80" s="52">
        <v>44515</v>
      </c>
      <c r="B80" s="53" t="s">
        <v>97</v>
      </c>
      <c r="C80" s="191">
        <v>575000</v>
      </c>
      <c r="D80" s="54"/>
      <c r="E80" s="55">
        <f t="shared" si="1"/>
        <v>43597848.259999961</v>
      </c>
      <c r="F80" s="57" t="s">
        <v>124</v>
      </c>
      <c r="G80" s="43">
        <v>44515</v>
      </c>
    </row>
    <row r="81" spans="1:7" ht="15.75" hidden="1" thickBot="1" x14ac:dyDescent="0.3">
      <c r="A81" s="52">
        <v>44515</v>
      </c>
      <c r="B81" s="53" t="s">
        <v>97</v>
      </c>
      <c r="C81" s="191">
        <v>166600</v>
      </c>
      <c r="D81" s="54"/>
      <c r="E81" s="55">
        <f t="shared" si="1"/>
        <v>43764448.259999961</v>
      </c>
      <c r="F81" s="57" t="s">
        <v>124</v>
      </c>
      <c r="G81" s="43">
        <v>44515</v>
      </c>
    </row>
    <row r="82" spans="1:7" ht="15.75" hidden="1" thickBot="1" x14ac:dyDescent="0.3">
      <c r="A82" s="52">
        <v>44515</v>
      </c>
      <c r="B82" s="53" t="s">
        <v>97</v>
      </c>
      <c r="C82" s="191">
        <v>300000</v>
      </c>
      <c r="D82" s="54"/>
      <c r="E82" s="55">
        <f t="shared" si="1"/>
        <v>44064448.259999961</v>
      </c>
      <c r="F82" s="57" t="s">
        <v>142</v>
      </c>
      <c r="G82" s="43">
        <v>44515</v>
      </c>
    </row>
    <row r="83" spans="1:7" ht="15.75" hidden="1" thickBot="1" x14ac:dyDescent="0.3">
      <c r="A83" s="52">
        <v>44515</v>
      </c>
      <c r="B83" s="53" t="s">
        <v>97</v>
      </c>
      <c r="C83" s="191">
        <v>189000</v>
      </c>
      <c r="D83" s="54"/>
      <c r="E83" s="55">
        <f t="shared" si="1"/>
        <v>44253448.259999961</v>
      </c>
      <c r="F83" s="57" t="s">
        <v>142</v>
      </c>
      <c r="G83" s="43">
        <v>44515</v>
      </c>
    </row>
    <row r="84" spans="1:7" ht="15.75" hidden="1" thickBot="1" x14ac:dyDescent="0.3">
      <c r="A84" s="58">
        <v>44515</v>
      </c>
      <c r="B84" s="59" t="s">
        <v>97</v>
      </c>
      <c r="C84" s="60"/>
      <c r="D84" s="61">
        <v>44100000</v>
      </c>
      <c r="E84" s="62">
        <f t="shared" si="1"/>
        <v>153448.25999996066</v>
      </c>
      <c r="F84" s="63" t="s">
        <v>101</v>
      </c>
      <c r="G84" s="43">
        <v>44515</v>
      </c>
    </row>
    <row r="85" spans="1:7" ht="15.75" hidden="1" thickBot="1" x14ac:dyDescent="0.3">
      <c r="A85" s="52">
        <v>44516</v>
      </c>
      <c r="B85" s="53" t="s">
        <v>97</v>
      </c>
      <c r="C85" s="191">
        <v>400000</v>
      </c>
      <c r="D85" s="54"/>
      <c r="E85" s="55">
        <f t="shared" si="1"/>
        <v>553448.25999996066</v>
      </c>
      <c r="F85" s="57" t="s">
        <v>143</v>
      </c>
      <c r="G85" s="43">
        <v>44515</v>
      </c>
    </row>
    <row r="86" spans="1:7" ht="15.75" hidden="1" thickBot="1" x14ac:dyDescent="0.3">
      <c r="A86" s="52">
        <v>44516</v>
      </c>
      <c r="B86" s="53" t="s">
        <v>97</v>
      </c>
      <c r="C86" s="48">
        <v>95200</v>
      </c>
      <c r="D86" s="54"/>
      <c r="E86" s="55">
        <f t="shared" si="1"/>
        <v>648648.25999996066</v>
      </c>
      <c r="F86" s="57" t="s">
        <v>124</v>
      </c>
      <c r="G86" s="43">
        <v>44516</v>
      </c>
    </row>
    <row r="87" spans="1:7" ht="15.75" hidden="1" thickBot="1" x14ac:dyDescent="0.3">
      <c r="A87" s="52">
        <v>44516</v>
      </c>
      <c r="B87" s="53" t="s">
        <v>97</v>
      </c>
      <c r="C87" s="48">
        <v>12000000</v>
      </c>
      <c r="D87" s="54"/>
      <c r="E87" s="55">
        <f t="shared" si="1"/>
        <v>12648648.259999961</v>
      </c>
      <c r="F87" s="57" t="s">
        <v>144</v>
      </c>
      <c r="G87" s="43">
        <v>44516</v>
      </c>
    </row>
    <row r="88" spans="1:7" ht="15.75" hidden="1" thickBot="1" x14ac:dyDescent="0.3">
      <c r="A88" s="52">
        <v>44516</v>
      </c>
      <c r="B88" s="53" t="s">
        <v>97</v>
      </c>
      <c r="C88" s="48">
        <v>3575000</v>
      </c>
      <c r="D88" s="54"/>
      <c r="E88" s="55">
        <f t="shared" si="1"/>
        <v>16223648.259999961</v>
      </c>
      <c r="F88" s="57" t="s">
        <v>108</v>
      </c>
      <c r="G88" s="43">
        <v>44516</v>
      </c>
    </row>
    <row r="89" spans="1:7" ht="15.75" hidden="1" thickBot="1" x14ac:dyDescent="0.3">
      <c r="A89" s="52">
        <v>44517</v>
      </c>
      <c r="B89" s="53" t="s">
        <v>97</v>
      </c>
      <c r="C89" s="48">
        <v>859000</v>
      </c>
      <c r="D89" s="54"/>
      <c r="E89" s="55">
        <f t="shared" si="1"/>
        <v>17082648.259999961</v>
      </c>
      <c r="F89" s="57" t="s">
        <v>145</v>
      </c>
      <c r="G89" s="43">
        <v>44517</v>
      </c>
    </row>
    <row r="90" spans="1:7" ht="15.75" hidden="1" thickBot="1" x14ac:dyDescent="0.3">
      <c r="A90" s="52">
        <v>44517</v>
      </c>
      <c r="B90" s="53" t="s">
        <v>97</v>
      </c>
      <c r="C90" s="48">
        <v>900000</v>
      </c>
      <c r="D90" s="54"/>
      <c r="E90" s="55">
        <f t="shared" si="1"/>
        <v>17982648.259999961</v>
      </c>
      <c r="F90" s="57" t="s">
        <v>142</v>
      </c>
      <c r="G90" s="43">
        <v>44517</v>
      </c>
    </row>
    <row r="91" spans="1:7" ht="15.75" hidden="1" thickBot="1" x14ac:dyDescent="0.3">
      <c r="A91" s="58">
        <v>44517</v>
      </c>
      <c r="B91" s="59" t="s">
        <v>97</v>
      </c>
      <c r="C91" s="60"/>
      <c r="D91" s="61">
        <v>17800000</v>
      </c>
      <c r="E91" s="62">
        <f t="shared" si="1"/>
        <v>182648.25999996066</v>
      </c>
      <c r="F91" s="63" t="s">
        <v>101</v>
      </c>
      <c r="G91" s="43">
        <v>44517</v>
      </c>
    </row>
    <row r="92" spans="1:7" ht="15.75" hidden="1" thickBot="1" x14ac:dyDescent="0.3">
      <c r="A92" s="52">
        <v>44517</v>
      </c>
      <c r="B92" s="53" t="s">
        <v>97</v>
      </c>
      <c r="C92" s="48">
        <v>5005000</v>
      </c>
      <c r="D92" s="54"/>
      <c r="E92" s="55">
        <f t="shared" si="1"/>
        <v>5187648.2599999607</v>
      </c>
      <c r="F92" s="57" t="s">
        <v>108</v>
      </c>
      <c r="G92" s="43">
        <v>44517</v>
      </c>
    </row>
    <row r="93" spans="1:7" ht="15.75" hidden="1" thickBot="1" x14ac:dyDescent="0.3">
      <c r="A93" s="52">
        <v>44518</v>
      </c>
      <c r="B93" s="53" t="s">
        <v>97</v>
      </c>
      <c r="C93" s="48">
        <v>50000000</v>
      </c>
      <c r="D93" s="54"/>
      <c r="E93" s="55">
        <f t="shared" si="1"/>
        <v>55187648.259999961</v>
      </c>
      <c r="F93" s="51" t="s">
        <v>112</v>
      </c>
      <c r="G93" s="43">
        <v>44518</v>
      </c>
    </row>
    <row r="94" spans="1:7" ht="15.75" hidden="1" thickBot="1" x14ac:dyDescent="0.3">
      <c r="A94" s="52">
        <v>44518</v>
      </c>
      <c r="B94" s="53" t="s">
        <v>97</v>
      </c>
      <c r="C94" s="48">
        <v>33000000</v>
      </c>
      <c r="D94" s="54"/>
      <c r="E94" s="55">
        <f t="shared" si="1"/>
        <v>88187648.259999961</v>
      </c>
      <c r="F94" s="51" t="s">
        <v>112</v>
      </c>
      <c r="G94" s="43">
        <v>44518</v>
      </c>
    </row>
    <row r="95" spans="1:7" ht="15.75" hidden="1" thickBot="1" x14ac:dyDescent="0.3">
      <c r="A95" s="58">
        <v>44518</v>
      </c>
      <c r="B95" s="59" t="s">
        <v>97</v>
      </c>
      <c r="C95" s="60"/>
      <c r="D95" s="61">
        <v>88000000</v>
      </c>
      <c r="E95" s="62">
        <f t="shared" si="1"/>
        <v>187648.25999996066</v>
      </c>
      <c r="F95" s="63" t="s">
        <v>101</v>
      </c>
      <c r="G95" s="43">
        <v>44518</v>
      </c>
    </row>
    <row r="96" spans="1:7" ht="15.75" hidden="1" thickBot="1" x14ac:dyDescent="0.3">
      <c r="A96" s="52">
        <v>44522</v>
      </c>
      <c r="B96" s="53" t="s">
        <v>97</v>
      </c>
      <c r="C96" s="48">
        <v>1286400</v>
      </c>
      <c r="D96" s="54"/>
      <c r="E96" s="55">
        <f t="shared" si="1"/>
        <v>1474048.2599999607</v>
      </c>
      <c r="F96" s="57" t="s">
        <v>146</v>
      </c>
      <c r="G96" s="43">
        <v>44518</v>
      </c>
    </row>
    <row r="97" spans="1:10" ht="15.75" hidden="1" thickBot="1" x14ac:dyDescent="0.3">
      <c r="A97" s="52">
        <v>44522</v>
      </c>
      <c r="B97" s="53" t="s">
        <v>116</v>
      </c>
      <c r="C97" s="48"/>
      <c r="D97" s="54">
        <v>10000</v>
      </c>
      <c r="E97" s="55">
        <f t="shared" si="1"/>
        <v>1464048.2599999607</v>
      </c>
      <c r="F97" s="51" t="s">
        <v>117</v>
      </c>
      <c r="G97" s="43">
        <v>44519</v>
      </c>
    </row>
    <row r="98" spans="1:10" ht="15.75" hidden="1" thickBot="1" x14ac:dyDescent="0.3">
      <c r="A98" s="52">
        <v>44522</v>
      </c>
      <c r="B98" s="53" t="s">
        <v>97</v>
      </c>
      <c r="C98" s="48">
        <v>28500</v>
      </c>
      <c r="D98" s="54"/>
      <c r="E98" s="55">
        <f t="shared" si="1"/>
        <v>1492548.2599999607</v>
      </c>
      <c r="F98" s="57" t="s">
        <v>147</v>
      </c>
      <c r="G98" s="43">
        <v>44519</v>
      </c>
    </row>
    <row r="99" spans="1:10" ht="15.75" hidden="1" thickBot="1" x14ac:dyDescent="0.3">
      <c r="A99" s="52">
        <v>44522</v>
      </c>
      <c r="B99" s="53" t="s">
        <v>97</v>
      </c>
      <c r="C99" s="48">
        <v>189000</v>
      </c>
      <c r="D99" s="54"/>
      <c r="E99" s="55">
        <f t="shared" si="1"/>
        <v>1681548.2599999607</v>
      </c>
      <c r="F99" s="57" t="s">
        <v>148</v>
      </c>
      <c r="G99" s="43">
        <v>44519</v>
      </c>
    </row>
    <row r="100" spans="1:10" ht="15.75" hidden="1" thickBot="1" x14ac:dyDescent="0.3">
      <c r="A100" s="52">
        <v>44522</v>
      </c>
      <c r="B100" s="53" t="s">
        <v>97</v>
      </c>
      <c r="C100" s="48">
        <v>5720000</v>
      </c>
      <c r="D100" s="54"/>
      <c r="E100" s="55">
        <f t="shared" si="1"/>
        <v>7401548.2599999607</v>
      </c>
      <c r="F100" s="57" t="s">
        <v>108</v>
      </c>
      <c r="G100" s="43">
        <v>44519</v>
      </c>
    </row>
    <row r="101" spans="1:10" ht="15.75" hidden="1" thickBot="1" x14ac:dyDescent="0.3">
      <c r="A101" s="52">
        <v>44522</v>
      </c>
      <c r="B101" s="53" t="s">
        <v>116</v>
      </c>
      <c r="C101" s="48"/>
      <c r="D101" s="54">
        <v>15000</v>
      </c>
      <c r="E101" s="55">
        <f t="shared" si="1"/>
        <v>7386548.2599999607</v>
      </c>
      <c r="F101" s="51" t="s">
        <v>149</v>
      </c>
      <c r="G101" s="43">
        <v>44519</v>
      </c>
    </row>
    <row r="102" spans="1:10" ht="15.75" hidden="1" thickBot="1" x14ac:dyDescent="0.3">
      <c r="A102" s="52">
        <v>44522</v>
      </c>
      <c r="B102" s="53" t="s">
        <v>97</v>
      </c>
      <c r="C102" s="48">
        <v>68000000</v>
      </c>
      <c r="D102" s="54"/>
      <c r="E102" s="55">
        <f t="shared" si="1"/>
        <v>75386548.259999961</v>
      </c>
      <c r="F102" s="57" t="s">
        <v>139</v>
      </c>
      <c r="G102" s="43">
        <v>44520</v>
      </c>
    </row>
    <row r="103" spans="1:10" ht="15.75" hidden="1" thickBot="1" x14ac:dyDescent="0.3">
      <c r="A103" s="58">
        <v>44522</v>
      </c>
      <c r="B103" s="59" t="s">
        <v>97</v>
      </c>
      <c r="C103" s="60"/>
      <c r="D103" s="61">
        <v>75200000</v>
      </c>
      <c r="E103" s="62">
        <f t="shared" si="1"/>
        <v>186548.25999996066</v>
      </c>
      <c r="F103" s="63" t="s">
        <v>101</v>
      </c>
      <c r="G103" s="43">
        <v>44520</v>
      </c>
      <c r="J103" s="66"/>
    </row>
    <row r="104" spans="1:10" ht="15.75" hidden="1" thickBot="1" x14ac:dyDescent="0.3">
      <c r="A104" s="52">
        <v>44522</v>
      </c>
      <c r="B104" s="53" t="s">
        <v>97</v>
      </c>
      <c r="C104" s="48">
        <v>4000000</v>
      </c>
      <c r="D104" s="54"/>
      <c r="E104" s="55">
        <f t="shared" si="1"/>
        <v>4186548.2599999607</v>
      </c>
      <c r="F104" s="51" t="s">
        <v>150</v>
      </c>
      <c r="G104" s="43">
        <v>44520</v>
      </c>
    </row>
    <row r="105" spans="1:10" ht="15.75" hidden="1" thickBot="1" x14ac:dyDescent="0.3">
      <c r="A105" s="52">
        <v>44522</v>
      </c>
      <c r="B105" s="53" t="s">
        <v>97</v>
      </c>
      <c r="C105" s="48">
        <v>4290000</v>
      </c>
      <c r="D105" s="54"/>
      <c r="E105" s="55">
        <f t="shared" si="1"/>
        <v>8476548.2599999607</v>
      </c>
      <c r="F105" s="57" t="s">
        <v>108</v>
      </c>
      <c r="G105" s="43">
        <v>44520</v>
      </c>
    </row>
    <row r="106" spans="1:10" ht="15.75" hidden="1" thickBot="1" x14ac:dyDescent="0.3">
      <c r="A106" s="52">
        <v>44522</v>
      </c>
      <c r="B106" s="53" t="s">
        <v>97</v>
      </c>
      <c r="C106" s="48">
        <v>860500</v>
      </c>
      <c r="D106" s="54"/>
      <c r="E106" s="55">
        <f t="shared" si="1"/>
        <v>9337048.2599999607</v>
      </c>
      <c r="F106" s="57" t="s">
        <v>151</v>
      </c>
      <c r="G106" s="43">
        <v>44522</v>
      </c>
    </row>
    <row r="107" spans="1:10" ht="15.75" hidden="1" thickBot="1" x14ac:dyDescent="0.3">
      <c r="A107" s="52">
        <v>44522</v>
      </c>
      <c r="B107" s="53" t="s">
        <v>97</v>
      </c>
      <c r="C107" s="48">
        <v>97500</v>
      </c>
      <c r="D107" s="54"/>
      <c r="E107" s="55">
        <f t="shared" si="1"/>
        <v>9434548.2599999607</v>
      </c>
      <c r="F107" s="57" t="s">
        <v>152</v>
      </c>
      <c r="G107" s="43">
        <v>44522</v>
      </c>
    </row>
    <row r="108" spans="1:10" ht="15.75" hidden="1" thickBot="1" x14ac:dyDescent="0.3">
      <c r="A108" s="52">
        <v>44522</v>
      </c>
      <c r="B108" s="53" t="s">
        <v>97</v>
      </c>
      <c r="C108" s="48">
        <v>107100</v>
      </c>
      <c r="D108" s="54"/>
      <c r="E108" s="55">
        <f t="shared" si="1"/>
        <v>9541648.2599999607</v>
      </c>
      <c r="F108" s="57" t="s">
        <v>124</v>
      </c>
      <c r="G108" s="43">
        <v>44522</v>
      </c>
    </row>
    <row r="109" spans="1:10" ht="15.75" hidden="1" thickBot="1" x14ac:dyDescent="0.3">
      <c r="A109" s="58">
        <v>44522</v>
      </c>
      <c r="B109" s="59" t="s">
        <v>97</v>
      </c>
      <c r="C109" s="60"/>
      <c r="D109" s="61">
        <v>9400000</v>
      </c>
      <c r="E109" s="62">
        <f t="shared" si="1"/>
        <v>141648.25999996066</v>
      </c>
      <c r="F109" s="63" t="s">
        <v>101</v>
      </c>
      <c r="G109" s="43">
        <v>44522</v>
      </c>
    </row>
    <row r="110" spans="1:10" ht="15.75" hidden="1" thickBot="1" x14ac:dyDescent="0.3">
      <c r="A110" s="52">
        <v>44522</v>
      </c>
      <c r="B110" s="53" t="s">
        <v>97</v>
      </c>
      <c r="C110" s="48">
        <v>165000</v>
      </c>
      <c r="D110" s="54"/>
      <c r="E110" s="55">
        <f t="shared" si="1"/>
        <v>306648.25999996066</v>
      </c>
      <c r="F110" s="57" t="s">
        <v>153</v>
      </c>
      <c r="G110" s="43">
        <v>44522</v>
      </c>
    </row>
    <row r="111" spans="1:10" ht="15.75" hidden="1" thickBot="1" x14ac:dyDescent="0.3">
      <c r="A111" s="52">
        <v>44522</v>
      </c>
      <c r="B111" s="53" t="s">
        <v>97</v>
      </c>
      <c r="C111" s="48">
        <v>16260000</v>
      </c>
      <c r="D111" s="54"/>
      <c r="E111" s="55">
        <f t="shared" si="1"/>
        <v>16566648.259999961</v>
      </c>
      <c r="F111" s="57" t="s">
        <v>154</v>
      </c>
      <c r="G111" s="43">
        <v>44522</v>
      </c>
    </row>
    <row r="112" spans="1:10" ht="15.75" hidden="1" thickBot="1" x14ac:dyDescent="0.3">
      <c r="A112" s="52">
        <v>44523</v>
      </c>
      <c r="B112" s="53" t="s">
        <v>97</v>
      </c>
      <c r="C112" s="48">
        <v>3095500</v>
      </c>
      <c r="D112" s="54"/>
      <c r="E112" s="55">
        <f t="shared" si="1"/>
        <v>19662148.259999961</v>
      </c>
      <c r="F112" s="51" t="s">
        <v>103</v>
      </c>
      <c r="G112" s="43">
        <v>44523</v>
      </c>
    </row>
    <row r="113" spans="1:10" ht="15.75" hidden="1" thickBot="1" x14ac:dyDescent="0.3">
      <c r="A113" s="52">
        <v>44523</v>
      </c>
      <c r="B113" s="53" t="s">
        <v>97</v>
      </c>
      <c r="C113" s="48">
        <v>3876250</v>
      </c>
      <c r="D113" s="54"/>
      <c r="E113" s="55">
        <f t="shared" si="1"/>
        <v>23538398.259999961</v>
      </c>
      <c r="F113" s="57" t="s">
        <v>155</v>
      </c>
      <c r="G113" s="43">
        <v>44523</v>
      </c>
    </row>
    <row r="114" spans="1:10" ht="15.75" hidden="1" thickBot="1" x14ac:dyDescent="0.3">
      <c r="A114" s="52">
        <v>44523</v>
      </c>
      <c r="B114" s="53" t="s">
        <v>97</v>
      </c>
      <c r="C114" s="48">
        <v>393000</v>
      </c>
      <c r="D114" s="54"/>
      <c r="E114" s="55">
        <f t="shared" si="1"/>
        <v>23931398.259999961</v>
      </c>
      <c r="F114" s="57" t="s">
        <v>129</v>
      </c>
      <c r="G114" s="43">
        <v>44523</v>
      </c>
    </row>
    <row r="115" spans="1:10" ht="15.75" hidden="1" thickBot="1" x14ac:dyDescent="0.3">
      <c r="A115" s="58">
        <v>44523</v>
      </c>
      <c r="B115" s="59" t="s">
        <v>97</v>
      </c>
      <c r="C115" s="60"/>
      <c r="D115" s="61">
        <v>23800000</v>
      </c>
      <c r="E115" s="62">
        <f t="shared" si="1"/>
        <v>131398.25999996066</v>
      </c>
      <c r="F115" s="63" t="s">
        <v>101</v>
      </c>
      <c r="G115" s="43">
        <v>44523</v>
      </c>
    </row>
    <row r="116" spans="1:10" ht="15.75" hidden="1" thickBot="1" x14ac:dyDescent="0.3">
      <c r="A116" s="52">
        <v>44523</v>
      </c>
      <c r="B116" s="53" t="s">
        <v>97</v>
      </c>
      <c r="C116" s="48">
        <v>6000000</v>
      </c>
      <c r="D116" s="54"/>
      <c r="E116" s="55">
        <f t="shared" si="1"/>
        <v>6131398.2599999607</v>
      </c>
      <c r="F116" s="57" t="s">
        <v>156</v>
      </c>
      <c r="G116" s="43">
        <v>44523</v>
      </c>
      <c r="J116" s="66"/>
    </row>
    <row r="117" spans="1:10" ht="15.75" hidden="1" thickBot="1" x14ac:dyDescent="0.3">
      <c r="A117" s="52">
        <v>44524</v>
      </c>
      <c r="B117" s="53" t="s">
        <v>97</v>
      </c>
      <c r="C117" s="67">
        <v>37500</v>
      </c>
      <c r="D117" s="54"/>
      <c r="E117" s="55">
        <f t="shared" si="1"/>
        <v>6168898.2599999607</v>
      </c>
      <c r="F117" s="57" t="s">
        <v>157</v>
      </c>
      <c r="G117" s="43">
        <v>44524</v>
      </c>
    </row>
    <row r="118" spans="1:10" ht="15.75" hidden="1" thickBot="1" x14ac:dyDescent="0.3">
      <c r="A118" s="52">
        <v>44524</v>
      </c>
      <c r="B118" s="53" t="s">
        <v>97</v>
      </c>
      <c r="C118" s="48">
        <v>4290000</v>
      </c>
      <c r="D118" s="54"/>
      <c r="E118" s="55">
        <f t="shared" si="1"/>
        <v>10458898.259999961</v>
      </c>
      <c r="F118" s="57" t="s">
        <v>108</v>
      </c>
      <c r="G118" s="43">
        <v>44523</v>
      </c>
    </row>
    <row r="119" spans="1:10" ht="15.75" hidden="1" thickBot="1" x14ac:dyDescent="0.3">
      <c r="A119" s="52">
        <v>44524</v>
      </c>
      <c r="B119" s="53" t="s">
        <v>97</v>
      </c>
      <c r="C119" s="67">
        <v>4140000</v>
      </c>
      <c r="D119" s="54"/>
      <c r="E119" s="55">
        <f t="shared" si="1"/>
        <v>14598898.259999961</v>
      </c>
      <c r="F119" s="57" t="s">
        <v>108</v>
      </c>
      <c r="G119" s="43">
        <v>44524</v>
      </c>
    </row>
    <row r="120" spans="1:10" ht="14.1" hidden="1" customHeight="1" x14ac:dyDescent="0.3">
      <c r="A120" s="52">
        <v>44524</v>
      </c>
      <c r="B120" s="53" t="s">
        <v>97</v>
      </c>
      <c r="C120" s="48">
        <v>1500000</v>
      </c>
      <c r="D120" s="54"/>
      <c r="E120" s="55">
        <f t="shared" si="1"/>
        <v>16098898.259999961</v>
      </c>
      <c r="F120" s="57" t="s">
        <v>143</v>
      </c>
      <c r="G120" s="43">
        <v>44523</v>
      </c>
    </row>
    <row r="121" spans="1:10" ht="15.75" hidden="1" thickBot="1" x14ac:dyDescent="0.3">
      <c r="A121" s="52">
        <v>44524</v>
      </c>
      <c r="B121" s="53" t="s">
        <v>97</v>
      </c>
      <c r="C121" s="67">
        <v>9200000</v>
      </c>
      <c r="D121" s="54"/>
      <c r="E121" s="55">
        <f t="shared" si="1"/>
        <v>25298898.259999961</v>
      </c>
      <c r="F121" s="57" t="s">
        <v>158</v>
      </c>
      <c r="G121" s="43">
        <v>44524</v>
      </c>
    </row>
    <row r="122" spans="1:10" ht="15.75" hidden="1" thickBot="1" x14ac:dyDescent="0.3">
      <c r="A122" s="52">
        <v>44524</v>
      </c>
      <c r="B122" s="53" t="s">
        <v>97</v>
      </c>
      <c r="C122" s="67">
        <v>178500</v>
      </c>
      <c r="D122" s="54"/>
      <c r="E122" s="55">
        <f t="shared" si="1"/>
        <v>25477398.259999961</v>
      </c>
      <c r="F122" s="57" t="s">
        <v>124</v>
      </c>
      <c r="G122" s="43">
        <v>44524</v>
      </c>
    </row>
    <row r="123" spans="1:10" ht="15.75" hidden="1" thickBot="1" x14ac:dyDescent="0.3">
      <c r="A123" s="58">
        <v>44524</v>
      </c>
      <c r="B123" s="59" t="s">
        <v>97</v>
      </c>
      <c r="C123" s="61"/>
      <c r="D123" s="61">
        <v>25300000</v>
      </c>
      <c r="E123" s="62">
        <f t="shared" si="1"/>
        <v>177398.25999996066</v>
      </c>
      <c r="F123" s="63" t="s">
        <v>101</v>
      </c>
      <c r="G123" s="43">
        <v>44524</v>
      </c>
    </row>
    <row r="124" spans="1:10" s="70" customFormat="1" ht="15.75" hidden="1" thickBot="1" x14ac:dyDescent="0.3">
      <c r="A124" s="52">
        <v>44525</v>
      </c>
      <c r="B124" s="53" t="s">
        <v>97</v>
      </c>
      <c r="C124" s="67">
        <v>50000000</v>
      </c>
      <c r="D124" s="54"/>
      <c r="E124" s="55">
        <f t="shared" si="1"/>
        <v>50177398.259999961</v>
      </c>
      <c r="F124" s="51" t="s">
        <v>112</v>
      </c>
      <c r="G124" s="43">
        <v>44525</v>
      </c>
      <c r="H124" s="68"/>
      <c r="I124" s="69"/>
    </row>
    <row r="125" spans="1:10" s="70" customFormat="1" ht="15.75" hidden="1" thickBot="1" x14ac:dyDescent="0.3">
      <c r="A125" s="52">
        <v>44525</v>
      </c>
      <c r="B125" s="53" t="s">
        <v>97</v>
      </c>
      <c r="C125" s="67">
        <v>35000000</v>
      </c>
      <c r="D125" s="54"/>
      <c r="E125" s="55">
        <f t="shared" si="1"/>
        <v>85177398.259999961</v>
      </c>
      <c r="F125" s="51" t="s">
        <v>112</v>
      </c>
      <c r="G125" s="43">
        <v>44525</v>
      </c>
      <c r="H125" s="68"/>
      <c r="I125" s="69"/>
    </row>
    <row r="126" spans="1:10" s="70" customFormat="1" ht="15.75" hidden="1" thickBot="1" x14ac:dyDescent="0.3">
      <c r="A126" s="58">
        <v>44525</v>
      </c>
      <c r="B126" s="59" t="s">
        <v>97</v>
      </c>
      <c r="C126" s="61"/>
      <c r="D126" s="61">
        <v>85000000</v>
      </c>
      <c r="E126" s="62">
        <f t="shared" si="1"/>
        <v>177398.25999996066</v>
      </c>
      <c r="F126" s="63" t="s">
        <v>101</v>
      </c>
      <c r="G126" s="43">
        <v>44525</v>
      </c>
      <c r="H126" s="68"/>
      <c r="I126" s="69"/>
    </row>
    <row r="127" spans="1:10" s="70" customFormat="1" ht="15.75" hidden="1" thickBot="1" x14ac:dyDescent="0.3">
      <c r="A127" s="52">
        <v>44526</v>
      </c>
      <c r="B127" s="53" t="s">
        <v>116</v>
      </c>
      <c r="C127" s="54"/>
      <c r="D127" s="54">
        <v>10000</v>
      </c>
      <c r="E127" s="55">
        <f t="shared" si="1"/>
        <v>167398.25999996066</v>
      </c>
      <c r="F127" s="51" t="s">
        <v>117</v>
      </c>
      <c r="G127" s="43">
        <v>44526</v>
      </c>
      <c r="H127" s="68"/>
      <c r="I127" s="69"/>
    </row>
    <row r="128" spans="1:10" s="70" customFormat="1" ht="15.75" hidden="1" thickBot="1" x14ac:dyDescent="0.3">
      <c r="A128" s="52">
        <v>44526</v>
      </c>
      <c r="B128" s="53" t="s">
        <v>97</v>
      </c>
      <c r="C128" s="67">
        <v>437500</v>
      </c>
      <c r="D128" s="54"/>
      <c r="E128" s="55">
        <f t="shared" si="1"/>
        <v>604898.25999996066</v>
      </c>
      <c r="F128" s="57" t="s">
        <v>113</v>
      </c>
      <c r="G128" s="43">
        <v>44526</v>
      </c>
      <c r="H128" s="68"/>
      <c r="I128" s="69"/>
    </row>
    <row r="129" spans="1:9" s="70" customFormat="1" ht="15.75" hidden="1" thickBot="1" x14ac:dyDescent="0.3">
      <c r="A129" s="52">
        <v>44529</v>
      </c>
      <c r="B129" s="53" t="s">
        <v>97</v>
      </c>
      <c r="C129" s="67">
        <v>4000000</v>
      </c>
      <c r="D129" s="54"/>
      <c r="E129" s="55">
        <f t="shared" si="1"/>
        <v>4604898.2599999607</v>
      </c>
      <c r="F129" s="51" t="s">
        <v>159</v>
      </c>
      <c r="G129" s="43">
        <v>44527</v>
      </c>
      <c r="H129" s="68"/>
      <c r="I129" s="69"/>
    </row>
    <row r="130" spans="1:9" s="70" customFormat="1" ht="15.75" hidden="1" thickBot="1" x14ac:dyDescent="0.3">
      <c r="A130" s="52">
        <v>44529</v>
      </c>
      <c r="B130" s="53" t="s">
        <v>97</v>
      </c>
      <c r="C130" s="67">
        <v>35000000</v>
      </c>
      <c r="D130" s="54"/>
      <c r="E130" s="55">
        <f t="shared" si="1"/>
        <v>39604898.259999961</v>
      </c>
      <c r="F130" s="57" t="s">
        <v>139</v>
      </c>
      <c r="G130" s="43">
        <v>44527</v>
      </c>
      <c r="H130" s="68"/>
      <c r="I130" s="69"/>
    </row>
    <row r="131" spans="1:9" s="70" customFormat="1" ht="15.75" hidden="1" thickBot="1" x14ac:dyDescent="0.3">
      <c r="A131" s="58">
        <v>44529</v>
      </c>
      <c r="B131" s="59" t="s">
        <v>97</v>
      </c>
      <c r="C131" s="61"/>
      <c r="D131" s="61">
        <v>39400000</v>
      </c>
      <c r="E131" s="62">
        <f t="shared" si="1"/>
        <v>204898.25999996066</v>
      </c>
      <c r="F131" s="63" t="s">
        <v>101</v>
      </c>
      <c r="G131" s="43">
        <v>44527</v>
      </c>
      <c r="H131" s="68"/>
      <c r="I131" s="69"/>
    </row>
    <row r="132" spans="1:9" s="70" customFormat="1" ht="15.75" hidden="1" thickBot="1" x14ac:dyDescent="0.3">
      <c r="A132" s="52">
        <v>44529</v>
      </c>
      <c r="B132" s="53" t="s">
        <v>97</v>
      </c>
      <c r="C132" s="67">
        <v>4770000</v>
      </c>
      <c r="D132" s="54"/>
      <c r="E132" s="55">
        <f t="shared" si="1"/>
        <v>4974898.2599999607</v>
      </c>
      <c r="F132" s="57" t="s">
        <v>108</v>
      </c>
      <c r="G132" s="43">
        <v>44527</v>
      </c>
      <c r="H132" s="68"/>
      <c r="I132" s="69"/>
    </row>
    <row r="133" spans="1:9" s="70" customFormat="1" ht="15.75" hidden="1" thickBot="1" x14ac:dyDescent="0.3">
      <c r="A133" s="52">
        <v>44529</v>
      </c>
      <c r="B133" s="53" t="s">
        <v>97</v>
      </c>
      <c r="C133" s="67">
        <v>907200</v>
      </c>
      <c r="D133" s="54"/>
      <c r="E133" s="55">
        <f t="shared" si="1"/>
        <v>5882098.2599999607</v>
      </c>
      <c r="F133" s="57" t="s">
        <v>160</v>
      </c>
      <c r="G133" s="43">
        <v>44527</v>
      </c>
      <c r="H133" s="68"/>
      <c r="I133" s="69"/>
    </row>
    <row r="134" spans="1:9" s="70" customFormat="1" ht="15.75" hidden="1" thickBot="1" x14ac:dyDescent="0.3">
      <c r="A134" s="52">
        <v>44529</v>
      </c>
      <c r="B134" s="53" t="s">
        <v>97</v>
      </c>
      <c r="C134" s="67">
        <v>8481850</v>
      </c>
      <c r="D134" s="54"/>
      <c r="E134" s="55">
        <f t="shared" si="1"/>
        <v>14363948.259999961</v>
      </c>
      <c r="F134" s="57" t="s">
        <v>98</v>
      </c>
      <c r="G134" s="43">
        <v>44529</v>
      </c>
      <c r="H134" s="68"/>
      <c r="I134" s="69"/>
    </row>
    <row r="135" spans="1:9" s="70" customFormat="1" ht="15.75" hidden="1" thickBot="1" x14ac:dyDescent="0.3">
      <c r="A135" s="52">
        <v>44529</v>
      </c>
      <c r="B135" s="53" t="s">
        <v>97</v>
      </c>
      <c r="C135" s="67">
        <v>214500</v>
      </c>
      <c r="D135" s="54"/>
      <c r="E135" s="55">
        <f t="shared" si="1"/>
        <v>14578448.259999961</v>
      </c>
      <c r="F135" s="57" t="s">
        <v>161</v>
      </c>
      <c r="G135" s="43">
        <v>44529</v>
      </c>
      <c r="H135" s="68"/>
      <c r="I135" s="69"/>
    </row>
    <row r="136" spans="1:9" s="70" customFormat="1" ht="15.75" hidden="1" thickBot="1" x14ac:dyDescent="0.3">
      <c r="A136" s="52">
        <v>44529</v>
      </c>
      <c r="B136" s="53" t="s">
        <v>97</v>
      </c>
      <c r="C136" s="67">
        <v>2634900</v>
      </c>
      <c r="D136" s="54"/>
      <c r="E136" s="55">
        <f t="shared" si="1"/>
        <v>17213348.259999961</v>
      </c>
      <c r="F136" s="51" t="s">
        <v>103</v>
      </c>
      <c r="G136" s="43">
        <v>44529</v>
      </c>
      <c r="H136" s="68"/>
      <c r="I136" s="69"/>
    </row>
    <row r="137" spans="1:9" ht="15.75" hidden="1" thickBot="1" x14ac:dyDescent="0.3">
      <c r="A137" s="52">
        <v>44529</v>
      </c>
      <c r="B137" s="53" t="s">
        <v>97</v>
      </c>
      <c r="C137" s="67">
        <v>178500</v>
      </c>
      <c r="D137" s="54"/>
      <c r="E137" s="55">
        <f t="shared" si="1"/>
        <v>17391848.259999961</v>
      </c>
      <c r="F137" s="57" t="s">
        <v>124</v>
      </c>
      <c r="G137" s="43">
        <v>44529</v>
      </c>
    </row>
    <row r="138" spans="1:9" ht="15.75" hidden="1" thickBot="1" x14ac:dyDescent="0.3">
      <c r="A138" s="52">
        <v>44529</v>
      </c>
      <c r="B138" s="53" t="s">
        <v>97</v>
      </c>
      <c r="C138" s="67">
        <v>478500</v>
      </c>
      <c r="D138" s="54"/>
      <c r="E138" s="55">
        <f t="shared" si="1"/>
        <v>17870348.259999961</v>
      </c>
      <c r="F138" s="57" t="s">
        <v>162</v>
      </c>
      <c r="G138" s="43">
        <v>44529</v>
      </c>
    </row>
    <row r="139" spans="1:9" ht="15.75" hidden="1" thickBot="1" x14ac:dyDescent="0.3">
      <c r="A139" s="58">
        <v>44529</v>
      </c>
      <c r="B139" s="59" t="s">
        <v>97</v>
      </c>
      <c r="C139" s="61"/>
      <c r="D139" s="61">
        <v>17700000</v>
      </c>
      <c r="E139" s="62">
        <f>E138+C139-D139</f>
        <v>170348.25999996066</v>
      </c>
      <c r="F139" s="63" t="s">
        <v>101</v>
      </c>
      <c r="G139" s="43">
        <v>44529</v>
      </c>
    </row>
    <row r="140" spans="1:9" ht="15.75" hidden="1" thickBot="1" x14ac:dyDescent="0.3">
      <c r="A140" s="52">
        <v>44530</v>
      </c>
      <c r="B140" s="53" t="s">
        <v>97</v>
      </c>
      <c r="C140" s="54">
        <v>762000</v>
      </c>
      <c r="D140" s="54"/>
      <c r="E140" s="55">
        <f t="shared" ref="E140:E147" si="2">E139+C140-D140</f>
        <v>932348.25999996066</v>
      </c>
      <c r="F140" s="57" t="s">
        <v>128</v>
      </c>
      <c r="G140" s="43">
        <v>44530</v>
      </c>
    </row>
    <row r="141" spans="1:9" ht="15.75" hidden="1" thickBot="1" x14ac:dyDescent="0.3">
      <c r="A141" s="52">
        <v>44530</v>
      </c>
      <c r="B141" s="53" t="s">
        <v>97</v>
      </c>
      <c r="C141" s="54">
        <v>314400</v>
      </c>
      <c r="D141" s="54"/>
      <c r="E141" s="55">
        <f t="shared" si="2"/>
        <v>1246748.2599999607</v>
      </c>
      <c r="F141" s="57" t="s">
        <v>129</v>
      </c>
      <c r="G141" s="43">
        <v>44530</v>
      </c>
    </row>
    <row r="142" spans="1:9" ht="15.75" hidden="1" thickBot="1" x14ac:dyDescent="0.3">
      <c r="A142" s="52">
        <v>44530</v>
      </c>
      <c r="B142" s="53" t="s">
        <v>97</v>
      </c>
      <c r="C142" s="54">
        <v>175500</v>
      </c>
      <c r="D142" s="54"/>
      <c r="E142" s="55">
        <f t="shared" si="2"/>
        <v>1422248.2599999607</v>
      </c>
      <c r="F142" s="57" t="s">
        <v>163</v>
      </c>
      <c r="G142" s="43">
        <v>44530</v>
      </c>
    </row>
    <row r="143" spans="1:9" ht="15.75" hidden="1" thickBot="1" x14ac:dyDescent="0.3">
      <c r="A143" s="52">
        <v>44530</v>
      </c>
      <c r="B143" s="53" t="s">
        <v>97</v>
      </c>
      <c r="C143" s="54">
        <v>10550000</v>
      </c>
      <c r="D143" s="54"/>
      <c r="E143" s="55">
        <f t="shared" si="2"/>
        <v>11972248.259999961</v>
      </c>
      <c r="F143" s="51" t="s">
        <v>112</v>
      </c>
      <c r="G143" s="43">
        <v>44530</v>
      </c>
    </row>
    <row r="144" spans="1:9" ht="15.75" hidden="1" thickBot="1" x14ac:dyDescent="0.3">
      <c r="A144" s="52">
        <v>44530</v>
      </c>
      <c r="B144" s="53" t="s">
        <v>97</v>
      </c>
      <c r="C144" s="54">
        <v>5500000</v>
      </c>
      <c r="D144" s="54"/>
      <c r="E144" s="55">
        <f t="shared" si="2"/>
        <v>17472248.259999961</v>
      </c>
      <c r="F144" s="57" t="s">
        <v>164</v>
      </c>
      <c r="G144" s="43">
        <v>44530</v>
      </c>
    </row>
    <row r="145" spans="1:7" ht="15.75" hidden="1" thickBot="1" x14ac:dyDescent="0.3">
      <c r="A145" s="58">
        <v>44530</v>
      </c>
      <c r="B145" s="59" t="s">
        <v>97</v>
      </c>
      <c r="C145" s="61"/>
      <c r="D145" s="61">
        <v>11800000</v>
      </c>
      <c r="E145" s="62">
        <f t="shared" si="2"/>
        <v>5672248.2599999607</v>
      </c>
      <c r="F145" s="63" t="s">
        <v>101</v>
      </c>
      <c r="G145" s="43">
        <v>44530</v>
      </c>
    </row>
    <row r="146" spans="1:7" ht="15.75" hidden="1" thickBot="1" x14ac:dyDescent="0.3">
      <c r="A146" s="52">
        <v>44530</v>
      </c>
      <c r="B146" s="53" t="s">
        <v>97</v>
      </c>
      <c r="C146" s="54">
        <v>22176000</v>
      </c>
      <c r="D146" s="54"/>
      <c r="E146" s="55">
        <f t="shared" si="2"/>
        <v>27848248.259999961</v>
      </c>
      <c r="F146" s="57" t="s">
        <v>154</v>
      </c>
      <c r="G146" s="43">
        <v>44530</v>
      </c>
    </row>
    <row r="147" spans="1:7" ht="15.75" hidden="1" thickBot="1" x14ac:dyDescent="0.3">
      <c r="A147" s="58">
        <v>44530</v>
      </c>
      <c r="B147" s="59" t="s">
        <v>97</v>
      </c>
      <c r="C147" s="71"/>
      <c r="D147" s="71">
        <v>27700000</v>
      </c>
      <c r="E147" s="62">
        <f t="shared" si="2"/>
        <v>148248.25999996066</v>
      </c>
      <c r="F147" s="63" t="s">
        <v>101</v>
      </c>
      <c r="G147" s="43">
        <v>44530</v>
      </c>
    </row>
    <row r="148" spans="1:7" ht="16.5" thickTop="1" thickBot="1" x14ac:dyDescent="0.3">
      <c r="A148" s="72"/>
      <c r="B148" s="73"/>
      <c r="C148" s="74">
        <f>SUM(C6:C147)</f>
        <v>1047415766</v>
      </c>
      <c r="D148" s="74">
        <f>SUM(D6:D147)</f>
        <v>1047455000</v>
      </c>
      <c r="E148" s="75"/>
      <c r="F148" s="51"/>
    </row>
    <row r="149" spans="1:7" ht="15.75" thickTop="1" x14ac:dyDescent="0.25"/>
  </sheetData>
  <autoFilter ref="A5:J148">
    <filterColumn colId="6">
      <filters blank="1">
        <dateGroupItem year="2021" month="11" day="1" dateTimeGrouping="day"/>
      </filters>
    </filterColumn>
  </autoFilter>
  <mergeCells count="10">
    <mergeCell ref="A30:A31"/>
    <mergeCell ref="B30:B31"/>
    <mergeCell ref="C30:C31"/>
    <mergeCell ref="E30:E31"/>
    <mergeCell ref="A1:F1"/>
    <mergeCell ref="A2:F2"/>
    <mergeCell ref="A3:A4"/>
    <mergeCell ref="B3:B4"/>
    <mergeCell ref="C3:D3"/>
    <mergeCell ref="F3:F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7"/>
  <sheetViews>
    <sheetView tabSelected="1" zoomScaleNormal="100" zoomScaleSheetLayoutView="100" workbookViewId="0">
      <pane xSplit="5" ySplit="2" topLeftCell="G3" activePane="bottomRight" state="frozen"/>
      <selection activeCell="F115" sqref="F115:F119"/>
      <selection pane="topRight" activeCell="F115" sqref="F115:F119"/>
      <selection pane="bottomLeft" activeCell="F115" sqref="F115:F119"/>
      <selection pane="bottomRight" activeCell="I407" sqref="I407"/>
    </sheetView>
  </sheetViews>
  <sheetFormatPr defaultColWidth="9.140625" defaultRowHeight="15.75" customHeight="1" x14ac:dyDescent="0.25"/>
  <cols>
    <col min="1" max="1" width="10.42578125" style="1" bestFit="1" customWidth="1"/>
    <col min="2" max="2" width="9.42578125" style="2" customWidth="1"/>
    <col min="3" max="3" width="9.85546875" style="2" customWidth="1"/>
    <col min="4" max="4" width="1.5703125" style="2" customWidth="1"/>
    <col min="5" max="5" width="29.7109375" style="2" bestFit="1" customWidth="1"/>
    <col min="6" max="6" width="19.7109375" style="3" bestFit="1" customWidth="1"/>
    <col min="7" max="7" width="17.28515625" style="3" bestFit="1" customWidth="1"/>
    <col min="8" max="8" width="17" style="3" bestFit="1" customWidth="1"/>
    <col min="9" max="9" width="19.7109375" style="3" bestFit="1" customWidth="1"/>
    <col min="10" max="10" width="21.5703125" style="3" customWidth="1"/>
    <col min="11" max="11" width="16" style="3" bestFit="1" customWidth="1"/>
    <col min="12" max="12" width="18.7109375" style="3" bestFit="1" customWidth="1"/>
    <col min="13" max="13" width="15.5703125" style="3" bestFit="1" customWidth="1"/>
    <col min="14" max="15" width="12.85546875" style="3" bestFit="1" customWidth="1"/>
    <col min="16" max="16" width="11.7109375" style="2" bestFit="1" customWidth="1"/>
    <col min="17" max="17" width="10.5703125" style="2" bestFit="1" customWidth="1"/>
    <col min="18" max="16384" width="9.140625" style="2"/>
  </cols>
  <sheetData>
    <row r="1" spans="1:15" ht="12" customHeight="1" x14ac:dyDescent="0.25">
      <c r="G1" s="3" t="s">
        <v>0</v>
      </c>
      <c r="H1" s="3" t="s">
        <v>1</v>
      </c>
    </row>
    <row r="2" spans="1:15" s="8" customFormat="1" ht="29.25" customHeight="1" x14ac:dyDescent="0.25">
      <c r="A2" s="4" t="s">
        <v>2</v>
      </c>
      <c r="B2" s="5" t="s">
        <v>3</v>
      </c>
      <c r="C2" s="5" t="s">
        <v>4</v>
      </c>
      <c r="D2" s="5"/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/>
      <c r="K2" s="7"/>
      <c r="L2" s="7">
        <v>-19944058779</v>
      </c>
      <c r="M2" s="7"/>
      <c r="N2" s="7"/>
      <c r="O2" s="7"/>
    </row>
    <row r="3" spans="1:15" ht="15.75" customHeight="1" x14ac:dyDescent="0.25">
      <c r="A3" s="1">
        <v>44501</v>
      </c>
      <c r="B3" s="2" t="s">
        <v>10</v>
      </c>
      <c r="C3" s="2" t="s">
        <v>11</v>
      </c>
      <c r="E3" s="2" t="s">
        <v>12</v>
      </c>
      <c r="F3" s="9">
        <v>365662778</v>
      </c>
      <c r="G3" s="3">
        <v>216848786</v>
      </c>
      <c r="H3" s="3">
        <v>436335546</v>
      </c>
      <c r="I3" s="9">
        <f>F3+G3-H3</f>
        <v>146176018</v>
      </c>
    </row>
    <row r="4" spans="1:15" ht="15.75" customHeight="1" x14ac:dyDescent="0.25">
      <c r="A4" s="1">
        <v>44501</v>
      </c>
      <c r="B4" s="2" t="s">
        <v>13</v>
      </c>
      <c r="C4" s="2" t="s">
        <v>11</v>
      </c>
      <c r="E4" s="2" t="s">
        <v>14</v>
      </c>
      <c r="F4" s="9">
        <v>2500000</v>
      </c>
      <c r="G4" s="3">
        <v>12931446</v>
      </c>
      <c r="H4" s="10">
        <v>12931446</v>
      </c>
      <c r="I4" s="9">
        <f t="shared" ref="I4:I67" si="0">F4+G4-H4</f>
        <v>2500000</v>
      </c>
    </row>
    <row r="5" spans="1:15" ht="15.75" customHeight="1" x14ac:dyDescent="0.25">
      <c r="A5" s="1">
        <v>44501</v>
      </c>
      <c r="B5" s="2" t="s">
        <v>15</v>
      </c>
      <c r="C5" s="2" t="s">
        <v>11</v>
      </c>
      <c r="E5" s="2" t="s">
        <v>16</v>
      </c>
      <c r="F5" s="9">
        <v>187482.26</v>
      </c>
      <c r="G5" s="11">
        <f>18066950+500000</f>
        <v>18566950</v>
      </c>
      <c r="H5" s="11">
        <f>18100000+500000</f>
        <v>18600000</v>
      </c>
      <c r="I5" s="9">
        <f t="shared" si="0"/>
        <v>154432.26000000164</v>
      </c>
      <c r="J5" s="3">
        <v>154432.25999996066</v>
      </c>
      <c r="K5" s="3">
        <f>I5-J5</f>
        <v>4.0978193283081055E-8</v>
      </c>
      <c r="L5" s="3">
        <v>36166950</v>
      </c>
    </row>
    <row r="6" spans="1:15" ht="15.75" customHeight="1" x14ac:dyDescent="0.25">
      <c r="A6" s="1">
        <v>44501</v>
      </c>
      <c r="B6" s="2" t="s">
        <v>17</v>
      </c>
      <c r="C6" s="2" t="s">
        <v>11</v>
      </c>
      <c r="E6" s="2" t="s">
        <v>18</v>
      </c>
      <c r="F6" s="9">
        <v>2075256</v>
      </c>
      <c r="G6" s="11">
        <v>360243154</v>
      </c>
      <c r="H6" s="11">
        <v>360263154</v>
      </c>
      <c r="I6" s="9">
        <f t="shared" si="0"/>
        <v>2055256</v>
      </c>
      <c r="J6" s="3">
        <v>2055256</v>
      </c>
      <c r="K6" s="3">
        <f>I6-J6</f>
        <v>0</v>
      </c>
      <c r="L6" s="3">
        <f>L5-G5</f>
        <v>17600000</v>
      </c>
    </row>
    <row r="7" spans="1:15" ht="15.75" customHeight="1" x14ac:dyDescent="0.25">
      <c r="A7" s="1">
        <v>44501</v>
      </c>
      <c r="B7" s="2" t="s">
        <v>19</v>
      </c>
      <c r="C7" s="2" t="s">
        <v>11</v>
      </c>
      <c r="E7" s="2" t="s">
        <v>20</v>
      </c>
      <c r="F7" s="9">
        <v>49223411793.32</v>
      </c>
      <c r="G7" s="11">
        <v>386148654</v>
      </c>
      <c r="H7" s="3">
        <v>0</v>
      </c>
      <c r="I7" s="9">
        <f t="shared" si="0"/>
        <v>49609560447.32</v>
      </c>
      <c r="J7" s="3">
        <v>49609560447.32</v>
      </c>
      <c r="K7" s="3">
        <f>I7-J7</f>
        <v>0</v>
      </c>
    </row>
    <row r="8" spans="1:15" ht="15.75" customHeight="1" x14ac:dyDescent="0.25">
      <c r="A8" s="1">
        <v>44501</v>
      </c>
      <c r="B8" s="2" t="s">
        <v>21</v>
      </c>
      <c r="C8" s="2" t="s">
        <v>11</v>
      </c>
      <c r="E8" s="2" t="s">
        <v>22</v>
      </c>
      <c r="F8" s="3">
        <v>-19944058779</v>
      </c>
      <c r="G8" s="3">
        <v>814686200</v>
      </c>
      <c r="H8" s="3">
        <v>814686200</v>
      </c>
      <c r="I8" s="3">
        <f t="shared" si="0"/>
        <v>-19944058779</v>
      </c>
      <c r="J8" s="3">
        <f>I8-L2</f>
        <v>0</v>
      </c>
    </row>
    <row r="9" spans="1:15" ht="15.75" customHeight="1" x14ac:dyDescent="0.25">
      <c r="A9" s="1">
        <v>44501</v>
      </c>
      <c r="B9" s="2" t="s">
        <v>23</v>
      </c>
      <c r="C9" s="2" t="s">
        <v>11</v>
      </c>
      <c r="E9" s="2" t="s">
        <v>24</v>
      </c>
      <c r="F9" s="3">
        <v>-74081854120.669998</v>
      </c>
      <c r="G9" s="3">
        <v>0</v>
      </c>
      <c r="H9" s="11">
        <v>15483816</v>
      </c>
      <c r="I9" s="3">
        <f t="shared" si="0"/>
        <v>-74097337936.669998</v>
      </c>
    </row>
    <row r="10" spans="1:15" ht="15.75" customHeight="1" x14ac:dyDescent="0.25">
      <c r="A10" s="1">
        <v>44501</v>
      </c>
      <c r="B10" s="2" t="s">
        <v>25</v>
      </c>
      <c r="C10" s="2" t="s">
        <v>11</v>
      </c>
      <c r="E10" s="2" t="s">
        <v>26</v>
      </c>
      <c r="F10" s="3">
        <v>-131198331939</v>
      </c>
      <c r="G10" s="3">
        <v>12500</v>
      </c>
      <c r="H10" s="3">
        <v>164088974</v>
      </c>
      <c r="I10" s="3">
        <f t="shared" si="0"/>
        <v>-131362408413</v>
      </c>
      <c r="J10" s="11">
        <v>164076474</v>
      </c>
      <c r="K10" s="3">
        <f>H10-G10-J10</f>
        <v>0</v>
      </c>
    </row>
    <row r="11" spans="1:15" ht="15.75" customHeight="1" x14ac:dyDescent="0.25">
      <c r="A11" s="1">
        <v>44501</v>
      </c>
      <c r="B11" s="2" t="s">
        <v>27</v>
      </c>
      <c r="C11" s="2" t="s">
        <v>11</v>
      </c>
      <c r="E11" s="178" t="s">
        <v>28</v>
      </c>
      <c r="F11" s="3">
        <v>28044649</v>
      </c>
      <c r="G11" s="12">
        <v>62412</v>
      </c>
      <c r="H11" s="3">
        <v>0</v>
      </c>
      <c r="I11" s="3">
        <f t="shared" si="0"/>
        <v>28107061</v>
      </c>
      <c r="J11" s="3">
        <v>28107061</v>
      </c>
      <c r="K11" s="3">
        <f>I11-J11</f>
        <v>0</v>
      </c>
    </row>
    <row r="12" spans="1:15" ht="15.75" customHeight="1" x14ac:dyDescent="0.25">
      <c r="A12" s="1">
        <v>44501</v>
      </c>
      <c r="B12" s="2" t="s">
        <v>29</v>
      </c>
      <c r="C12" s="2" t="s">
        <v>11</v>
      </c>
      <c r="E12" s="178" t="s">
        <v>30</v>
      </c>
      <c r="F12" s="3">
        <v>-32006479</v>
      </c>
      <c r="G12" s="12">
        <v>10977034</v>
      </c>
      <c r="H12" s="3">
        <v>0</v>
      </c>
      <c r="I12" s="3">
        <f t="shared" si="0"/>
        <v>-21029445</v>
      </c>
      <c r="J12" s="3">
        <v>21029444</v>
      </c>
      <c r="K12" s="3">
        <f>I12+J12</f>
        <v>-1</v>
      </c>
    </row>
    <row r="13" spans="1:15" ht="15.75" customHeight="1" x14ac:dyDescent="0.25">
      <c r="A13" s="1">
        <v>44501</v>
      </c>
      <c r="B13" s="2" t="s">
        <v>31</v>
      </c>
      <c r="C13" s="2" t="s">
        <v>11</v>
      </c>
      <c r="E13" s="178" t="s">
        <v>32</v>
      </c>
      <c r="F13" s="3">
        <v>4169581210</v>
      </c>
      <c r="G13" s="13">
        <v>1585500</v>
      </c>
      <c r="H13" s="3">
        <v>0</v>
      </c>
      <c r="I13" s="3">
        <f t="shared" si="0"/>
        <v>4171166710</v>
      </c>
    </row>
    <row r="14" spans="1:15" ht="15.75" customHeight="1" x14ac:dyDescent="0.25">
      <c r="A14" s="1">
        <v>44501</v>
      </c>
      <c r="B14" s="2" t="s">
        <v>33</v>
      </c>
      <c r="C14" s="2" t="s">
        <v>11</v>
      </c>
      <c r="E14" s="2" t="s">
        <v>34</v>
      </c>
      <c r="F14" s="3">
        <v>1870177723</v>
      </c>
      <c r="G14" s="12">
        <v>145000</v>
      </c>
      <c r="H14" s="3">
        <v>0</v>
      </c>
      <c r="I14" s="3">
        <f t="shared" si="0"/>
        <v>1870322723</v>
      </c>
    </row>
    <row r="15" spans="1:15" ht="15.75" customHeight="1" x14ac:dyDescent="0.25">
      <c r="A15" s="1">
        <v>44501</v>
      </c>
      <c r="B15" s="2" t="s">
        <v>35</v>
      </c>
      <c r="C15" s="2" t="s">
        <v>11</v>
      </c>
      <c r="E15" s="2" t="s">
        <v>36</v>
      </c>
      <c r="F15" s="3">
        <v>62167500</v>
      </c>
      <c r="G15" s="12">
        <v>42500</v>
      </c>
      <c r="H15" s="3">
        <v>0</v>
      </c>
      <c r="I15" s="3">
        <f t="shared" si="0"/>
        <v>62210000</v>
      </c>
    </row>
    <row r="16" spans="1:15" ht="15.75" customHeight="1" x14ac:dyDescent="0.25">
      <c r="A16" s="1">
        <v>44501</v>
      </c>
      <c r="B16" s="2" t="s">
        <v>37</v>
      </c>
      <c r="C16" s="2" t="s">
        <v>11</v>
      </c>
      <c r="E16" s="2" t="s">
        <v>38</v>
      </c>
      <c r="F16" s="3">
        <v>96012200</v>
      </c>
      <c r="G16" s="12">
        <v>75000</v>
      </c>
      <c r="H16" s="3">
        <v>0</v>
      </c>
      <c r="I16" s="3">
        <f t="shared" si="0"/>
        <v>96087200</v>
      </c>
    </row>
    <row r="17" spans="1:11" ht="15.75" customHeight="1" x14ac:dyDescent="0.25">
      <c r="A17" s="1">
        <v>44501</v>
      </c>
      <c r="B17" s="2" t="s">
        <v>39</v>
      </c>
      <c r="C17" s="2" t="s">
        <v>11</v>
      </c>
      <c r="E17" s="178" t="s">
        <v>40</v>
      </c>
      <c r="F17" s="3">
        <v>40751500</v>
      </c>
      <c r="G17" s="12">
        <v>37100</v>
      </c>
      <c r="H17" s="3">
        <v>0</v>
      </c>
      <c r="I17" s="3">
        <f t="shared" si="0"/>
        <v>40788600</v>
      </c>
    </row>
    <row r="18" spans="1:11" ht="15.75" customHeight="1" x14ac:dyDescent="0.25">
      <c r="A18" s="14">
        <v>44501</v>
      </c>
      <c r="B18" s="15" t="s">
        <v>41</v>
      </c>
      <c r="C18" s="15" t="s">
        <v>11</v>
      </c>
      <c r="D18" s="15"/>
      <c r="E18" s="179" t="s">
        <v>42</v>
      </c>
      <c r="F18" s="16">
        <v>6947859</v>
      </c>
      <c r="G18" s="16">
        <v>26900</v>
      </c>
      <c r="H18" s="16">
        <v>0</v>
      </c>
      <c r="I18" s="16">
        <f t="shared" si="0"/>
        <v>6974759</v>
      </c>
      <c r="J18" s="12">
        <v>6900</v>
      </c>
      <c r="K18" s="3">
        <f>G18-H18-J18</f>
        <v>20000</v>
      </c>
    </row>
    <row r="19" spans="1:11" ht="15.75" customHeight="1" x14ac:dyDescent="0.25">
      <c r="A19" s="1">
        <v>44502</v>
      </c>
      <c r="B19" s="2" t="s">
        <v>10</v>
      </c>
      <c r="C19" s="2" t="s">
        <v>11</v>
      </c>
      <c r="E19" s="2" t="s">
        <v>12</v>
      </c>
      <c r="F19" s="9">
        <v>146176018</v>
      </c>
      <c r="G19" s="3">
        <v>165733040</v>
      </c>
      <c r="H19" s="3">
        <v>150530698</v>
      </c>
      <c r="I19" s="9">
        <f t="shared" si="0"/>
        <v>161378360</v>
      </c>
    </row>
    <row r="20" spans="1:11" ht="15.75" customHeight="1" x14ac:dyDescent="0.25">
      <c r="A20" s="1">
        <v>44502</v>
      </c>
      <c r="B20" s="2" t="s">
        <v>13</v>
      </c>
      <c r="C20" s="2" t="s">
        <v>11</v>
      </c>
      <c r="E20" s="2" t="s">
        <v>14</v>
      </c>
      <c r="F20" s="9">
        <v>2500000</v>
      </c>
      <c r="G20" s="3">
        <v>1995698</v>
      </c>
      <c r="H20" s="10">
        <v>1995698</v>
      </c>
      <c r="I20" s="9">
        <f t="shared" si="0"/>
        <v>2500000</v>
      </c>
    </row>
    <row r="21" spans="1:11" ht="15.75" customHeight="1" x14ac:dyDescent="0.25">
      <c r="A21" s="1">
        <v>44502</v>
      </c>
      <c r="B21" s="2" t="s">
        <v>15</v>
      </c>
      <c r="C21" s="2" t="s">
        <v>11</v>
      </c>
      <c r="E21" s="2" t="s">
        <v>16</v>
      </c>
      <c r="F21" s="9">
        <v>154432.26</v>
      </c>
      <c r="G21" s="3">
        <v>13313500</v>
      </c>
      <c r="H21" s="3">
        <v>0</v>
      </c>
      <c r="I21" s="9">
        <f t="shared" si="0"/>
        <v>13467932.26</v>
      </c>
      <c r="J21" s="3">
        <v>13467932.259999961</v>
      </c>
      <c r="K21" s="3">
        <f>I21-J21</f>
        <v>3.9115548133850098E-8</v>
      </c>
    </row>
    <row r="22" spans="1:11" ht="15.75" customHeight="1" x14ac:dyDescent="0.25">
      <c r="A22" s="1">
        <v>44502</v>
      </c>
      <c r="B22" s="2" t="s">
        <v>17</v>
      </c>
      <c r="C22" s="2" t="s">
        <v>11</v>
      </c>
      <c r="E22" s="2" t="s">
        <v>18</v>
      </c>
      <c r="F22" s="9">
        <v>2055256</v>
      </c>
      <c r="G22" s="11">
        <v>148535000</v>
      </c>
      <c r="H22" s="11">
        <v>148535000</v>
      </c>
      <c r="I22" s="9">
        <f t="shared" si="0"/>
        <v>2055256</v>
      </c>
    </row>
    <row r="23" spans="1:11" ht="15.75" customHeight="1" x14ac:dyDescent="0.25">
      <c r="A23" s="1">
        <v>44502</v>
      </c>
      <c r="B23" s="2" t="s">
        <v>19</v>
      </c>
      <c r="C23" s="2" t="s">
        <v>11</v>
      </c>
      <c r="E23" s="2" t="s">
        <v>20</v>
      </c>
      <c r="F23" s="9">
        <v>49609560447.32</v>
      </c>
      <c r="G23" s="11">
        <v>148535000</v>
      </c>
      <c r="H23" s="3">
        <v>0</v>
      </c>
      <c r="I23" s="9">
        <f t="shared" si="0"/>
        <v>49758095447.32</v>
      </c>
      <c r="J23" s="3">
        <v>49770120803.32</v>
      </c>
      <c r="K23" s="3">
        <f>I23-J23</f>
        <v>-12025356</v>
      </c>
    </row>
    <row r="24" spans="1:11" ht="15.75" customHeight="1" x14ac:dyDescent="0.25">
      <c r="A24" s="1">
        <v>44502</v>
      </c>
      <c r="B24" s="2" t="s">
        <v>21</v>
      </c>
      <c r="C24" s="2" t="s">
        <v>11</v>
      </c>
      <c r="E24" s="2" t="s">
        <v>22</v>
      </c>
      <c r="F24" s="3">
        <v>-19944058779</v>
      </c>
      <c r="G24" s="3">
        <v>299065698</v>
      </c>
      <c r="H24" s="3">
        <v>299065698</v>
      </c>
      <c r="I24" s="3">
        <f t="shared" si="0"/>
        <v>-19944058779</v>
      </c>
      <c r="J24" s="3">
        <f>I24-L2</f>
        <v>0</v>
      </c>
    </row>
    <row r="25" spans="1:11" ht="15.75" customHeight="1" x14ac:dyDescent="0.25">
      <c r="A25" s="1">
        <v>44502</v>
      </c>
      <c r="B25" s="2" t="s">
        <v>23</v>
      </c>
      <c r="C25" s="2" t="s">
        <v>11</v>
      </c>
      <c r="E25" s="2" t="s">
        <v>24</v>
      </c>
      <c r="F25" s="3">
        <v>-74097337936.669998</v>
      </c>
      <c r="G25" s="3">
        <v>0</v>
      </c>
      <c r="H25" s="11">
        <v>4607050</v>
      </c>
      <c r="I25" s="3">
        <f t="shared" si="0"/>
        <v>-74101944986.669998</v>
      </c>
    </row>
    <row r="26" spans="1:11" ht="15.75" customHeight="1" x14ac:dyDescent="0.25">
      <c r="A26" s="1">
        <v>44502</v>
      </c>
      <c r="B26" s="2" t="s">
        <v>25</v>
      </c>
      <c r="C26" s="2" t="s">
        <v>11</v>
      </c>
      <c r="E26" s="2" t="s">
        <v>26</v>
      </c>
      <c r="F26" s="3">
        <v>-131362408413</v>
      </c>
      <c r="G26" s="3">
        <v>0</v>
      </c>
      <c r="H26" s="11">
        <v>174439490</v>
      </c>
      <c r="I26" s="3">
        <f t="shared" si="0"/>
        <v>-131536847903</v>
      </c>
    </row>
    <row r="27" spans="1:11" ht="15.75" customHeight="1" x14ac:dyDescent="0.25">
      <c r="A27" s="1">
        <v>44502</v>
      </c>
      <c r="B27" s="2" t="s">
        <v>43</v>
      </c>
      <c r="C27" s="2" t="s">
        <v>11</v>
      </c>
      <c r="E27" s="2" t="s">
        <v>44</v>
      </c>
      <c r="F27" s="9">
        <v>247000</v>
      </c>
      <c r="G27" s="12">
        <v>1490000</v>
      </c>
      <c r="H27" s="3">
        <v>0</v>
      </c>
      <c r="I27" s="9">
        <f t="shared" si="0"/>
        <v>1737000</v>
      </c>
      <c r="J27" s="3">
        <v>1737000</v>
      </c>
      <c r="K27" s="3">
        <f>I27-J27</f>
        <v>0</v>
      </c>
    </row>
    <row r="28" spans="1:11" ht="15.75" customHeight="1" x14ac:dyDescent="0.25">
      <c r="A28" s="1">
        <v>44502</v>
      </c>
      <c r="B28" s="2" t="s">
        <v>33</v>
      </c>
      <c r="C28" s="2" t="s">
        <v>11</v>
      </c>
      <c r="E28" s="2" t="s">
        <v>34</v>
      </c>
      <c r="F28" s="3">
        <v>1870322723</v>
      </c>
      <c r="G28" s="12">
        <v>145000</v>
      </c>
      <c r="H28" s="3">
        <v>0</v>
      </c>
      <c r="I28" s="3">
        <f t="shared" si="0"/>
        <v>1870467723</v>
      </c>
    </row>
    <row r="29" spans="1:11" ht="15.75" customHeight="1" x14ac:dyDescent="0.25">
      <c r="A29" s="1">
        <v>44502</v>
      </c>
      <c r="B29" s="2" t="s">
        <v>45</v>
      </c>
      <c r="C29" s="2" t="s">
        <v>11</v>
      </c>
      <c r="E29" s="2" t="s">
        <v>46</v>
      </c>
      <c r="F29" s="3">
        <v>1280522486</v>
      </c>
      <c r="G29" s="12">
        <v>25000</v>
      </c>
      <c r="H29" s="3">
        <v>0</v>
      </c>
      <c r="I29" s="3">
        <f t="shared" si="0"/>
        <v>1280547486</v>
      </c>
    </row>
    <row r="30" spans="1:11" ht="15.75" customHeight="1" x14ac:dyDescent="0.25">
      <c r="A30" s="1">
        <v>44502</v>
      </c>
      <c r="B30" s="2" t="s">
        <v>35</v>
      </c>
      <c r="C30" s="2" t="s">
        <v>11</v>
      </c>
      <c r="E30" s="2" t="s">
        <v>36</v>
      </c>
      <c r="F30" s="3">
        <v>62210000</v>
      </c>
      <c r="G30" s="12">
        <v>14000</v>
      </c>
      <c r="H30" s="3">
        <v>0</v>
      </c>
      <c r="I30" s="3">
        <f t="shared" si="0"/>
        <v>62224000</v>
      </c>
    </row>
    <row r="31" spans="1:11" ht="15.75" customHeight="1" x14ac:dyDescent="0.25">
      <c r="A31" s="1">
        <v>44502</v>
      </c>
      <c r="B31" s="2" t="s">
        <v>47</v>
      </c>
      <c r="C31" s="2" t="s">
        <v>11</v>
      </c>
      <c r="E31" s="178" t="s">
        <v>48</v>
      </c>
      <c r="F31" s="3">
        <v>10950149</v>
      </c>
      <c r="G31" s="12">
        <v>50000</v>
      </c>
      <c r="H31" s="3">
        <v>0</v>
      </c>
      <c r="I31" s="3">
        <f t="shared" si="0"/>
        <v>11000149</v>
      </c>
    </row>
    <row r="32" spans="1:11" ht="15.75" customHeight="1" x14ac:dyDescent="0.25">
      <c r="A32" s="1">
        <v>44502</v>
      </c>
      <c r="B32" s="2" t="s">
        <v>49</v>
      </c>
      <c r="C32" s="2" t="s">
        <v>11</v>
      </c>
      <c r="E32" s="2" t="s">
        <v>50</v>
      </c>
      <c r="F32" s="3">
        <v>15247316</v>
      </c>
      <c r="G32" s="12">
        <v>20000</v>
      </c>
      <c r="H32" s="3">
        <v>0</v>
      </c>
      <c r="I32" s="3">
        <f t="shared" si="0"/>
        <v>15267316</v>
      </c>
    </row>
    <row r="33" spans="1:11" ht="15.75" customHeight="1" x14ac:dyDescent="0.25">
      <c r="A33" s="1">
        <v>44502</v>
      </c>
      <c r="B33" s="2" t="s">
        <v>37</v>
      </c>
      <c r="C33" s="2" t="s">
        <v>11</v>
      </c>
      <c r="E33" s="2" t="s">
        <v>38</v>
      </c>
      <c r="F33" s="3">
        <v>96087200</v>
      </c>
      <c r="G33" s="12">
        <v>37500</v>
      </c>
      <c r="H33" s="3">
        <v>0</v>
      </c>
      <c r="I33" s="3">
        <f t="shared" si="0"/>
        <v>96124700</v>
      </c>
    </row>
    <row r="34" spans="1:11" ht="15.75" customHeight="1" x14ac:dyDescent="0.25">
      <c r="A34" s="1">
        <v>44502</v>
      </c>
      <c r="B34" s="2" t="s">
        <v>51</v>
      </c>
      <c r="C34" s="2" t="s">
        <v>11</v>
      </c>
      <c r="E34" s="178" t="s">
        <v>52</v>
      </c>
      <c r="F34" s="3">
        <v>1141980</v>
      </c>
      <c r="G34" s="12">
        <v>114198</v>
      </c>
      <c r="H34" s="3">
        <v>0</v>
      </c>
      <c r="I34" s="3">
        <f t="shared" si="0"/>
        <v>1256178</v>
      </c>
    </row>
    <row r="35" spans="1:11" ht="15.75" customHeight="1" x14ac:dyDescent="0.25">
      <c r="A35" s="14">
        <v>44502</v>
      </c>
      <c r="B35" s="15" t="s">
        <v>53</v>
      </c>
      <c r="C35" s="15" t="s">
        <v>11</v>
      </c>
      <c r="D35" s="15"/>
      <c r="E35" s="179" t="s">
        <v>54</v>
      </c>
      <c r="F35" s="16">
        <v>11646000</v>
      </c>
      <c r="G35" s="12">
        <v>100000</v>
      </c>
      <c r="H35" s="16">
        <v>0</v>
      </c>
      <c r="I35" s="16">
        <f t="shared" si="0"/>
        <v>11746000</v>
      </c>
      <c r="J35" s="16"/>
    </row>
    <row r="36" spans="1:11" ht="15.75" customHeight="1" x14ac:dyDescent="0.25">
      <c r="A36" s="1">
        <v>44503</v>
      </c>
      <c r="B36" s="2" t="s">
        <v>10</v>
      </c>
      <c r="C36" s="2" t="s">
        <v>11</v>
      </c>
      <c r="E36" s="2" t="s">
        <v>12</v>
      </c>
      <c r="F36" s="9">
        <v>161378360</v>
      </c>
      <c r="G36" s="3">
        <v>262273028</v>
      </c>
      <c r="H36" s="3">
        <v>73913500</v>
      </c>
      <c r="I36" s="9">
        <f t="shared" si="0"/>
        <v>349737888</v>
      </c>
    </row>
    <row r="37" spans="1:11" ht="15.75" customHeight="1" x14ac:dyDescent="0.25">
      <c r="A37" s="1">
        <v>44503</v>
      </c>
      <c r="B37" s="2" t="s">
        <v>13</v>
      </c>
      <c r="C37" s="2" t="s">
        <v>11</v>
      </c>
      <c r="E37" s="2" t="s">
        <v>14</v>
      </c>
      <c r="F37" s="9">
        <v>2500000</v>
      </c>
      <c r="G37" s="3">
        <v>2137500</v>
      </c>
      <c r="H37" s="10">
        <v>2137500</v>
      </c>
      <c r="I37" s="9">
        <f t="shared" si="0"/>
        <v>2500000</v>
      </c>
    </row>
    <row r="38" spans="1:11" ht="15.75" customHeight="1" x14ac:dyDescent="0.25">
      <c r="A38" s="1">
        <v>44503</v>
      </c>
      <c r="B38" s="2" t="s">
        <v>15</v>
      </c>
      <c r="C38" s="2" t="s">
        <v>11</v>
      </c>
      <c r="E38" s="2" t="s">
        <v>16</v>
      </c>
      <c r="F38" s="9">
        <v>13467932.26</v>
      </c>
      <c r="G38" s="3">
        <v>24801700</v>
      </c>
      <c r="H38" s="3">
        <v>31000000</v>
      </c>
      <c r="I38" s="9">
        <f t="shared" si="0"/>
        <v>7269632.2599999979</v>
      </c>
      <c r="J38" s="3">
        <v>7269632.2599999607</v>
      </c>
      <c r="K38" s="3">
        <f>I38-J38</f>
        <v>3.7252902984619141E-8</v>
      </c>
    </row>
    <row r="39" spans="1:11" ht="15.75" customHeight="1" x14ac:dyDescent="0.25">
      <c r="A39" s="1">
        <v>44503</v>
      </c>
      <c r="B39" s="2" t="s">
        <v>17</v>
      </c>
      <c r="C39" s="2" t="s">
        <v>11</v>
      </c>
      <c r="E39" s="2" t="s">
        <v>18</v>
      </c>
      <c r="F39" s="9">
        <v>2055256</v>
      </c>
      <c r="G39" s="3">
        <v>71776000</v>
      </c>
      <c r="H39" s="3">
        <v>71776000</v>
      </c>
      <c r="I39" s="9">
        <f t="shared" si="0"/>
        <v>2055256</v>
      </c>
    </row>
    <row r="40" spans="1:11" ht="15.75" customHeight="1" x14ac:dyDescent="0.25">
      <c r="A40" s="1">
        <v>44503</v>
      </c>
      <c r="B40" s="2" t="s">
        <v>19</v>
      </c>
      <c r="C40" s="2" t="s">
        <v>11</v>
      </c>
      <c r="E40" s="2" t="s">
        <v>20</v>
      </c>
      <c r="F40" s="9">
        <v>49758095447.32</v>
      </c>
      <c r="G40" s="3">
        <v>150889500</v>
      </c>
      <c r="H40" s="3">
        <v>0</v>
      </c>
      <c r="I40" s="9">
        <f t="shared" si="0"/>
        <v>49908984947.32</v>
      </c>
      <c r="J40" s="3">
        <v>49808264203.32</v>
      </c>
      <c r="K40" s="3">
        <f>I40-J40</f>
        <v>100720744</v>
      </c>
    </row>
    <row r="41" spans="1:11" ht="15.75" customHeight="1" x14ac:dyDescent="0.25">
      <c r="A41" s="1">
        <v>44503</v>
      </c>
      <c r="B41" s="2" t="s">
        <v>21</v>
      </c>
      <c r="C41" s="2" t="s">
        <v>11</v>
      </c>
      <c r="E41" s="2" t="s">
        <v>22</v>
      </c>
      <c r="F41" s="3">
        <v>-19944058779</v>
      </c>
      <c r="G41" s="3">
        <v>194355500</v>
      </c>
      <c r="H41" s="3">
        <v>194355500</v>
      </c>
      <c r="I41" s="3">
        <f t="shared" si="0"/>
        <v>-19944058779</v>
      </c>
      <c r="J41" s="3">
        <f>I41-L2</f>
        <v>0</v>
      </c>
    </row>
    <row r="42" spans="1:11" ht="15.75" customHeight="1" x14ac:dyDescent="0.25">
      <c r="A42" s="1">
        <v>44503</v>
      </c>
      <c r="B42" s="2" t="s">
        <v>23</v>
      </c>
      <c r="C42" s="2" t="s">
        <v>11</v>
      </c>
      <c r="E42" s="2" t="s">
        <v>24</v>
      </c>
      <c r="F42" s="3">
        <v>-74101944986.669998</v>
      </c>
      <c r="G42" s="3">
        <v>0</v>
      </c>
      <c r="H42" s="11">
        <v>111907400</v>
      </c>
      <c r="I42" s="3">
        <f t="shared" si="0"/>
        <v>-74213852386.669998</v>
      </c>
    </row>
    <row r="43" spans="1:11" ht="15.75" customHeight="1" x14ac:dyDescent="0.25">
      <c r="A43" s="1">
        <v>44503</v>
      </c>
      <c r="B43" s="2" t="s">
        <v>25</v>
      </c>
      <c r="C43" s="2" t="s">
        <v>11</v>
      </c>
      <c r="E43" s="2" t="s">
        <v>26</v>
      </c>
      <c r="F43" s="3">
        <v>-131536847903</v>
      </c>
      <c r="G43" s="3">
        <v>0</v>
      </c>
      <c r="H43" s="11">
        <v>205614828</v>
      </c>
      <c r="I43" s="3">
        <f t="shared" si="0"/>
        <v>-131742462731</v>
      </c>
    </row>
    <row r="44" spans="1:11" ht="15.75" customHeight="1" x14ac:dyDescent="0.25">
      <c r="A44" s="1">
        <v>44503</v>
      </c>
      <c r="B44" s="2" t="s">
        <v>31</v>
      </c>
      <c r="C44" s="2" t="s">
        <v>11</v>
      </c>
      <c r="E44" s="178" t="s">
        <v>32</v>
      </c>
      <c r="F44" s="3">
        <v>4171166710</v>
      </c>
      <c r="G44" s="13">
        <v>1560000</v>
      </c>
      <c r="H44" s="3">
        <v>0</v>
      </c>
      <c r="I44" s="3">
        <f t="shared" si="0"/>
        <v>4172726710</v>
      </c>
    </row>
    <row r="45" spans="1:11" ht="15.75" customHeight="1" x14ac:dyDescent="0.25">
      <c r="A45" s="1">
        <v>44503</v>
      </c>
      <c r="B45" s="2" t="s">
        <v>55</v>
      </c>
      <c r="C45" s="2" t="s">
        <v>11</v>
      </c>
      <c r="E45" s="2" t="s">
        <v>56</v>
      </c>
      <c r="F45" s="3">
        <v>-7819400</v>
      </c>
      <c r="G45" s="3">
        <v>0</v>
      </c>
      <c r="H45" s="3">
        <v>17666000</v>
      </c>
      <c r="I45" s="3">
        <f t="shared" si="0"/>
        <v>-25485400</v>
      </c>
      <c r="J45" s="3">
        <v>25485400</v>
      </c>
      <c r="K45" s="3">
        <f>I45+J45</f>
        <v>0</v>
      </c>
    </row>
    <row r="46" spans="1:11" ht="15.75" customHeight="1" x14ac:dyDescent="0.25">
      <c r="A46" s="1">
        <v>44503</v>
      </c>
      <c r="B46" s="2" t="s">
        <v>33</v>
      </c>
      <c r="C46" s="2" t="s">
        <v>11</v>
      </c>
      <c r="E46" s="2" t="s">
        <v>34</v>
      </c>
      <c r="F46" s="3">
        <v>1870467723</v>
      </c>
      <c r="G46" s="12">
        <v>145000</v>
      </c>
      <c r="H46" s="3">
        <v>0</v>
      </c>
      <c r="I46" s="3">
        <f t="shared" si="0"/>
        <v>1870612723</v>
      </c>
    </row>
    <row r="47" spans="1:11" ht="15.75" customHeight="1" x14ac:dyDescent="0.25">
      <c r="A47" s="1">
        <v>44503</v>
      </c>
      <c r="B47" s="2" t="s">
        <v>45</v>
      </c>
      <c r="C47" s="2" t="s">
        <v>11</v>
      </c>
      <c r="E47" s="2" t="s">
        <v>46</v>
      </c>
      <c r="F47" s="3">
        <v>1280547486</v>
      </c>
      <c r="G47" s="12">
        <v>15000</v>
      </c>
      <c r="H47" s="3">
        <v>0</v>
      </c>
      <c r="I47" s="3">
        <f t="shared" si="0"/>
        <v>1280562486</v>
      </c>
    </row>
    <row r="48" spans="1:11" ht="15.75" customHeight="1" x14ac:dyDescent="0.25">
      <c r="A48" s="1">
        <v>44503</v>
      </c>
      <c r="B48" s="2" t="s">
        <v>35</v>
      </c>
      <c r="C48" s="2" t="s">
        <v>11</v>
      </c>
      <c r="E48" s="2" t="s">
        <v>36</v>
      </c>
      <c r="F48" s="3">
        <v>62224000</v>
      </c>
      <c r="G48" s="12">
        <v>230000</v>
      </c>
      <c r="H48" s="3">
        <v>0</v>
      </c>
      <c r="I48" s="3">
        <f t="shared" si="0"/>
        <v>62454000</v>
      </c>
    </row>
    <row r="49" spans="1:12" ht="15.75" customHeight="1" x14ac:dyDescent="0.25">
      <c r="A49" s="14">
        <v>44503</v>
      </c>
      <c r="B49" s="15" t="s">
        <v>37</v>
      </c>
      <c r="C49" s="15" t="s">
        <v>11</v>
      </c>
      <c r="D49" s="15"/>
      <c r="E49" s="15" t="s">
        <v>38</v>
      </c>
      <c r="F49" s="16">
        <v>96124700</v>
      </c>
      <c r="G49" s="12">
        <v>187500</v>
      </c>
      <c r="H49" s="16">
        <v>0</v>
      </c>
      <c r="I49" s="16">
        <f t="shared" si="0"/>
        <v>96312200</v>
      </c>
      <c r="J49" s="16"/>
    </row>
    <row r="50" spans="1:12" ht="15.75" customHeight="1" x14ac:dyDescent="0.25">
      <c r="A50" s="1">
        <v>44504</v>
      </c>
      <c r="B50" s="2" t="s">
        <v>10</v>
      </c>
      <c r="C50" s="2" t="s">
        <v>11</v>
      </c>
      <c r="E50" s="2" t="s">
        <v>12</v>
      </c>
      <c r="F50" s="9">
        <v>349737888</v>
      </c>
      <c r="G50" s="3">
        <v>189738392</v>
      </c>
      <c r="H50" s="3">
        <v>355414000</v>
      </c>
      <c r="I50" s="9">
        <f t="shared" si="0"/>
        <v>184062280</v>
      </c>
    </row>
    <row r="51" spans="1:12" ht="15.75" customHeight="1" x14ac:dyDescent="0.25">
      <c r="A51" s="1">
        <v>44504</v>
      </c>
      <c r="B51" s="2" t="s">
        <v>13</v>
      </c>
      <c r="C51" s="2" t="s">
        <v>11</v>
      </c>
      <c r="E51" s="2" t="s">
        <v>14</v>
      </c>
      <c r="F51" s="9">
        <v>2500000</v>
      </c>
      <c r="G51" s="3">
        <v>3413000</v>
      </c>
      <c r="H51" s="10">
        <v>3413000</v>
      </c>
      <c r="I51" s="9">
        <f t="shared" si="0"/>
        <v>2500000</v>
      </c>
    </row>
    <row r="52" spans="1:12" ht="15.75" customHeight="1" x14ac:dyDescent="0.25">
      <c r="A52" s="1">
        <v>44504</v>
      </c>
      <c r="B52" s="2" t="s">
        <v>15</v>
      </c>
      <c r="C52" s="2" t="s">
        <v>11</v>
      </c>
      <c r="E52" s="2" t="s">
        <v>16</v>
      </c>
      <c r="F52" s="9">
        <v>7269632.2599999998</v>
      </c>
      <c r="G52" s="11">
        <v>204202000</v>
      </c>
      <c r="H52" s="11">
        <v>211300000</v>
      </c>
      <c r="I52" s="9">
        <f t="shared" si="0"/>
        <v>171632.25999999046</v>
      </c>
      <c r="J52" s="3">
        <v>171632.25999996066</v>
      </c>
      <c r="K52" s="3">
        <f>I52-J52</f>
        <v>2.9802322387695313E-8</v>
      </c>
    </row>
    <row r="53" spans="1:12" ht="15.75" customHeight="1" x14ac:dyDescent="0.25">
      <c r="A53" s="1">
        <v>44504</v>
      </c>
      <c r="B53" s="2" t="s">
        <v>17</v>
      </c>
      <c r="C53" s="2" t="s">
        <v>11</v>
      </c>
      <c r="E53" s="2" t="s">
        <v>18</v>
      </c>
      <c r="F53" s="9">
        <v>2055256</v>
      </c>
      <c r="G53" s="11">
        <v>160001000</v>
      </c>
      <c r="H53" s="11">
        <v>160001000</v>
      </c>
      <c r="I53" s="9">
        <f t="shared" si="0"/>
        <v>2055256</v>
      </c>
    </row>
    <row r="54" spans="1:12" ht="15.75" customHeight="1" x14ac:dyDescent="0.25">
      <c r="A54" s="1">
        <v>44504</v>
      </c>
      <c r="B54" s="2" t="s">
        <v>19</v>
      </c>
      <c r="C54" s="2" t="s">
        <v>11</v>
      </c>
      <c r="E54" s="2" t="s">
        <v>20</v>
      </c>
      <c r="F54" s="9">
        <v>49908984947.32</v>
      </c>
      <c r="G54" s="11">
        <v>378962086</v>
      </c>
      <c r="H54" s="3">
        <v>0</v>
      </c>
      <c r="I54" s="9">
        <f t="shared" si="0"/>
        <v>50287947033.32</v>
      </c>
      <c r="J54" s="3">
        <v>50296137289.32</v>
      </c>
      <c r="K54" s="3">
        <f>I54-J54</f>
        <v>-8190256</v>
      </c>
    </row>
    <row r="55" spans="1:12" ht="15.75" customHeight="1" x14ac:dyDescent="0.25">
      <c r="A55" s="1">
        <v>44504</v>
      </c>
      <c r="B55" s="2" t="s">
        <v>21</v>
      </c>
      <c r="C55" s="2" t="s">
        <v>11</v>
      </c>
      <c r="E55" s="2" t="s">
        <v>22</v>
      </c>
      <c r="F55" s="3">
        <v>-19944058779</v>
      </c>
      <c r="G55" s="3">
        <v>728743800</v>
      </c>
      <c r="H55" s="3">
        <v>728743800</v>
      </c>
      <c r="I55" s="3">
        <f t="shared" si="0"/>
        <v>-19944058779</v>
      </c>
      <c r="J55" s="3">
        <f>I55-L2</f>
        <v>0</v>
      </c>
    </row>
    <row r="56" spans="1:12" ht="15.75" customHeight="1" x14ac:dyDescent="0.25">
      <c r="A56" s="1">
        <v>44504</v>
      </c>
      <c r="B56" s="2" t="s">
        <v>23</v>
      </c>
      <c r="C56" s="2" t="s">
        <v>11</v>
      </c>
      <c r="E56" s="2" t="s">
        <v>24</v>
      </c>
      <c r="F56" s="3">
        <v>-74213852386.669998</v>
      </c>
      <c r="G56" s="3">
        <v>0</v>
      </c>
      <c r="H56" s="11">
        <v>62571686</v>
      </c>
      <c r="I56" s="3">
        <f t="shared" si="0"/>
        <v>-74276424072.669998</v>
      </c>
    </row>
    <row r="57" spans="1:12" ht="15.75" customHeight="1" x14ac:dyDescent="0.25">
      <c r="A57" s="1">
        <v>44504</v>
      </c>
      <c r="B57" s="2" t="s">
        <v>25</v>
      </c>
      <c r="C57" s="2" t="s">
        <v>11</v>
      </c>
      <c r="E57" s="2" t="s">
        <v>26</v>
      </c>
      <c r="F57" s="3">
        <v>-131742462731</v>
      </c>
      <c r="G57" s="3">
        <v>0</v>
      </c>
      <c r="H57" s="11">
        <v>162666992</v>
      </c>
      <c r="I57" s="3">
        <f t="shared" si="0"/>
        <v>-131905129723</v>
      </c>
    </row>
    <row r="58" spans="1:12" ht="15.75" customHeight="1" x14ac:dyDescent="0.25">
      <c r="A58" s="1">
        <v>44504</v>
      </c>
      <c r="B58" s="2" t="s">
        <v>31</v>
      </c>
      <c r="C58" s="2" t="s">
        <v>11</v>
      </c>
      <c r="E58" s="178" t="s">
        <v>32</v>
      </c>
      <c r="F58" s="3">
        <v>4172726710</v>
      </c>
      <c r="G58" s="13">
        <v>3120000</v>
      </c>
      <c r="H58" s="3">
        <v>0</v>
      </c>
      <c r="I58" s="3">
        <f t="shared" si="0"/>
        <v>4175846710</v>
      </c>
    </row>
    <row r="59" spans="1:12" ht="15.75" customHeight="1" x14ac:dyDescent="0.25">
      <c r="A59" s="1">
        <v>44504</v>
      </c>
      <c r="B59" s="2" t="s">
        <v>55</v>
      </c>
      <c r="C59" s="2" t="s">
        <v>11</v>
      </c>
      <c r="E59" s="2" t="s">
        <v>56</v>
      </c>
      <c r="F59" s="9">
        <v>-25485400</v>
      </c>
      <c r="G59" s="3">
        <v>17666000</v>
      </c>
      <c r="H59" s="3">
        <v>2028800</v>
      </c>
      <c r="I59" s="9">
        <f t="shared" si="0"/>
        <v>-9848200</v>
      </c>
      <c r="J59" s="3">
        <v>9848200</v>
      </c>
      <c r="K59" s="3">
        <f>I59+J59</f>
        <v>0</v>
      </c>
      <c r="L59" s="3">
        <f>H59-G59</f>
        <v>-15637200</v>
      </c>
    </row>
    <row r="60" spans="1:12" ht="15.75" customHeight="1" x14ac:dyDescent="0.25">
      <c r="A60" s="1">
        <v>44504</v>
      </c>
      <c r="B60" s="2" t="s">
        <v>33</v>
      </c>
      <c r="C60" s="2" t="s">
        <v>11</v>
      </c>
      <c r="E60" s="2" t="s">
        <v>34</v>
      </c>
      <c r="F60" s="3">
        <v>1870612723</v>
      </c>
      <c r="G60" s="12">
        <v>145000</v>
      </c>
      <c r="H60" s="3">
        <v>0</v>
      </c>
      <c r="I60" s="3">
        <f t="shared" si="0"/>
        <v>1870757723</v>
      </c>
    </row>
    <row r="61" spans="1:12" ht="15.75" customHeight="1" x14ac:dyDescent="0.25">
      <c r="A61" s="1">
        <v>44504</v>
      </c>
      <c r="B61" s="2" t="s">
        <v>35</v>
      </c>
      <c r="C61" s="2" t="s">
        <v>11</v>
      </c>
      <c r="E61" s="2" t="s">
        <v>36</v>
      </c>
      <c r="F61" s="3">
        <v>62454000</v>
      </c>
      <c r="G61" s="12">
        <v>35500</v>
      </c>
      <c r="H61" s="3">
        <v>0</v>
      </c>
      <c r="I61" s="3">
        <f t="shared" si="0"/>
        <v>62489500</v>
      </c>
    </row>
    <row r="62" spans="1:12" ht="15.75" customHeight="1" x14ac:dyDescent="0.25">
      <c r="A62" s="14">
        <v>44504</v>
      </c>
      <c r="B62" s="15" t="s">
        <v>37</v>
      </c>
      <c r="C62" s="15" t="s">
        <v>11</v>
      </c>
      <c r="D62" s="15"/>
      <c r="E62" s="15" t="s">
        <v>38</v>
      </c>
      <c r="F62" s="16">
        <v>96312200</v>
      </c>
      <c r="G62" s="12">
        <v>112500</v>
      </c>
      <c r="H62" s="16">
        <v>0</v>
      </c>
      <c r="I62" s="16">
        <f t="shared" si="0"/>
        <v>96424700</v>
      </c>
      <c r="J62" s="16"/>
    </row>
    <row r="63" spans="1:12" ht="15.75" customHeight="1" x14ac:dyDescent="0.25">
      <c r="A63" s="1">
        <v>44505</v>
      </c>
      <c r="B63" s="2" t="s">
        <v>10</v>
      </c>
      <c r="C63" s="2" t="s">
        <v>11</v>
      </c>
      <c r="E63" s="2" t="s">
        <v>12</v>
      </c>
      <c r="F63" s="9">
        <v>184062280</v>
      </c>
      <c r="G63" s="3">
        <v>189674764</v>
      </c>
      <c r="H63" s="3">
        <v>184683100</v>
      </c>
      <c r="I63" s="9">
        <f t="shared" si="0"/>
        <v>189053944</v>
      </c>
    </row>
    <row r="64" spans="1:12" ht="15.75" customHeight="1" x14ac:dyDescent="0.25">
      <c r="A64" s="1">
        <v>44505</v>
      </c>
      <c r="B64" s="2" t="s">
        <v>13</v>
      </c>
      <c r="C64" s="2" t="s">
        <v>11</v>
      </c>
      <c r="E64" s="2" t="s">
        <v>14</v>
      </c>
      <c r="F64" s="9">
        <v>2500000</v>
      </c>
      <c r="G64" s="3">
        <v>508100</v>
      </c>
      <c r="H64" s="10">
        <v>508100</v>
      </c>
      <c r="I64" s="9">
        <f t="shared" si="0"/>
        <v>2500000</v>
      </c>
    </row>
    <row r="65" spans="1:11" ht="15.75" customHeight="1" x14ac:dyDescent="0.25">
      <c r="A65" s="1">
        <v>44505</v>
      </c>
      <c r="B65" s="2" t="s">
        <v>15</v>
      </c>
      <c r="C65" s="2" t="s">
        <v>11</v>
      </c>
      <c r="E65" s="2" t="s">
        <v>16</v>
      </c>
      <c r="F65" s="9">
        <v>171632.26</v>
      </c>
      <c r="G65" s="11">
        <v>5292128</v>
      </c>
      <c r="H65" s="11">
        <v>10000</v>
      </c>
      <c r="I65" s="9">
        <f t="shared" si="0"/>
        <v>5453760.2599999998</v>
      </c>
      <c r="J65" s="3">
        <v>5453760.2599999607</v>
      </c>
      <c r="K65" s="3">
        <f>I65-J65</f>
        <v>3.9115548133850098E-8</v>
      </c>
    </row>
    <row r="66" spans="1:11" ht="15.75" customHeight="1" x14ac:dyDescent="0.25">
      <c r="A66" s="1">
        <v>44505</v>
      </c>
      <c r="B66" s="2" t="s">
        <v>17</v>
      </c>
      <c r="C66" s="2" t="s">
        <v>11</v>
      </c>
      <c r="E66" s="2" t="s">
        <v>18</v>
      </c>
      <c r="F66" s="9">
        <v>2055256</v>
      </c>
      <c r="G66" s="11">
        <v>180758500</v>
      </c>
      <c r="H66" s="11">
        <v>182813756</v>
      </c>
      <c r="I66" s="9">
        <f t="shared" si="0"/>
        <v>0</v>
      </c>
    </row>
    <row r="67" spans="1:11" ht="15.75" customHeight="1" x14ac:dyDescent="0.25">
      <c r="A67" s="1">
        <v>44505</v>
      </c>
      <c r="B67" s="2" t="s">
        <v>19</v>
      </c>
      <c r="C67" s="2" t="s">
        <v>11</v>
      </c>
      <c r="E67" s="2" t="s">
        <v>20</v>
      </c>
      <c r="F67" s="9">
        <v>50287947033.32</v>
      </c>
      <c r="G67" s="11">
        <v>218997506</v>
      </c>
      <c r="H67" s="3">
        <v>0</v>
      </c>
      <c r="I67" s="9">
        <f t="shared" si="0"/>
        <v>50506944539.32</v>
      </c>
      <c r="J67" s="3">
        <v>50525170389.32</v>
      </c>
      <c r="K67" s="3">
        <f>I67-J67</f>
        <v>-18225850</v>
      </c>
    </row>
    <row r="68" spans="1:11" ht="15.75" customHeight="1" x14ac:dyDescent="0.25">
      <c r="A68" s="1">
        <v>44505</v>
      </c>
      <c r="B68" s="2" t="s">
        <v>21</v>
      </c>
      <c r="C68" s="2" t="s">
        <v>11</v>
      </c>
      <c r="E68" s="2" t="s">
        <v>22</v>
      </c>
      <c r="F68" s="3">
        <v>-19944058779</v>
      </c>
      <c r="G68" s="3">
        <v>368508984</v>
      </c>
      <c r="H68" s="3">
        <v>368508984</v>
      </c>
      <c r="I68" s="3">
        <f t="shared" ref="I68:I134" si="1">F68+G68-H68</f>
        <v>-19944058779</v>
      </c>
      <c r="J68" s="3">
        <f>I68-L2</f>
        <v>0</v>
      </c>
    </row>
    <row r="69" spans="1:11" ht="15.75" customHeight="1" x14ac:dyDescent="0.25">
      <c r="A69" s="1">
        <v>44505</v>
      </c>
      <c r="B69" s="2" t="s">
        <v>23</v>
      </c>
      <c r="C69" s="2" t="s">
        <v>11</v>
      </c>
      <c r="E69" s="2" t="s">
        <v>24</v>
      </c>
      <c r="F69" s="3">
        <v>-74276424072.669998</v>
      </c>
      <c r="G69" s="3">
        <v>0</v>
      </c>
      <c r="H69" s="11">
        <v>35111250</v>
      </c>
      <c r="I69" s="3">
        <f t="shared" si="1"/>
        <v>-74311535322.669998</v>
      </c>
    </row>
    <row r="70" spans="1:11" ht="15.75" customHeight="1" x14ac:dyDescent="0.25">
      <c r="A70" s="1">
        <v>44505</v>
      </c>
      <c r="B70" s="2" t="s">
        <v>25</v>
      </c>
      <c r="C70" s="2" t="s">
        <v>11</v>
      </c>
      <c r="E70" s="2" t="s">
        <v>26</v>
      </c>
      <c r="F70" s="3">
        <v>-131905129723</v>
      </c>
      <c r="G70" s="3">
        <v>0</v>
      </c>
      <c r="H70" s="11">
        <v>193960764</v>
      </c>
      <c r="I70" s="3">
        <f t="shared" si="1"/>
        <v>-132099090487</v>
      </c>
    </row>
    <row r="71" spans="1:11" ht="15.75" customHeight="1" x14ac:dyDescent="0.25">
      <c r="A71" s="1">
        <v>44505</v>
      </c>
      <c r="B71" s="2" t="s">
        <v>55</v>
      </c>
      <c r="C71" s="2" t="s">
        <v>11</v>
      </c>
      <c r="E71" s="178" t="s">
        <v>56</v>
      </c>
      <c r="F71" s="9">
        <v>-9848200</v>
      </c>
      <c r="G71" s="3">
        <v>2340000</v>
      </c>
      <c r="H71" s="3">
        <v>0</v>
      </c>
      <c r="I71" s="9">
        <f t="shared" si="1"/>
        <v>-7508200</v>
      </c>
      <c r="J71" s="3">
        <v>7508200</v>
      </c>
      <c r="K71" s="3">
        <f>I71+J71</f>
        <v>0</v>
      </c>
    </row>
    <row r="72" spans="1:11" ht="15.75" customHeight="1" x14ac:dyDescent="0.25">
      <c r="A72" s="1">
        <v>44505</v>
      </c>
      <c r="B72" s="2" t="s">
        <v>33</v>
      </c>
      <c r="C72" s="2" t="s">
        <v>11</v>
      </c>
      <c r="E72" s="2" t="s">
        <v>34</v>
      </c>
      <c r="F72" s="3">
        <v>1870757723</v>
      </c>
      <c r="G72" s="12">
        <v>145000</v>
      </c>
      <c r="H72" s="3">
        <v>0</v>
      </c>
      <c r="I72" s="9">
        <f t="shared" si="1"/>
        <v>1870902723</v>
      </c>
    </row>
    <row r="73" spans="1:11" ht="15.75" customHeight="1" x14ac:dyDescent="0.25">
      <c r="A73" s="1">
        <v>44505</v>
      </c>
      <c r="B73" s="2" t="s">
        <v>45</v>
      </c>
      <c r="C73" s="2" t="s">
        <v>11</v>
      </c>
      <c r="E73" s="2" t="s">
        <v>46</v>
      </c>
      <c r="F73" s="3">
        <v>1280562486</v>
      </c>
      <c r="G73" s="12">
        <v>60000</v>
      </c>
      <c r="H73" s="3">
        <v>0</v>
      </c>
      <c r="I73" s="3">
        <f t="shared" si="1"/>
        <v>1280622486</v>
      </c>
    </row>
    <row r="74" spans="1:11" ht="15.75" customHeight="1" x14ac:dyDescent="0.25">
      <c r="A74" s="1">
        <v>44505</v>
      </c>
      <c r="B74" s="2" t="s">
        <v>35</v>
      </c>
      <c r="C74" s="2" t="s">
        <v>11</v>
      </c>
      <c r="E74" s="2" t="s">
        <v>36</v>
      </c>
      <c r="F74" s="3">
        <v>62489500</v>
      </c>
      <c r="G74" s="12">
        <v>22000</v>
      </c>
      <c r="H74" s="3">
        <v>0</v>
      </c>
      <c r="I74" s="3">
        <f t="shared" si="1"/>
        <v>62511500</v>
      </c>
    </row>
    <row r="75" spans="1:11" ht="15.75" customHeight="1" x14ac:dyDescent="0.25">
      <c r="A75" s="1">
        <v>44505</v>
      </c>
      <c r="B75" s="2" t="s">
        <v>37</v>
      </c>
      <c r="C75" s="2" t="s">
        <v>11</v>
      </c>
      <c r="E75" s="2" t="s">
        <v>38</v>
      </c>
      <c r="F75" s="3">
        <v>96424700</v>
      </c>
      <c r="G75" s="12">
        <v>100000</v>
      </c>
      <c r="H75" s="3">
        <v>0</v>
      </c>
      <c r="I75" s="3">
        <f t="shared" si="1"/>
        <v>96524700</v>
      </c>
    </row>
    <row r="76" spans="1:11" ht="15.75" customHeight="1" x14ac:dyDescent="0.25">
      <c r="A76" s="1">
        <v>44505</v>
      </c>
      <c r="B76" s="2" t="s">
        <v>39</v>
      </c>
      <c r="C76" s="2" t="s">
        <v>11</v>
      </c>
      <c r="E76" s="178" t="s">
        <v>40</v>
      </c>
      <c r="F76" s="3">
        <v>40788600</v>
      </c>
      <c r="G76" s="12">
        <v>177100</v>
      </c>
      <c r="H76" s="3">
        <v>0</v>
      </c>
      <c r="I76" s="3">
        <f t="shared" si="1"/>
        <v>40965700</v>
      </c>
    </row>
    <row r="77" spans="1:11" ht="15.75" customHeight="1" x14ac:dyDescent="0.25">
      <c r="A77" s="1">
        <v>44505</v>
      </c>
      <c r="B77" s="2" t="s">
        <v>41</v>
      </c>
      <c r="C77" s="2" t="s">
        <v>11</v>
      </c>
      <c r="E77" s="178" t="s">
        <v>42</v>
      </c>
      <c r="F77" s="3">
        <v>6974759</v>
      </c>
      <c r="G77" s="3">
        <v>14000</v>
      </c>
      <c r="H77" s="3">
        <v>0</v>
      </c>
      <c r="I77" s="3">
        <f t="shared" si="1"/>
        <v>6988759</v>
      </c>
      <c r="J77" s="12">
        <v>4000</v>
      </c>
      <c r="K77" s="3">
        <f>G77-H77-J77</f>
        <v>10000</v>
      </c>
    </row>
    <row r="78" spans="1:11" ht="15.75" customHeight="1" x14ac:dyDescent="0.25">
      <c r="A78" s="14">
        <v>44505</v>
      </c>
      <c r="B78" s="15" t="s">
        <v>57</v>
      </c>
      <c r="C78" s="15" t="s">
        <v>11</v>
      </c>
      <c r="D78" s="15"/>
      <c r="E78" s="15" t="s">
        <v>58</v>
      </c>
      <c r="F78" s="16">
        <v>-135047594.96000001</v>
      </c>
      <c r="G78" s="16">
        <v>0</v>
      </c>
      <c r="H78" s="17">
        <v>1002128</v>
      </c>
      <c r="I78" s="16">
        <f t="shared" si="1"/>
        <v>-136049722.96000001</v>
      </c>
      <c r="J78" s="16">
        <v>136049722.95999998</v>
      </c>
      <c r="K78" s="3">
        <f>I78+J78</f>
        <v>0</v>
      </c>
    </row>
    <row r="79" spans="1:11" ht="15.75" customHeight="1" x14ac:dyDescent="0.25">
      <c r="A79" s="1">
        <v>44506</v>
      </c>
      <c r="B79" s="2" t="s">
        <v>10</v>
      </c>
      <c r="C79" s="2" t="s">
        <v>11</v>
      </c>
      <c r="E79" s="2" t="s">
        <v>12</v>
      </c>
      <c r="F79" s="9">
        <v>189053944</v>
      </c>
      <c r="G79" s="3">
        <v>199697687</v>
      </c>
      <c r="H79" s="3">
        <v>18171770</v>
      </c>
      <c r="I79" s="9">
        <f t="shared" si="1"/>
        <v>370579861</v>
      </c>
    </row>
    <row r="80" spans="1:11" ht="15.75" customHeight="1" x14ac:dyDescent="0.25">
      <c r="A80" s="1">
        <v>44506</v>
      </c>
      <c r="B80" s="2" t="s">
        <v>13</v>
      </c>
      <c r="C80" s="2" t="s">
        <v>11</v>
      </c>
      <c r="E80" s="2" t="s">
        <v>14</v>
      </c>
      <c r="F80" s="9">
        <v>2500000</v>
      </c>
      <c r="G80" s="3">
        <v>14171770</v>
      </c>
      <c r="H80" s="10">
        <v>14171770</v>
      </c>
      <c r="I80" s="9">
        <f t="shared" si="1"/>
        <v>2500000</v>
      </c>
    </row>
    <row r="81" spans="1:11" ht="15.75" customHeight="1" x14ac:dyDescent="0.25">
      <c r="A81" s="1">
        <v>44506</v>
      </c>
      <c r="B81" s="2" t="s">
        <v>15</v>
      </c>
      <c r="C81" s="2" t="s">
        <v>11</v>
      </c>
      <c r="E81" s="2" t="s">
        <v>16</v>
      </c>
      <c r="F81" s="9">
        <v>5453760.2599999998</v>
      </c>
      <c r="G81" s="11">
        <v>5697400</v>
      </c>
      <c r="H81" s="3">
        <v>0</v>
      </c>
      <c r="I81" s="9">
        <f t="shared" si="1"/>
        <v>11151160.26</v>
      </c>
      <c r="J81" s="3">
        <v>11151160.259999961</v>
      </c>
      <c r="K81" s="3">
        <f>I81-J81</f>
        <v>3.9115548133850098E-8</v>
      </c>
    </row>
    <row r="82" spans="1:11" ht="15.75" customHeight="1" x14ac:dyDescent="0.25">
      <c r="A82" s="1">
        <v>44506</v>
      </c>
      <c r="B82" s="18" t="s">
        <v>19</v>
      </c>
      <c r="C82" s="2" t="s">
        <v>11</v>
      </c>
      <c r="E82" s="2" t="s">
        <v>20</v>
      </c>
      <c r="F82" s="9">
        <v>50506944539.32</v>
      </c>
      <c r="G82" s="11">
        <v>147052551</v>
      </c>
      <c r="H82" s="3">
        <v>0</v>
      </c>
      <c r="I82" s="9">
        <f t="shared" si="1"/>
        <v>50653997090.32</v>
      </c>
      <c r="J82" s="3">
        <v>50653997090.32</v>
      </c>
      <c r="K82" s="3">
        <f>I82-J82</f>
        <v>0</v>
      </c>
    </row>
    <row r="83" spans="1:11" ht="15.75" customHeight="1" x14ac:dyDescent="0.25">
      <c r="A83" s="1">
        <v>44506</v>
      </c>
      <c r="B83" s="2" t="s">
        <v>21</v>
      </c>
      <c r="C83" s="2" t="s">
        <v>11</v>
      </c>
      <c r="E83" s="2" t="s">
        <v>22</v>
      </c>
      <c r="F83" s="3">
        <v>-19944058779</v>
      </c>
      <c r="G83" s="3">
        <v>36398666</v>
      </c>
      <c r="H83" s="3">
        <v>36398666</v>
      </c>
      <c r="I83" s="3">
        <f t="shared" si="1"/>
        <v>-19944058779</v>
      </c>
      <c r="J83" s="3">
        <f>I83-L2</f>
        <v>0</v>
      </c>
    </row>
    <row r="84" spans="1:11" ht="15.75" customHeight="1" x14ac:dyDescent="0.25">
      <c r="A84" s="1">
        <v>44506</v>
      </c>
      <c r="B84" s="2" t="s">
        <v>23</v>
      </c>
      <c r="C84" s="2" t="s">
        <v>11</v>
      </c>
      <c r="E84" s="2" t="s">
        <v>24</v>
      </c>
      <c r="F84" s="3">
        <v>-74311535322.669998</v>
      </c>
      <c r="G84" s="3">
        <v>0</v>
      </c>
      <c r="H84" s="11">
        <v>169733602</v>
      </c>
      <c r="I84" s="3">
        <f t="shared" si="1"/>
        <v>-74481268924.669998</v>
      </c>
    </row>
    <row r="85" spans="1:11" ht="15.75" customHeight="1" x14ac:dyDescent="0.25">
      <c r="A85" s="1">
        <v>44506</v>
      </c>
      <c r="B85" s="19" t="s">
        <v>25</v>
      </c>
      <c r="C85" s="2" t="s">
        <v>11</v>
      </c>
      <c r="E85" s="2" t="s">
        <v>26</v>
      </c>
      <c r="F85" s="3">
        <v>-132099090487</v>
      </c>
      <c r="G85" s="3">
        <v>0</v>
      </c>
      <c r="H85" s="11">
        <v>160212186</v>
      </c>
      <c r="I85" s="3">
        <f t="shared" si="1"/>
        <v>-132259302673</v>
      </c>
    </row>
    <row r="86" spans="1:11" ht="15.75" customHeight="1" x14ac:dyDescent="0.25">
      <c r="A86" s="1">
        <v>44506</v>
      </c>
      <c r="B86" s="2" t="s">
        <v>59</v>
      </c>
      <c r="C86" s="2" t="s">
        <v>11</v>
      </c>
      <c r="E86" s="178" t="s">
        <v>60</v>
      </c>
      <c r="F86" s="9">
        <v>18224804</v>
      </c>
      <c r="G86" s="12">
        <v>13844246</v>
      </c>
      <c r="H86" s="3">
        <v>18225850</v>
      </c>
      <c r="I86" s="9">
        <f t="shared" si="1"/>
        <v>13843200</v>
      </c>
      <c r="J86" s="3">
        <v>13843200</v>
      </c>
      <c r="K86" s="3">
        <f>I86-J86</f>
        <v>0</v>
      </c>
    </row>
    <row r="87" spans="1:11" ht="15.75" customHeight="1" x14ac:dyDescent="0.25">
      <c r="A87" s="1">
        <v>44506</v>
      </c>
      <c r="B87" s="2" t="s">
        <v>33</v>
      </c>
      <c r="C87" s="2" t="s">
        <v>11</v>
      </c>
      <c r="E87" s="2" t="s">
        <v>34</v>
      </c>
      <c r="F87" s="3">
        <v>1870902723</v>
      </c>
      <c r="G87" s="12">
        <v>145000</v>
      </c>
      <c r="H87" s="3">
        <v>0</v>
      </c>
      <c r="I87" s="3">
        <f t="shared" si="1"/>
        <v>1871047723</v>
      </c>
    </row>
    <row r="88" spans="1:11" ht="15.75" customHeight="1" x14ac:dyDescent="0.25">
      <c r="A88" s="1">
        <v>44506</v>
      </c>
      <c r="B88" s="2" t="s">
        <v>35</v>
      </c>
      <c r="C88" s="2" t="s">
        <v>11</v>
      </c>
      <c r="E88" s="2" t="s">
        <v>36</v>
      </c>
      <c r="F88" s="3">
        <v>62511500</v>
      </c>
      <c r="G88" s="12">
        <v>76000</v>
      </c>
      <c r="H88" s="3">
        <v>0</v>
      </c>
      <c r="I88" s="3">
        <f t="shared" si="1"/>
        <v>62587500</v>
      </c>
    </row>
    <row r="89" spans="1:11" ht="15.75" customHeight="1" x14ac:dyDescent="0.25">
      <c r="A89" s="1">
        <v>44506</v>
      </c>
      <c r="B89" s="2" t="s">
        <v>37</v>
      </c>
      <c r="C89" s="2" t="s">
        <v>11</v>
      </c>
      <c r="E89" s="2" t="s">
        <v>38</v>
      </c>
      <c r="F89" s="3">
        <v>96524700</v>
      </c>
      <c r="G89" s="12">
        <v>62500</v>
      </c>
      <c r="H89" s="3">
        <v>0</v>
      </c>
      <c r="I89" s="3">
        <f t="shared" si="1"/>
        <v>96587200</v>
      </c>
    </row>
    <row r="90" spans="1:11" ht="15.75" customHeight="1" x14ac:dyDescent="0.25">
      <c r="A90" s="1">
        <v>44506</v>
      </c>
      <c r="B90" s="2" t="s">
        <v>61</v>
      </c>
      <c r="C90" s="2" t="s">
        <v>11</v>
      </c>
      <c r="E90" s="178" t="s">
        <v>62</v>
      </c>
      <c r="F90" s="3">
        <v>36615900</v>
      </c>
      <c r="G90" s="12">
        <v>10000</v>
      </c>
      <c r="H90" s="3">
        <v>0</v>
      </c>
      <c r="I90" s="3">
        <f t="shared" si="1"/>
        <v>36625900</v>
      </c>
    </row>
    <row r="91" spans="1:11" ht="15.75" customHeight="1" x14ac:dyDescent="0.25">
      <c r="A91" s="1">
        <v>44506</v>
      </c>
      <c r="B91" s="2" t="s">
        <v>41</v>
      </c>
      <c r="C91" s="2" t="s">
        <v>11</v>
      </c>
      <c r="E91" s="178" t="s">
        <v>42</v>
      </c>
      <c r="F91" s="3">
        <v>6988759</v>
      </c>
      <c r="G91" s="12">
        <v>35070</v>
      </c>
      <c r="H91" s="3">
        <v>0</v>
      </c>
      <c r="I91" s="3">
        <f t="shared" si="1"/>
        <v>7023829</v>
      </c>
    </row>
    <row r="92" spans="1:11" ht="15.75" customHeight="1" x14ac:dyDescent="0.25">
      <c r="A92" s="14">
        <v>44506</v>
      </c>
      <c r="B92" s="15" t="s">
        <v>57</v>
      </c>
      <c r="C92" s="15" t="s">
        <v>11</v>
      </c>
      <c r="D92" s="15"/>
      <c r="E92" s="15" t="s">
        <v>58</v>
      </c>
      <c r="F92" s="16">
        <v>-136049722.96000001</v>
      </c>
      <c r="G92" s="16">
        <v>0</v>
      </c>
      <c r="H92" s="16">
        <v>277046</v>
      </c>
      <c r="I92" s="16">
        <f t="shared" si="1"/>
        <v>-136326768.96000001</v>
      </c>
      <c r="J92" s="17">
        <v>276000</v>
      </c>
      <c r="K92" s="3">
        <f>H92-G92-J92</f>
        <v>1046</v>
      </c>
    </row>
    <row r="93" spans="1:11" ht="15.75" customHeight="1" x14ac:dyDescent="0.25">
      <c r="A93" s="1">
        <v>44507</v>
      </c>
      <c r="B93" s="2" t="s">
        <v>10</v>
      </c>
      <c r="C93" s="2" t="s">
        <v>11</v>
      </c>
      <c r="E93" s="2" t="s">
        <v>12</v>
      </c>
      <c r="F93" s="9">
        <v>370579861</v>
      </c>
      <c r="G93" s="3">
        <v>15880100</v>
      </c>
      <c r="H93" s="3">
        <v>0</v>
      </c>
      <c r="I93" s="9">
        <f t="shared" si="1"/>
        <v>386459961</v>
      </c>
    </row>
    <row r="94" spans="1:11" ht="15.75" customHeight="1" x14ac:dyDescent="0.25">
      <c r="A94" s="14">
        <v>44507</v>
      </c>
      <c r="B94" s="15" t="s">
        <v>25</v>
      </c>
      <c r="C94" s="15" t="s">
        <v>11</v>
      </c>
      <c r="D94" s="15"/>
      <c r="E94" s="15" t="s">
        <v>26</v>
      </c>
      <c r="F94" s="16">
        <v>-132259302673</v>
      </c>
      <c r="G94" s="16">
        <v>0</v>
      </c>
      <c r="H94" s="17">
        <v>15880100</v>
      </c>
      <c r="I94" s="16">
        <f t="shared" si="1"/>
        <v>-132275182773</v>
      </c>
      <c r="J94" s="16"/>
    </row>
    <row r="95" spans="1:11" ht="15.75" customHeight="1" x14ac:dyDescent="0.25">
      <c r="A95" s="1">
        <v>44508</v>
      </c>
      <c r="B95" s="2" t="s">
        <v>10</v>
      </c>
      <c r="C95" s="2" t="s">
        <v>11</v>
      </c>
      <c r="E95" s="2" t="s">
        <v>12</v>
      </c>
      <c r="F95" s="9">
        <v>386459961</v>
      </c>
      <c r="G95" s="3">
        <v>160201104</v>
      </c>
      <c r="H95" s="3">
        <v>402787950</v>
      </c>
      <c r="I95" s="9">
        <f t="shared" si="1"/>
        <v>143873115</v>
      </c>
    </row>
    <row r="96" spans="1:11" ht="15.75" customHeight="1" x14ac:dyDescent="0.25">
      <c r="A96" s="1">
        <v>44508</v>
      </c>
      <c r="B96" s="2" t="s">
        <v>13</v>
      </c>
      <c r="C96" s="2" t="s">
        <v>11</v>
      </c>
      <c r="E96" s="2" t="s">
        <v>14</v>
      </c>
      <c r="F96" s="9">
        <v>2500000</v>
      </c>
      <c r="G96" s="3">
        <v>15756950</v>
      </c>
      <c r="H96" s="10">
        <v>15756950</v>
      </c>
      <c r="I96" s="9">
        <f t="shared" si="1"/>
        <v>2500000</v>
      </c>
    </row>
    <row r="97" spans="1:11" ht="15.75" customHeight="1" x14ac:dyDescent="0.25">
      <c r="A97" s="1">
        <v>44508</v>
      </c>
      <c r="B97" s="2" t="s">
        <v>15</v>
      </c>
      <c r="C97" s="2" t="s">
        <v>11</v>
      </c>
      <c r="E97" s="2" t="s">
        <v>16</v>
      </c>
      <c r="F97" s="9">
        <v>11151160.26</v>
      </c>
      <c r="G97" s="11">
        <v>3866400</v>
      </c>
      <c r="H97" s="11">
        <v>14600000</v>
      </c>
      <c r="I97" s="9">
        <f t="shared" si="1"/>
        <v>417560.25999999978</v>
      </c>
      <c r="J97" s="3">
        <v>417560.25999996066</v>
      </c>
      <c r="K97" s="3">
        <f>I97-J97</f>
        <v>3.9115548133850098E-8</v>
      </c>
    </row>
    <row r="98" spans="1:11" ht="15.75" customHeight="1" x14ac:dyDescent="0.25">
      <c r="A98" s="1">
        <v>44508</v>
      </c>
      <c r="B98" s="2" t="s">
        <v>17</v>
      </c>
      <c r="C98" s="2" t="s">
        <v>11</v>
      </c>
      <c r="E98" s="2" t="s">
        <v>18</v>
      </c>
      <c r="F98" s="9">
        <v>0</v>
      </c>
      <c r="G98" s="11">
        <v>384607240</v>
      </c>
      <c r="H98" s="11">
        <v>384607240</v>
      </c>
      <c r="I98" s="9">
        <f t="shared" si="1"/>
        <v>0</v>
      </c>
    </row>
    <row r="99" spans="1:11" ht="15.75" customHeight="1" x14ac:dyDescent="0.25">
      <c r="A99" s="1">
        <v>44508</v>
      </c>
      <c r="B99" s="2" t="s">
        <v>19</v>
      </c>
      <c r="C99" s="2" t="s">
        <v>11</v>
      </c>
      <c r="E99" s="2" t="s">
        <v>20</v>
      </c>
      <c r="F99" s="9">
        <v>50653997090.32</v>
      </c>
      <c r="G99" s="3">
        <v>404544240</v>
      </c>
      <c r="H99" s="3">
        <v>0</v>
      </c>
      <c r="I99" s="9">
        <f t="shared" si="1"/>
        <v>51058541330.32</v>
      </c>
      <c r="J99" s="3">
        <v>50659334090.32</v>
      </c>
      <c r="K99" s="3">
        <f>I99-J99</f>
        <v>399207240</v>
      </c>
    </row>
    <row r="100" spans="1:11" ht="15.75" customHeight="1" x14ac:dyDescent="0.25">
      <c r="A100" s="1">
        <v>44508</v>
      </c>
      <c r="B100" s="2" t="s">
        <v>21</v>
      </c>
      <c r="C100" s="2" t="s">
        <v>11</v>
      </c>
      <c r="E100" s="2" t="s">
        <v>22</v>
      </c>
      <c r="F100" s="3">
        <v>-19944058779</v>
      </c>
      <c r="G100" s="3">
        <v>801995190</v>
      </c>
      <c r="H100" s="3">
        <v>801995190</v>
      </c>
      <c r="I100" s="3">
        <f t="shared" si="1"/>
        <v>-19944058779</v>
      </c>
      <c r="J100" s="3">
        <f>I100-L2</f>
        <v>0</v>
      </c>
    </row>
    <row r="101" spans="1:11" ht="15.75" customHeight="1" x14ac:dyDescent="0.25">
      <c r="A101" s="1">
        <v>44508</v>
      </c>
      <c r="B101" s="2" t="s">
        <v>23</v>
      </c>
      <c r="C101" s="2" t="s">
        <v>11</v>
      </c>
      <c r="E101" s="2" t="s">
        <v>24</v>
      </c>
      <c r="F101" s="3">
        <v>-74481268924.669998</v>
      </c>
      <c r="G101" s="3">
        <v>0</v>
      </c>
      <c r="H101" s="11">
        <v>22576140</v>
      </c>
      <c r="I101" s="3">
        <f t="shared" si="1"/>
        <v>-74503845064.669998</v>
      </c>
    </row>
    <row r="102" spans="1:11" ht="15.75" customHeight="1" x14ac:dyDescent="0.25">
      <c r="A102" s="1">
        <v>44508</v>
      </c>
      <c r="B102" s="2" t="s">
        <v>25</v>
      </c>
      <c r="C102" s="2" t="s">
        <v>11</v>
      </c>
      <c r="E102" s="2" t="s">
        <v>26</v>
      </c>
      <c r="F102" s="3">
        <v>-132275182773</v>
      </c>
      <c r="G102" s="3">
        <v>0</v>
      </c>
      <c r="H102" s="11">
        <v>144404604</v>
      </c>
      <c r="I102" s="3">
        <f t="shared" si="1"/>
        <v>-132419587377</v>
      </c>
    </row>
    <row r="103" spans="1:11" ht="15.75" customHeight="1" x14ac:dyDescent="0.25">
      <c r="A103" s="1">
        <v>44508</v>
      </c>
      <c r="B103" s="2" t="s">
        <v>31</v>
      </c>
      <c r="C103" s="2" t="s">
        <v>11</v>
      </c>
      <c r="E103" s="178" t="s">
        <v>32</v>
      </c>
      <c r="F103" s="3">
        <v>4175846710</v>
      </c>
      <c r="G103" s="13">
        <v>2520000</v>
      </c>
      <c r="H103" s="3">
        <v>0</v>
      </c>
      <c r="I103" s="3">
        <f t="shared" si="1"/>
        <v>4178366710</v>
      </c>
    </row>
    <row r="104" spans="1:11" ht="15" customHeight="1" x14ac:dyDescent="0.25">
      <c r="A104" s="1">
        <v>44508</v>
      </c>
      <c r="B104" s="2" t="s">
        <v>33</v>
      </c>
      <c r="C104" s="2" t="s">
        <v>11</v>
      </c>
      <c r="E104" s="2" t="s">
        <v>34</v>
      </c>
      <c r="F104" s="3">
        <v>1871047723</v>
      </c>
      <c r="G104" s="12">
        <v>145000</v>
      </c>
      <c r="H104" s="3">
        <v>0</v>
      </c>
      <c r="I104" s="3">
        <f t="shared" si="1"/>
        <v>1871192723</v>
      </c>
    </row>
    <row r="105" spans="1:11" ht="15.75" customHeight="1" x14ac:dyDescent="0.25">
      <c r="A105" s="1">
        <v>44508</v>
      </c>
      <c r="B105" s="2" t="s">
        <v>35</v>
      </c>
      <c r="C105" s="2" t="s">
        <v>11</v>
      </c>
      <c r="E105" s="2" t="s">
        <v>36</v>
      </c>
      <c r="F105" s="3">
        <v>62587500</v>
      </c>
      <c r="G105" s="12">
        <v>11000</v>
      </c>
      <c r="H105" s="3">
        <v>0</v>
      </c>
      <c r="I105" s="3">
        <f t="shared" si="1"/>
        <v>62598500</v>
      </c>
    </row>
    <row r="106" spans="1:11" ht="15.75" customHeight="1" x14ac:dyDescent="0.25">
      <c r="A106" s="1">
        <v>44508</v>
      </c>
      <c r="B106" s="2" t="s">
        <v>39</v>
      </c>
      <c r="C106" s="2" t="s">
        <v>11</v>
      </c>
      <c r="E106" s="178" t="s">
        <v>40</v>
      </c>
      <c r="F106" s="3">
        <v>40965700</v>
      </c>
      <c r="G106" s="12">
        <v>81550</v>
      </c>
      <c r="H106" s="3">
        <v>0</v>
      </c>
      <c r="I106" s="3">
        <f t="shared" si="1"/>
        <v>41047250</v>
      </c>
    </row>
    <row r="107" spans="1:11" ht="15.75" customHeight="1" x14ac:dyDescent="0.25">
      <c r="A107" s="1">
        <v>44508</v>
      </c>
      <c r="B107" s="2" t="s">
        <v>41</v>
      </c>
      <c r="C107" s="2" t="s">
        <v>11</v>
      </c>
      <c r="E107" s="178" t="s">
        <v>42</v>
      </c>
      <c r="F107" s="3">
        <v>7023829</v>
      </c>
      <c r="G107" s="12">
        <v>29800</v>
      </c>
      <c r="H107" s="3">
        <v>0</v>
      </c>
      <c r="I107" s="3">
        <f t="shared" si="1"/>
        <v>7053629</v>
      </c>
    </row>
    <row r="108" spans="1:11" ht="15.75" customHeight="1" x14ac:dyDescent="0.25">
      <c r="A108" s="14">
        <v>44508</v>
      </c>
      <c r="B108" s="15" t="s">
        <v>63</v>
      </c>
      <c r="C108" s="15" t="s">
        <v>11</v>
      </c>
      <c r="D108" s="15"/>
      <c r="E108" s="179" t="s">
        <v>64</v>
      </c>
      <c r="F108" s="16">
        <v>714871771.52999997</v>
      </c>
      <c r="G108" s="12">
        <v>12969600</v>
      </c>
      <c r="H108" s="16">
        <v>0</v>
      </c>
      <c r="I108" s="16">
        <f t="shared" si="1"/>
        <v>727841371.52999997</v>
      </c>
      <c r="J108" s="16"/>
    </row>
    <row r="109" spans="1:11" ht="15.75" customHeight="1" x14ac:dyDescent="0.25">
      <c r="A109" s="1">
        <v>44509</v>
      </c>
      <c r="B109" s="2" t="s">
        <v>10</v>
      </c>
      <c r="C109" s="2" t="s">
        <v>11</v>
      </c>
      <c r="E109" s="2" t="s">
        <v>12</v>
      </c>
      <c r="F109" s="9">
        <v>143873115</v>
      </c>
      <c r="G109" s="3">
        <v>159790799</v>
      </c>
      <c r="H109" s="3">
        <v>158028186</v>
      </c>
      <c r="I109" s="9">
        <f t="shared" si="1"/>
        <v>145635728</v>
      </c>
    </row>
    <row r="110" spans="1:11" ht="15.75" customHeight="1" x14ac:dyDescent="0.25">
      <c r="A110" s="1">
        <v>44509</v>
      </c>
      <c r="B110" s="2" t="s">
        <v>13</v>
      </c>
      <c r="C110" s="2" t="s">
        <v>11</v>
      </c>
      <c r="E110" s="2" t="s">
        <v>14</v>
      </c>
      <c r="F110" s="9">
        <v>2500000</v>
      </c>
      <c r="G110" s="3">
        <v>11736486</v>
      </c>
      <c r="H110" s="10">
        <v>11736486</v>
      </c>
      <c r="I110" s="9">
        <f t="shared" si="1"/>
        <v>2500000</v>
      </c>
    </row>
    <row r="111" spans="1:11" ht="15.75" customHeight="1" x14ac:dyDescent="0.25">
      <c r="A111" s="1">
        <v>44509</v>
      </c>
      <c r="B111" s="2" t="s">
        <v>15</v>
      </c>
      <c r="C111" s="2" t="s">
        <v>11</v>
      </c>
      <c r="E111" s="2" t="s">
        <v>16</v>
      </c>
      <c r="F111" s="9">
        <v>417560.26</v>
      </c>
      <c r="G111" s="11">
        <v>15530700</v>
      </c>
      <c r="H111" s="11">
        <v>10100000</v>
      </c>
      <c r="I111" s="9">
        <f t="shared" si="1"/>
        <v>5848260.2599999998</v>
      </c>
      <c r="J111" s="3">
        <v>5848260.2599999607</v>
      </c>
      <c r="K111" s="3">
        <f>I111-J111</f>
        <v>3.9115548133850098E-8</v>
      </c>
    </row>
    <row r="112" spans="1:11" ht="15.75" customHeight="1" x14ac:dyDescent="0.25">
      <c r="A112" s="1">
        <v>44509</v>
      </c>
      <c r="B112" s="2" t="s">
        <v>17</v>
      </c>
      <c r="C112" s="2" t="s">
        <v>11</v>
      </c>
      <c r="E112" s="2" t="s">
        <v>18</v>
      </c>
      <c r="F112" s="9">
        <v>0</v>
      </c>
      <c r="G112" s="11">
        <v>158461099</v>
      </c>
      <c r="H112" s="3">
        <v>158461099</v>
      </c>
      <c r="I112" s="9">
        <f t="shared" si="1"/>
        <v>0</v>
      </c>
    </row>
    <row r="113" spans="1:11" ht="15.75" customHeight="1" x14ac:dyDescent="0.25">
      <c r="A113" s="1">
        <v>44509</v>
      </c>
      <c r="B113" s="2" t="s">
        <v>19</v>
      </c>
      <c r="C113" s="2" t="s">
        <v>11</v>
      </c>
      <c r="E113" s="2" t="s">
        <v>20</v>
      </c>
      <c r="F113" s="9">
        <v>51058541330.32</v>
      </c>
      <c r="G113" s="3">
        <v>211697749</v>
      </c>
      <c r="H113" s="3">
        <v>0</v>
      </c>
      <c r="I113" s="9">
        <f t="shared" si="1"/>
        <v>51270239079.32</v>
      </c>
      <c r="J113" s="3">
        <v>51291399079.32</v>
      </c>
      <c r="K113" s="3">
        <f>I113-J113</f>
        <v>-21160000</v>
      </c>
    </row>
    <row r="114" spans="1:11" ht="15.75" customHeight="1" x14ac:dyDescent="0.25">
      <c r="A114" s="1">
        <v>44509</v>
      </c>
      <c r="B114" s="2" t="s">
        <v>21</v>
      </c>
      <c r="C114" s="2" t="s">
        <v>11</v>
      </c>
      <c r="E114" s="2" t="s">
        <v>22</v>
      </c>
      <c r="F114" s="3">
        <v>-19944058779</v>
      </c>
      <c r="G114" s="3">
        <v>326601285</v>
      </c>
      <c r="H114" s="3">
        <v>326601285</v>
      </c>
      <c r="I114" s="3">
        <f t="shared" si="1"/>
        <v>-19944058779</v>
      </c>
      <c r="J114" s="3">
        <f>I114-L2</f>
        <v>0</v>
      </c>
    </row>
    <row r="115" spans="1:11" ht="15.75" customHeight="1" x14ac:dyDescent="0.25">
      <c r="A115" s="1">
        <v>44509</v>
      </c>
      <c r="B115" s="2" t="s">
        <v>23</v>
      </c>
      <c r="C115" s="2" t="s">
        <v>11</v>
      </c>
      <c r="E115" s="2" t="s">
        <v>24</v>
      </c>
      <c r="F115" s="3">
        <v>-74503845064.669998</v>
      </c>
      <c r="G115" s="3">
        <v>0</v>
      </c>
      <c r="H115" s="11">
        <v>65114550</v>
      </c>
      <c r="I115" s="3">
        <f t="shared" si="1"/>
        <v>-74568959614.669998</v>
      </c>
    </row>
    <row r="116" spans="1:11" ht="15.75" customHeight="1" x14ac:dyDescent="0.25">
      <c r="A116" s="1">
        <v>44509</v>
      </c>
      <c r="B116" s="2" t="s">
        <v>25</v>
      </c>
      <c r="C116" s="2" t="s">
        <v>11</v>
      </c>
      <c r="E116" s="2" t="s">
        <v>26</v>
      </c>
      <c r="F116" s="3">
        <v>-132419587377</v>
      </c>
      <c r="G116" s="3">
        <v>0</v>
      </c>
      <c r="H116" s="11">
        <v>165499948</v>
      </c>
      <c r="I116" s="3">
        <f t="shared" si="1"/>
        <v>-132585087325</v>
      </c>
    </row>
    <row r="117" spans="1:11" ht="15.75" customHeight="1" x14ac:dyDescent="0.25">
      <c r="A117" s="1">
        <v>44509</v>
      </c>
      <c r="B117" s="2" t="s">
        <v>43</v>
      </c>
      <c r="C117" s="2" t="s">
        <v>11</v>
      </c>
      <c r="E117" s="2" t="s">
        <v>44</v>
      </c>
      <c r="F117" s="3">
        <v>1737000</v>
      </c>
      <c r="G117" s="12">
        <v>120000</v>
      </c>
      <c r="H117" s="3">
        <v>0</v>
      </c>
      <c r="I117" s="3">
        <f t="shared" si="1"/>
        <v>1857000</v>
      </c>
      <c r="J117" s="3">
        <v>1857000</v>
      </c>
      <c r="K117" s="3">
        <f>I117-J117</f>
        <v>0</v>
      </c>
    </row>
    <row r="118" spans="1:11" ht="15.75" customHeight="1" x14ac:dyDescent="0.25">
      <c r="A118" s="1">
        <v>44509</v>
      </c>
      <c r="B118" s="2" t="s">
        <v>29</v>
      </c>
      <c r="C118" s="2" t="s">
        <v>11</v>
      </c>
      <c r="E118" s="178" t="s">
        <v>30</v>
      </c>
      <c r="F118" s="3">
        <v>-21029445</v>
      </c>
      <c r="G118" s="12">
        <v>11062685</v>
      </c>
      <c r="H118" s="3">
        <v>0</v>
      </c>
      <c r="I118" s="3">
        <f t="shared" si="1"/>
        <v>-9966760</v>
      </c>
    </row>
    <row r="119" spans="1:11" ht="15.75" customHeight="1" x14ac:dyDescent="0.25">
      <c r="A119" s="1">
        <v>44509</v>
      </c>
      <c r="B119" s="2" t="s">
        <v>33</v>
      </c>
      <c r="C119" s="2" t="s">
        <v>11</v>
      </c>
      <c r="E119" s="2" t="s">
        <v>34</v>
      </c>
      <c r="F119" s="3">
        <v>1871192723</v>
      </c>
      <c r="G119" s="12">
        <v>295000</v>
      </c>
      <c r="H119" s="3">
        <v>0</v>
      </c>
      <c r="I119" s="3">
        <f t="shared" si="1"/>
        <v>1871487723</v>
      </c>
    </row>
    <row r="120" spans="1:11" ht="15.75" customHeight="1" x14ac:dyDescent="0.25">
      <c r="A120" s="1">
        <v>44509</v>
      </c>
      <c r="B120" s="2" t="s">
        <v>45</v>
      </c>
      <c r="C120" s="2" t="s">
        <v>11</v>
      </c>
      <c r="E120" s="2" t="s">
        <v>46</v>
      </c>
      <c r="F120" s="3">
        <v>1280622486</v>
      </c>
      <c r="G120" s="12">
        <v>80000</v>
      </c>
      <c r="H120" s="3">
        <v>0</v>
      </c>
      <c r="I120" s="3">
        <f t="shared" si="1"/>
        <v>1280702486</v>
      </c>
    </row>
    <row r="121" spans="1:11" ht="15.75" customHeight="1" x14ac:dyDescent="0.25">
      <c r="A121" s="1">
        <v>44509</v>
      </c>
      <c r="B121" s="2" t="s">
        <v>35</v>
      </c>
      <c r="C121" s="2" t="s">
        <v>11</v>
      </c>
      <c r="E121" s="2" t="s">
        <v>36</v>
      </c>
      <c r="F121" s="3">
        <v>62598500</v>
      </c>
      <c r="G121" s="12">
        <v>44000</v>
      </c>
      <c r="H121" s="3">
        <v>0</v>
      </c>
      <c r="I121" s="3">
        <f t="shared" si="1"/>
        <v>62642500</v>
      </c>
    </row>
    <row r="122" spans="1:11" ht="15.75" customHeight="1" x14ac:dyDescent="0.25">
      <c r="A122" s="1">
        <v>44509</v>
      </c>
      <c r="B122" s="2" t="s">
        <v>37</v>
      </c>
      <c r="C122" s="2" t="s">
        <v>11</v>
      </c>
      <c r="E122" s="2" t="s">
        <v>38</v>
      </c>
      <c r="F122" s="3">
        <v>96587200</v>
      </c>
      <c r="G122" s="12">
        <v>125000</v>
      </c>
      <c r="H122" s="3">
        <v>0</v>
      </c>
      <c r="I122" s="3">
        <f t="shared" si="1"/>
        <v>96712200</v>
      </c>
    </row>
    <row r="123" spans="1:11" ht="15.75" customHeight="1" x14ac:dyDescent="0.25">
      <c r="A123" s="1">
        <v>44509</v>
      </c>
      <c r="B123" s="2" t="s">
        <v>39</v>
      </c>
      <c r="C123" s="2" t="s">
        <v>11</v>
      </c>
      <c r="E123" s="2" t="s">
        <v>40</v>
      </c>
      <c r="F123" s="3">
        <v>41047250</v>
      </c>
      <c r="G123" s="3">
        <v>0</v>
      </c>
      <c r="H123" s="11">
        <v>1050</v>
      </c>
      <c r="I123" s="3">
        <f t="shared" si="1"/>
        <v>41046200</v>
      </c>
    </row>
    <row r="124" spans="1:11" ht="15.75" customHeight="1" x14ac:dyDescent="0.25">
      <c r="A124" s="1">
        <v>44509</v>
      </c>
      <c r="B124" s="2" t="s">
        <v>41</v>
      </c>
      <c r="C124" s="2" t="s">
        <v>11</v>
      </c>
      <c r="E124" s="178" t="s">
        <v>42</v>
      </c>
      <c r="F124" s="3">
        <v>7053629</v>
      </c>
      <c r="G124" s="3">
        <v>9801</v>
      </c>
      <c r="H124" s="11">
        <v>0</v>
      </c>
      <c r="I124" s="3">
        <f t="shared" si="1"/>
        <v>7063430</v>
      </c>
    </row>
    <row r="125" spans="1:11" ht="15.75" customHeight="1" x14ac:dyDescent="0.25">
      <c r="A125" s="14">
        <v>44509</v>
      </c>
      <c r="B125" s="15" t="s">
        <v>57</v>
      </c>
      <c r="C125" s="15" t="s">
        <v>11</v>
      </c>
      <c r="D125" s="15"/>
      <c r="E125" s="15" t="s">
        <v>58</v>
      </c>
      <c r="F125" s="16">
        <v>-136326768.96000001</v>
      </c>
      <c r="G125" s="17">
        <v>0</v>
      </c>
      <c r="H125" s="17">
        <v>12000</v>
      </c>
      <c r="I125" s="16">
        <f t="shared" si="1"/>
        <v>-136338768.96000001</v>
      </c>
      <c r="J125" s="16"/>
    </row>
    <row r="126" spans="1:11" ht="15.75" customHeight="1" x14ac:dyDescent="0.25">
      <c r="A126" s="1">
        <v>44510</v>
      </c>
      <c r="B126" s="2" t="s">
        <v>10</v>
      </c>
      <c r="C126" s="2" t="s">
        <v>11</v>
      </c>
      <c r="E126" s="2" t="s">
        <v>12</v>
      </c>
      <c r="F126" s="9">
        <v>145635728</v>
      </c>
      <c r="G126" s="3">
        <v>225066472</v>
      </c>
      <c r="H126" s="3">
        <v>150912500</v>
      </c>
      <c r="I126" s="9">
        <f t="shared" si="1"/>
        <v>219789700</v>
      </c>
    </row>
    <row r="127" spans="1:11" ht="15.75" customHeight="1" x14ac:dyDescent="0.25">
      <c r="A127" s="1">
        <v>44510</v>
      </c>
      <c r="B127" s="2" t="s">
        <v>13</v>
      </c>
      <c r="C127" s="2" t="s">
        <v>11</v>
      </c>
      <c r="E127" s="2" t="s">
        <v>14</v>
      </c>
      <c r="F127" s="9">
        <v>2500000</v>
      </c>
      <c r="G127" s="3">
        <v>2865500</v>
      </c>
      <c r="H127" s="10">
        <v>2865500</v>
      </c>
      <c r="I127" s="9">
        <f t="shared" si="1"/>
        <v>2500000</v>
      </c>
    </row>
    <row r="128" spans="1:11" ht="15.75" customHeight="1" x14ac:dyDescent="0.25">
      <c r="A128" s="1">
        <v>44510</v>
      </c>
      <c r="B128" s="2" t="s">
        <v>15</v>
      </c>
      <c r="C128" s="2" t="s">
        <v>11</v>
      </c>
      <c r="E128" s="2" t="s">
        <v>16</v>
      </c>
      <c r="F128" s="9">
        <v>5848260.2599999998</v>
      </c>
      <c r="G128" s="11">
        <v>24536500</v>
      </c>
      <c r="H128" s="11">
        <v>30200000</v>
      </c>
      <c r="I128" s="9">
        <f t="shared" si="1"/>
        <v>184760.25999999791</v>
      </c>
      <c r="J128" s="3">
        <v>184760.25999996066</v>
      </c>
      <c r="K128" s="3">
        <f>I128-J128</f>
        <v>3.7252902984619141E-8</v>
      </c>
    </row>
    <row r="129" spans="1:11" ht="15.75" customHeight="1" x14ac:dyDescent="0.25">
      <c r="A129" s="1">
        <v>44510</v>
      </c>
      <c r="B129" s="2" t="s">
        <v>17</v>
      </c>
      <c r="C129" s="2" t="s">
        <v>11</v>
      </c>
      <c r="E129" s="2" t="s">
        <v>18</v>
      </c>
      <c r="F129" s="9">
        <v>0</v>
      </c>
      <c r="G129" s="11">
        <v>126887000</v>
      </c>
      <c r="H129" s="11">
        <v>126887000</v>
      </c>
      <c r="I129" s="9">
        <f t="shared" si="1"/>
        <v>0</v>
      </c>
    </row>
    <row r="130" spans="1:11" ht="15.75" customHeight="1" x14ac:dyDescent="0.25">
      <c r="A130" s="1">
        <v>44510</v>
      </c>
      <c r="B130" s="2" t="s">
        <v>19</v>
      </c>
      <c r="C130" s="2" t="s">
        <v>11</v>
      </c>
      <c r="E130" s="2" t="s">
        <v>20</v>
      </c>
      <c r="F130" s="9">
        <v>51270227079.32</v>
      </c>
      <c r="G130" s="11">
        <v>225414650</v>
      </c>
      <c r="H130" s="3">
        <v>0</v>
      </c>
      <c r="I130" s="9">
        <f t="shared" si="1"/>
        <v>51495641729.32</v>
      </c>
      <c r="J130" s="3">
        <v>51496148729.32</v>
      </c>
      <c r="K130" s="3">
        <f>I130-J130</f>
        <v>-507000</v>
      </c>
    </row>
    <row r="131" spans="1:11" ht="15.75" customHeight="1" x14ac:dyDescent="0.25">
      <c r="A131" s="1">
        <v>44510</v>
      </c>
      <c r="B131" s="2" t="s">
        <v>21</v>
      </c>
      <c r="C131" s="2" t="s">
        <v>11</v>
      </c>
      <c r="E131" s="2" t="s">
        <v>22</v>
      </c>
      <c r="F131" s="3">
        <v>-19944058779</v>
      </c>
      <c r="G131" s="3">
        <v>307999500</v>
      </c>
      <c r="H131" s="3">
        <v>307999500</v>
      </c>
      <c r="I131" s="3">
        <f t="shared" si="1"/>
        <v>-19944058779</v>
      </c>
      <c r="J131" s="3">
        <f>I131-L2</f>
        <v>0</v>
      </c>
    </row>
    <row r="132" spans="1:11" ht="15.75" customHeight="1" x14ac:dyDescent="0.25">
      <c r="A132" s="1">
        <v>44510</v>
      </c>
      <c r="B132" s="2" t="s">
        <v>23</v>
      </c>
      <c r="C132" s="2" t="s">
        <v>11</v>
      </c>
      <c r="E132" s="2" t="s">
        <v>24</v>
      </c>
      <c r="F132" s="3">
        <v>-74568959614.669998</v>
      </c>
      <c r="G132" s="3">
        <v>0</v>
      </c>
      <c r="H132" s="11">
        <v>101556250</v>
      </c>
      <c r="I132" s="3">
        <f t="shared" si="1"/>
        <v>-74670515864.669998</v>
      </c>
    </row>
    <row r="133" spans="1:11" ht="15.75" customHeight="1" x14ac:dyDescent="0.25">
      <c r="A133" s="1">
        <v>44510</v>
      </c>
      <c r="B133" s="2" t="s">
        <v>25</v>
      </c>
      <c r="C133" s="2" t="s">
        <v>11</v>
      </c>
      <c r="E133" s="2" t="s">
        <v>26</v>
      </c>
      <c r="F133" s="3">
        <v>-132585087325</v>
      </c>
      <c r="G133" s="3">
        <v>0</v>
      </c>
      <c r="H133" s="11">
        <v>194914372</v>
      </c>
      <c r="I133" s="3">
        <f t="shared" si="1"/>
        <v>-132780001697</v>
      </c>
    </row>
    <row r="134" spans="1:11" ht="15.75" customHeight="1" x14ac:dyDescent="0.25">
      <c r="A134" s="1">
        <v>44510</v>
      </c>
      <c r="B134" s="2" t="s">
        <v>31</v>
      </c>
      <c r="C134" s="2" t="s">
        <v>11</v>
      </c>
      <c r="E134" s="178" t="s">
        <v>32</v>
      </c>
      <c r="F134" s="3">
        <v>4178366710</v>
      </c>
      <c r="G134" s="13">
        <v>2100000</v>
      </c>
      <c r="H134" s="3">
        <v>0</v>
      </c>
      <c r="I134" s="3">
        <f t="shared" si="1"/>
        <v>4180466710</v>
      </c>
    </row>
    <row r="135" spans="1:11" ht="15.75" customHeight="1" x14ac:dyDescent="0.25">
      <c r="A135" s="1">
        <v>44510</v>
      </c>
      <c r="B135" s="2" t="s">
        <v>33</v>
      </c>
      <c r="C135" s="2" t="s">
        <v>11</v>
      </c>
      <c r="E135" s="2" t="s">
        <v>34</v>
      </c>
      <c r="F135" s="3">
        <v>1871487723</v>
      </c>
      <c r="G135" s="12">
        <v>145000</v>
      </c>
      <c r="H135" s="3">
        <v>0</v>
      </c>
      <c r="I135" s="3">
        <f t="shared" ref="I135:I199" si="2">F135+G135-H135</f>
        <v>1871632723</v>
      </c>
    </row>
    <row r="136" spans="1:11" ht="15.75" customHeight="1" x14ac:dyDescent="0.25">
      <c r="A136" s="1">
        <v>44510</v>
      </c>
      <c r="B136" s="2" t="s">
        <v>45</v>
      </c>
      <c r="C136" s="2" t="s">
        <v>11</v>
      </c>
      <c r="E136" s="2" t="s">
        <v>46</v>
      </c>
      <c r="F136" s="3">
        <v>1280702486</v>
      </c>
      <c r="G136" s="12">
        <v>50000</v>
      </c>
      <c r="H136" s="3">
        <v>0</v>
      </c>
      <c r="I136" s="3">
        <f t="shared" si="2"/>
        <v>1280752486</v>
      </c>
    </row>
    <row r="137" spans="1:11" ht="15.75" customHeight="1" x14ac:dyDescent="0.25">
      <c r="A137" s="1">
        <v>44510</v>
      </c>
      <c r="B137" s="2" t="s">
        <v>35</v>
      </c>
      <c r="C137" s="2" t="s">
        <v>11</v>
      </c>
      <c r="E137" s="2" t="s">
        <v>36</v>
      </c>
      <c r="F137" s="3">
        <v>62642500</v>
      </c>
      <c r="G137" s="12">
        <v>58000</v>
      </c>
      <c r="H137" s="3">
        <v>0</v>
      </c>
      <c r="I137" s="3">
        <f t="shared" si="2"/>
        <v>62700500</v>
      </c>
    </row>
    <row r="138" spans="1:11" ht="15.75" customHeight="1" x14ac:dyDescent="0.25">
      <c r="A138" s="1">
        <v>44510</v>
      </c>
      <c r="B138" s="2" t="s">
        <v>49</v>
      </c>
      <c r="C138" s="2" t="s">
        <v>11</v>
      </c>
      <c r="E138" s="2" t="s">
        <v>50</v>
      </c>
      <c r="F138" s="3">
        <v>15267316</v>
      </c>
      <c r="G138" s="12">
        <v>250000</v>
      </c>
      <c r="H138" s="3">
        <v>0</v>
      </c>
      <c r="I138" s="3">
        <f t="shared" si="2"/>
        <v>15517316</v>
      </c>
    </row>
    <row r="139" spans="1:11" ht="15.75" customHeight="1" x14ac:dyDescent="0.25">
      <c r="A139" s="1">
        <v>44510</v>
      </c>
      <c r="B139" s="2" t="s">
        <v>37</v>
      </c>
      <c r="C139" s="2" t="s">
        <v>11</v>
      </c>
      <c r="E139" s="2" t="s">
        <v>38</v>
      </c>
      <c r="F139" s="3">
        <v>96712200</v>
      </c>
      <c r="G139" s="12">
        <v>162500</v>
      </c>
      <c r="H139" s="3">
        <v>0</v>
      </c>
      <c r="I139" s="3">
        <f t="shared" si="2"/>
        <v>96874700</v>
      </c>
    </row>
    <row r="140" spans="1:11" ht="15.75" customHeight="1" x14ac:dyDescent="0.25">
      <c r="A140" s="1">
        <v>44510</v>
      </c>
      <c r="B140" s="2" t="s">
        <v>39</v>
      </c>
      <c r="C140" s="2" t="s">
        <v>11</v>
      </c>
      <c r="E140" s="178" t="s">
        <v>40</v>
      </c>
      <c r="F140" s="3">
        <v>41046200</v>
      </c>
      <c r="G140" s="12">
        <v>100000</v>
      </c>
      <c r="H140" s="3">
        <v>0</v>
      </c>
      <c r="I140" s="3">
        <f t="shared" si="2"/>
        <v>41146200</v>
      </c>
    </row>
    <row r="141" spans="1:11" ht="15.75" customHeight="1" x14ac:dyDescent="0.25">
      <c r="A141" s="14">
        <v>44510</v>
      </c>
      <c r="B141" s="15" t="s">
        <v>57</v>
      </c>
      <c r="C141" s="15" t="s">
        <v>11</v>
      </c>
      <c r="D141" s="15"/>
      <c r="E141" s="15" t="s">
        <v>58</v>
      </c>
      <c r="F141" s="16">
        <f>I125</f>
        <v>-136338768.96000001</v>
      </c>
      <c r="G141" s="16">
        <v>0</v>
      </c>
      <c r="H141" s="17">
        <v>300000</v>
      </c>
      <c r="I141" s="16">
        <f t="shared" si="2"/>
        <v>-136638768.96000001</v>
      </c>
      <c r="J141" s="16"/>
    </row>
    <row r="142" spans="1:11" ht="15.75" customHeight="1" x14ac:dyDescent="0.25">
      <c r="A142" s="1">
        <v>44511</v>
      </c>
      <c r="B142" s="2" t="s">
        <v>10</v>
      </c>
      <c r="C142" s="2" t="s">
        <v>11</v>
      </c>
      <c r="E142" s="2" t="s">
        <v>12</v>
      </c>
      <c r="F142" s="9">
        <v>219789700</v>
      </c>
      <c r="G142" s="3">
        <v>275060316</v>
      </c>
      <c r="H142" s="3">
        <v>234135394</v>
      </c>
      <c r="I142" s="9">
        <f t="shared" si="2"/>
        <v>260714622</v>
      </c>
    </row>
    <row r="143" spans="1:11" ht="15.75" customHeight="1" x14ac:dyDescent="0.25">
      <c r="A143" s="1">
        <v>44511</v>
      </c>
      <c r="B143" s="2" t="s">
        <v>13</v>
      </c>
      <c r="C143" s="2" t="s">
        <v>11</v>
      </c>
      <c r="E143" s="2" t="s">
        <v>14</v>
      </c>
      <c r="F143" s="9">
        <v>2500000</v>
      </c>
      <c r="G143" s="3">
        <v>11972394</v>
      </c>
      <c r="H143" s="10">
        <v>11972394</v>
      </c>
      <c r="I143" s="9">
        <f t="shared" si="2"/>
        <v>2500000</v>
      </c>
    </row>
    <row r="144" spans="1:11" ht="15.75" customHeight="1" x14ac:dyDescent="0.25">
      <c r="A144" s="1">
        <v>44511</v>
      </c>
      <c r="B144" s="2" t="s">
        <v>15</v>
      </c>
      <c r="C144" s="2" t="s">
        <v>11</v>
      </c>
      <c r="E144" s="2" t="s">
        <v>16</v>
      </c>
      <c r="F144" s="9">
        <v>184760.26</v>
      </c>
      <c r="G144" s="11">
        <v>85000000</v>
      </c>
      <c r="H144" s="11">
        <v>85000000</v>
      </c>
      <c r="I144" s="9">
        <f t="shared" si="2"/>
        <v>184760.26000000536</v>
      </c>
      <c r="J144" s="3">
        <v>184760.25999996066</v>
      </c>
      <c r="K144" s="3">
        <f>I144-J144</f>
        <v>4.4703483581542969E-8</v>
      </c>
    </row>
    <row r="145" spans="1:11" ht="15.75" customHeight="1" x14ac:dyDescent="0.25">
      <c r="A145" s="1">
        <v>44511</v>
      </c>
      <c r="B145" s="2" t="s">
        <v>17</v>
      </c>
      <c r="C145" s="2" t="s">
        <v>11</v>
      </c>
      <c r="E145" s="2" t="s">
        <v>18</v>
      </c>
      <c r="F145" s="9">
        <v>0</v>
      </c>
      <c r="G145" s="11">
        <v>136668000</v>
      </c>
      <c r="H145" s="11">
        <v>136668000</v>
      </c>
      <c r="I145" s="9">
        <f t="shared" si="2"/>
        <v>0</v>
      </c>
    </row>
    <row r="146" spans="1:11" ht="15.75" customHeight="1" x14ac:dyDescent="0.25">
      <c r="A146" s="1">
        <v>44511</v>
      </c>
      <c r="B146" s="2" t="s">
        <v>19</v>
      </c>
      <c r="C146" s="2" t="s">
        <v>11</v>
      </c>
      <c r="E146" s="2" t="s">
        <v>20</v>
      </c>
      <c r="F146" s="9">
        <v>51495653729.32</v>
      </c>
      <c r="G146" s="11">
        <v>223715500</v>
      </c>
      <c r="H146" s="3">
        <v>1552500</v>
      </c>
      <c r="I146" s="9">
        <f t="shared" si="2"/>
        <v>51717816729.32</v>
      </c>
      <c r="J146" s="3">
        <v>51823268429.32</v>
      </c>
      <c r="K146" s="3">
        <f>I146-J146</f>
        <v>-105451700</v>
      </c>
    </row>
    <row r="147" spans="1:11" ht="15.75" customHeight="1" x14ac:dyDescent="0.25">
      <c r="A147" s="1">
        <v>44511</v>
      </c>
      <c r="B147" s="2" t="s">
        <v>21</v>
      </c>
      <c r="C147" s="2" t="s">
        <v>11</v>
      </c>
      <c r="E147" s="2" t="s">
        <v>22</v>
      </c>
      <c r="F147" s="3">
        <v>-19944058779</v>
      </c>
      <c r="G147" s="3">
        <v>458908394</v>
      </c>
      <c r="H147" s="3">
        <v>458908394</v>
      </c>
      <c r="I147" s="3">
        <f t="shared" si="2"/>
        <v>-19944058779</v>
      </c>
      <c r="J147" s="3">
        <f>I147-L2</f>
        <v>0</v>
      </c>
    </row>
    <row r="148" spans="1:11" ht="15.75" customHeight="1" x14ac:dyDescent="0.25">
      <c r="A148" s="1">
        <v>44511</v>
      </c>
      <c r="B148" s="2" t="s">
        <v>23</v>
      </c>
      <c r="C148" s="2" t="s">
        <v>11</v>
      </c>
      <c r="E148" s="2" t="s">
        <v>24</v>
      </c>
      <c r="F148" s="3">
        <v>-74670515864.669998</v>
      </c>
      <c r="G148" s="3">
        <v>0</v>
      </c>
      <c r="H148" s="11">
        <v>136155844</v>
      </c>
      <c r="I148" s="3">
        <f t="shared" si="2"/>
        <v>-74806671708.669998</v>
      </c>
    </row>
    <row r="149" spans="1:11" ht="15.75" customHeight="1" x14ac:dyDescent="0.25">
      <c r="A149" s="1">
        <v>44511</v>
      </c>
      <c r="B149" s="2" t="s">
        <v>25</v>
      </c>
      <c r="C149" s="2" t="s">
        <v>11</v>
      </c>
      <c r="E149" s="2" t="s">
        <v>26</v>
      </c>
      <c r="F149" s="3">
        <v>-132780001697</v>
      </c>
      <c r="G149" s="3">
        <v>0</v>
      </c>
      <c r="H149" s="11">
        <v>138904472</v>
      </c>
      <c r="I149" s="3">
        <f t="shared" si="2"/>
        <v>-132918906169</v>
      </c>
    </row>
    <row r="150" spans="1:11" ht="15.75" customHeight="1" x14ac:dyDescent="0.25">
      <c r="A150" s="1">
        <v>44511</v>
      </c>
      <c r="B150" s="2" t="s">
        <v>27</v>
      </c>
      <c r="C150" s="2" t="s">
        <v>11</v>
      </c>
      <c r="E150" s="178" t="s">
        <v>28</v>
      </c>
      <c r="F150" s="3">
        <v>28107061</v>
      </c>
      <c r="G150" s="12">
        <v>492644</v>
      </c>
      <c r="H150" s="3">
        <v>0</v>
      </c>
      <c r="I150" s="3">
        <f t="shared" si="2"/>
        <v>28599705</v>
      </c>
      <c r="J150" s="3">
        <v>28599705</v>
      </c>
      <c r="K150" s="3">
        <f>I150-J150</f>
        <v>0</v>
      </c>
    </row>
    <row r="151" spans="1:11" ht="15.75" customHeight="1" x14ac:dyDescent="0.25">
      <c r="A151" s="1">
        <v>44511</v>
      </c>
      <c r="B151" s="2" t="s">
        <v>59</v>
      </c>
      <c r="C151" s="2" t="s">
        <v>11</v>
      </c>
      <c r="E151" s="178" t="s">
        <v>60</v>
      </c>
      <c r="F151" s="3">
        <v>13843200</v>
      </c>
      <c r="G151" s="12">
        <v>11304250</v>
      </c>
      <c r="H151" s="3">
        <v>0</v>
      </c>
      <c r="I151" s="3">
        <f t="shared" si="2"/>
        <v>25147450</v>
      </c>
      <c r="J151" s="3">
        <v>25147450</v>
      </c>
      <c r="K151" s="3">
        <f>I151-J151</f>
        <v>0</v>
      </c>
    </row>
    <row r="152" spans="1:11" ht="15.75" customHeight="1" x14ac:dyDescent="0.25">
      <c r="A152" s="1">
        <v>44511</v>
      </c>
      <c r="B152" s="2" t="s">
        <v>55</v>
      </c>
      <c r="C152" s="2" t="s">
        <v>11</v>
      </c>
      <c r="E152" s="2" t="s">
        <v>56</v>
      </c>
      <c r="F152" s="3">
        <v>-7508200</v>
      </c>
      <c r="G152" s="11">
        <v>1552500</v>
      </c>
      <c r="H152" s="3">
        <v>1552500</v>
      </c>
      <c r="I152" s="3">
        <f t="shared" si="2"/>
        <v>-7508200</v>
      </c>
    </row>
    <row r="153" spans="1:11" ht="15.75" customHeight="1" x14ac:dyDescent="0.25">
      <c r="A153" s="1">
        <v>44511</v>
      </c>
      <c r="B153" s="2" t="s">
        <v>35</v>
      </c>
      <c r="C153" s="2" t="s">
        <v>11</v>
      </c>
      <c r="E153" s="2" t="s">
        <v>36</v>
      </c>
      <c r="F153" s="3">
        <v>62700500</v>
      </c>
      <c r="G153" s="12">
        <v>38000</v>
      </c>
      <c r="H153" s="3">
        <v>0</v>
      </c>
      <c r="I153" s="3">
        <f t="shared" si="2"/>
        <v>62738500</v>
      </c>
    </row>
    <row r="154" spans="1:11" ht="15.75" customHeight="1" x14ac:dyDescent="0.25">
      <c r="A154" s="14">
        <v>44511</v>
      </c>
      <c r="B154" s="15" t="s">
        <v>37</v>
      </c>
      <c r="C154" s="15" t="s">
        <v>11</v>
      </c>
      <c r="D154" s="15"/>
      <c r="E154" s="15" t="s">
        <v>38</v>
      </c>
      <c r="F154" s="16">
        <v>96874700</v>
      </c>
      <c r="G154" s="12">
        <v>137500</v>
      </c>
      <c r="H154" s="16">
        <v>0</v>
      </c>
      <c r="I154" s="16">
        <f t="shared" si="2"/>
        <v>97012200</v>
      </c>
      <c r="J154" s="16"/>
    </row>
    <row r="155" spans="1:11" ht="15.75" customHeight="1" x14ac:dyDescent="0.25">
      <c r="A155" s="1">
        <v>44512</v>
      </c>
      <c r="B155" s="2" t="s">
        <v>10</v>
      </c>
      <c r="C155" s="2" t="s">
        <v>11</v>
      </c>
      <c r="E155" s="2" t="s">
        <v>12</v>
      </c>
      <c r="F155" s="9">
        <v>260714622</v>
      </c>
      <c r="G155" s="3">
        <v>177245349</v>
      </c>
      <c r="H155" s="3">
        <v>274534667</v>
      </c>
      <c r="I155" s="9">
        <f t="shared" si="2"/>
        <v>163425304</v>
      </c>
    </row>
    <row r="156" spans="1:11" ht="15.75" customHeight="1" x14ac:dyDescent="0.25">
      <c r="A156" s="1">
        <v>44512</v>
      </c>
      <c r="B156" s="2" t="s">
        <v>13</v>
      </c>
      <c r="C156" s="2" t="s">
        <v>11</v>
      </c>
      <c r="E156" s="2" t="s">
        <v>14</v>
      </c>
      <c r="F156" s="9">
        <v>2500000</v>
      </c>
      <c r="G156" s="3">
        <v>11905667</v>
      </c>
      <c r="H156" s="10">
        <v>11905667</v>
      </c>
      <c r="I156" s="9">
        <f t="shared" si="2"/>
        <v>2500000</v>
      </c>
    </row>
    <row r="157" spans="1:11" ht="15.75" customHeight="1" x14ac:dyDescent="0.25">
      <c r="A157" s="1">
        <v>44512</v>
      </c>
      <c r="B157" s="19" t="s">
        <v>15</v>
      </c>
      <c r="C157" s="2" t="s">
        <v>11</v>
      </c>
      <c r="E157" s="2" t="s">
        <v>16</v>
      </c>
      <c r="F157" s="9">
        <v>184760.26</v>
      </c>
      <c r="G157" s="11">
        <v>105782650</v>
      </c>
      <c r="H157" s="11">
        <v>89010000</v>
      </c>
      <c r="I157" s="9">
        <f t="shared" si="2"/>
        <v>16957410.260000005</v>
      </c>
      <c r="J157" s="3">
        <v>16957410.259999961</v>
      </c>
      <c r="K157" s="3">
        <f>I157-J157</f>
        <v>4.4703483581542969E-8</v>
      </c>
    </row>
    <row r="158" spans="1:11" ht="15.75" customHeight="1" x14ac:dyDescent="0.25">
      <c r="A158" s="1">
        <v>44512</v>
      </c>
      <c r="B158" s="2" t="s">
        <v>17</v>
      </c>
      <c r="C158" s="2" t="s">
        <v>11</v>
      </c>
      <c r="E158" s="2" t="s">
        <v>18</v>
      </c>
      <c r="F158" s="9">
        <v>0</v>
      </c>
      <c r="G158" s="11">
        <v>176062800</v>
      </c>
      <c r="H158" s="11">
        <v>176062800</v>
      </c>
      <c r="I158" s="9">
        <f t="shared" si="2"/>
        <v>0</v>
      </c>
    </row>
    <row r="159" spans="1:11" ht="15.75" customHeight="1" x14ac:dyDescent="0.25">
      <c r="A159" s="1">
        <v>44512</v>
      </c>
      <c r="B159" s="2" t="s">
        <v>19</v>
      </c>
      <c r="C159" s="2" t="s">
        <v>11</v>
      </c>
      <c r="E159" s="2" t="s">
        <v>20</v>
      </c>
      <c r="F159" s="9">
        <v>51717816729.32</v>
      </c>
      <c r="G159" s="3">
        <v>368972000</v>
      </c>
      <c r="H159" s="3">
        <v>89010000</v>
      </c>
      <c r="I159" s="9">
        <f t="shared" si="2"/>
        <v>51997778729.32</v>
      </c>
      <c r="J159" s="3">
        <v>51999331229.32</v>
      </c>
      <c r="K159" s="3">
        <f>I159-J159</f>
        <v>-1552500</v>
      </c>
    </row>
    <row r="160" spans="1:11" ht="15.75" customHeight="1" x14ac:dyDescent="0.25">
      <c r="A160" s="1">
        <v>44512</v>
      </c>
      <c r="B160" s="2" t="s">
        <v>21</v>
      </c>
      <c r="C160" s="2" t="s">
        <v>11</v>
      </c>
      <c r="E160" s="2" t="s">
        <v>22</v>
      </c>
      <c r="F160" s="3">
        <v>-19944058779</v>
      </c>
      <c r="G160" s="3">
        <v>628617467</v>
      </c>
      <c r="H160" s="3">
        <v>628617467</v>
      </c>
      <c r="I160" s="3">
        <f t="shared" si="2"/>
        <v>-19944058779</v>
      </c>
      <c r="J160" s="3">
        <f>I160-L2</f>
        <v>0</v>
      </c>
    </row>
    <row r="161" spans="1:11" ht="15.75" customHeight="1" x14ac:dyDescent="0.25">
      <c r="A161" s="1">
        <v>44512</v>
      </c>
      <c r="B161" s="2" t="s">
        <v>23</v>
      </c>
      <c r="C161" s="2" t="s">
        <v>11</v>
      </c>
      <c r="E161" s="2" t="s">
        <v>24</v>
      </c>
      <c r="F161" s="3">
        <v>-74806671708.669998</v>
      </c>
      <c r="G161" s="3">
        <v>0</v>
      </c>
      <c r="H161" s="11">
        <v>59607150</v>
      </c>
      <c r="I161" s="3">
        <f t="shared" si="2"/>
        <v>-74866278858.669998</v>
      </c>
    </row>
    <row r="162" spans="1:11" ht="15.75" customHeight="1" x14ac:dyDescent="0.25">
      <c r="A162" s="1">
        <v>44512</v>
      </c>
      <c r="B162" s="2" t="s">
        <v>25</v>
      </c>
      <c r="C162" s="2" t="s">
        <v>11</v>
      </c>
      <c r="E162" s="2" t="s">
        <v>26</v>
      </c>
      <c r="F162" s="3">
        <v>-132918906169</v>
      </c>
      <c r="G162" s="3">
        <v>0</v>
      </c>
      <c r="H162" s="3">
        <v>151740249</v>
      </c>
      <c r="I162" s="3">
        <f t="shared" si="2"/>
        <v>-133070646418</v>
      </c>
      <c r="J162" s="11">
        <v>143240249</v>
      </c>
      <c r="K162" s="3">
        <f>H162-G162-J162</f>
        <v>8500000</v>
      </c>
    </row>
    <row r="163" spans="1:11" ht="15.75" customHeight="1" x14ac:dyDescent="0.25">
      <c r="A163" s="1">
        <v>44512</v>
      </c>
      <c r="B163" s="2" t="s">
        <v>31</v>
      </c>
      <c r="C163" s="2" t="s">
        <v>11</v>
      </c>
      <c r="E163" s="178" t="s">
        <v>32</v>
      </c>
      <c r="F163" s="3">
        <v>4180466710</v>
      </c>
      <c r="G163" s="13">
        <v>10000000</v>
      </c>
      <c r="H163" s="3">
        <v>0</v>
      </c>
      <c r="I163" s="3">
        <f t="shared" si="2"/>
        <v>4190466710</v>
      </c>
    </row>
    <row r="164" spans="1:11" ht="15.75" customHeight="1" x14ac:dyDescent="0.25">
      <c r="A164" s="1">
        <v>44512</v>
      </c>
      <c r="B164" s="2" t="s">
        <v>33</v>
      </c>
      <c r="C164" s="2" t="s">
        <v>11</v>
      </c>
      <c r="E164" s="2" t="s">
        <v>34</v>
      </c>
      <c r="F164" s="3">
        <v>1871632723</v>
      </c>
      <c r="G164" s="12">
        <v>290000</v>
      </c>
      <c r="H164" s="3">
        <v>0</v>
      </c>
      <c r="I164" s="3">
        <f t="shared" si="2"/>
        <v>1871922723</v>
      </c>
    </row>
    <row r="165" spans="1:11" ht="15.75" customHeight="1" x14ac:dyDescent="0.25">
      <c r="A165" s="1">
        <v>44512</v>
      </c>
      <c r="B165" s="2" t="s">
        <v>45</v>
      </c>
      <c r="C165" s="2" t="s">
        <v>11</v>
      </c>
      <c r="E165" s="2" t="s">
        <v>46</v>
      </c>
      <c r="F165" s="3">
        <v>1280752486</v>
      </c>
      <c r="G165" s="12">
        <v>90000</v>
      </c>
      <c r="H165" s="3">
        <v>0</v>
      </c>
      <c r="I165" s="3">
        <f t="shared" si="2"/>
        <v>1280842486</v>
      </c>
    </row>
    <row r="166" spans="1:11" ht="15.75" customHeight="1" x14ac:dyDescent="0.25">
      <c r="A166" s="1">
        <v>44512</v>
      </c>
      <c r="B166" s="2" t="s">
        <v>35</v>
      </c>
      <c r="C166" s="2" t="s">
        <v>11</v>
      </c>
      <c r="E166" s="2" t="s">
        <v>36</v>
      </c>
      <c r="F166" s="3">
        <v>62738500</v>
      </c>
      <c r="G166" s="12">
        <v>25000</v>
      </c>
      <c r="H166" s="3">
        <v>0</v>
      </c>
      <c r="I166" s="3">
        <f t="shared" si="2"/>
        <v>62763500</v>
      </c>
    </row>
    <row r="167" spans="1:11" ht="15.75" customHeight="1" x14ac:dyDescent="0.25">
      <c r="A167" s="1">
        <v>44512</v>
      </c>
      <c r="B167" s="2" t="s">
        <v>47</v>
      </c>
      <c r="C167" s="2" t="s">
        <v>11</v>
      </c>
      <c r="E167" s="178" t="s">
        <v>48</v>
      </c>
      <c r="F167" s="3">
        <v>11000149</v>
      </c>
      <c r="G167" s="12">
        <v>182667</v>
      </c>
      <c r="H167" s="3">
        <v>0</v>
      </c>
      <c r="I167" s="3">
        <f t="shared" si="2"/>
        <v>11182816</v>
      </c>
    </row>
    <row r="168" spans="1:11" ht="15.75" customHeight="1" x14ac:dyDescent="0.25">
      <c r="A168" s="1">
        <v>44512</v>
      </c>
      <c r="B168" s="2" t="s">
        <v>65</v>
      </c>
      <c r="C168" s="2" t="s">
        <v>11</v>
      </c>
      <c r="E168" s="178" t="s">
        <v>66</v>
      </c>
      <c r="F168" s="3">
        <v>168223000</v>
      </c>
      <c r="G168" s="12">
        <v>19500</v>
      </c>
      <c r="H168" s="3">
        <v>0</v>
      </c>
      <c r="I168" s="3">
        <f t="shared" si="2"/>
        <v>168242500</v>
      </c>
    </row>
    <row r="169" spans="1:11" ht="15.75" customHeight="1" x14ac:dyDescent="0.25">
      <c r="A169" s="1">
        <v>44512</v>
      </c>
      <c r="B169" s="2" t="s">
        <v>37</v>
      </c>
      <c r="C169" s="2" t="s">
        <v>11</v>
      </c>
      <c r="E169" s="2" t="s">
        <v>38</v>
      </c>
      <c r="F169" s="3">
        <v>97012200</v>
      </c>
      <c r="G169" s="12">
        <v>125000</v>
      </c>
      <c r="H169" s="3">
        <v>0</v>
      </c>
      <c r="I169" s="3">
        <f t="shared" si="2"/>
        <v>97137200</v>
      </c>
    </row>
    <row r="170" spans="1:11" ht="15.75" customHeight="1" x14ac:dyDescent="0.25">
      <c r="A170" s="1">
        <v>44512</v>
      </c>
      <c r="B170" s="2" t="s">
        <v>39</v>
      </c>
      <c r="C170" s="2" t="s">
        <v>11</v>
      </c>
      <c r="E170" s="178" t="s">
        <v>40</v>
      </c>
      <c r="F170" s="3">
        <v>41146200</v>
      </c>
      <c r="G170" s="12">
        <v>109900</v>
      </c>
      <c r="H170" s="3">
        <v>0</v>
      </c>
      <c r="I170" s="3">
        <f t="shared" si="2"/>
        <v>41256100</v>
      </c>
    </row>
    <row r="171" spans="1:11" ht="15.75" customHeight="1" x14ac:dyDescent="0.25">
      <c r="A171" s="1">
        <v>44512</v>
      </c>
      <c r="B171" s="2" t="s">
        <v>41</v>
      </c>
      <c r="C171" s="2" t="s">
        <v>11</v>
      </c>
      <c r="E171" s="178" t="s">
        <v>42</v>
      </c>
      <c r="F171" s="3">
        <v>7063430</v>
      </c>
      <c r="G171" s="3">
        <v>18000</v>
      </c>
      <c r="H171" s="3">
        <v>0</v>
      </c>
      <c r="I171" s="3">
        <f t="shared" si="2"/>
        <v>7081430</v>
      </c>
      <c r="J171" s="12">
        <v>8000</v>
      </c>
      <c r="K171" s="3">
        <f>G171-H171-J171</f>
        <v>10000</v>
      </c>
    </row>
    <row r="172" spans="1:11" ht="15.75" customHeight="1" x14ac:dyDescent="0.25">
      <c r="A172" s="1">
        <v>44512</v>
      </c>
      <c r="B172" s="2" t="s">
        <v>63</v>
      </c>
      <c r="C172" s="2" t="s">
        <v>11</v>
      </c>
      <c r="E172" s="178" t="s">
        <v>64</v>
      </c>
      <c r="F172" s="3">
        <v>727841371.52999997</v>
      </c>
      <c r="G172" s="12">
        <v>1055600</v>
      </c>
      <c r="H172" s="3">
        <v>0</v>
      </c>
      <c r="I172" s="3">
        <f t="shared" si="2"/>
        <v>728896971.52999997</v>
      </c>
      <c r="J172" s="3">
        <v>728896971.52999997</v>
      </c>
      <c r="K172" s="3">
        <f>I172-J172</f>
        <v>0</v>
      </c>
    </row>
    <row r="173" spans="1:11" ht="15.75" customHeight="1" x14ac:dyDescent="0.25">
      <c r="A173" s="14">
        <v>44512</v>
      </c>
      <c r="B173" s="15" t="s">
        <v>57</v>
      </c>
      <c r="C173" s="15" t="s">
        <v>11</v>
      </c>
      <c r="D173" s="15"/>
      <c r="E173" s="15" t="s">
        <v>58</v>
      </c>
      <c r="F173" s="16">
        <v>-136638768.96000001</v>
      </c>
      <c r="G173" s="16">
        <v>0</v>
      </c>
      <c r="H173" s="17">
        <v>13600</v>
      </c>
      <c r="I173" s="16">
        <f t="shared" si="2"/>
        <v>-136652368.96000001</v>
      </c>
      <c r="J173" s="16"/>
    </row>
    <row r="174" spans="1:11" ht="15.75" customHeight="1" x14ac:dyDescent="0.25">
      <c r="A174" s="1">
        <v>44513</v>
      </c>
      <c r="B174" s="2" t="s">
        <v>10</v>
      </c>
      <c r="C174" s="2" t="s">
        <v>11</v>
      </c>
      <c r="E174" s="2" t="s">
        <v>12</v>
      </c>
      <c r="F174" s="9">
        <v>163425304</v>
      </c>
      <c r="G174" s="3">
        <v>194643650</v>
      </c>
      <c r="H174" s="3">
        <v>5862050</v>
      </c>
      <c r="I174" s="9">
        <f t="shared" si="2"/>
        <v>352206904</v>
      </c>
    </row>
    <row r="175" spans="1:11" ht="15.75" customHeight="1" x14ac:dyDescent="0.25">
      <c r="A175" s="1">
        <v>44513</v>
      </c>
      <c r="B175" s="2" t="s">
        <v>13</v>
      </c>
      <c r="C175" s="2" t="s">
        <v>11</v>
      </c>
      <c r="E175" s="2" t="s">
        <v>14</v>
      </c>
      <c r="F175" s="9">
        <v>2500000</v>
      </c>
      <c r="G175" s="3">
        <v>1862050</v>
      </c>
      <c r="H175" s="10">
        <v>1862050</v>
      </c>
      <c r="I175" s="9">
        <f t="shared" si="2"/>
        <v>2500000</v>
      </c>
    </row>
    <row r="176" spans="1:11" ht="15.75" customHeight="1" x14ac:dyDescent="0.25">
      <c r="A176" s="1">
        <v>44513</v>
      </c>
      <c r="B176" s="2" t="s">
        <v>15</v>
      </c>
      <c r="C176" s="2" t="s">
        <v>11</v>
      </c>
      <c r="E176" s="2" t="s">
        <v>16</v>
      </c>
      <c r="F176" s="9">
        <v>16957410.260000002</v>
      </c>
      <c r="G176" s="11">
        <v>75852000</v>
      </c>
      <c r="H176" s="11">
        <v>17100000</v>
      </c>
      <c r="I176" s="9">
        <f t="shared" si="2"/>
        <v>75709410.260000005</v>
      </c>
      <c r="J176" s="3">
        <v>75709410.259999961</v>
      </c>
      <c r="K176" s="3">
        <f>I176-J176</f>
        <v>0</v>
      </c>
    </row>
    <row r="177" spans="1:11" ht="15.75" customHeight="1" x14ac:dyDescent="0.25">
      <c r="A177" s="1">
        <v>44513</v>
      </c>
      <c r="B177" s="2" t="s">
        <v>19</v>
      </c>
      <c r="C177" s="2" t="s">
        <v>11</v>
      </c>
      <c r="E177" s="2" t="s">
        <v>20</v>
      </c>
      <c r="F177" s="9">
        <v>51997778729.32</v>
      </c>
      <c r="G177" s="11">
        <v>34657700</v>
      </c>
      <c r="H177" s="3">
        <v>0</v>
      </c>
      <c r="I177" s="9">
        <f t="shared" si="2"/>
        <v>52032436429.32</v>
      </c>
      <c r="J177" s="3">
        <v>52032436430.32</v>
      </c>
      <c r="K177" s="3">
        <f>I177-J177</f>
        <v>-1</v>
      </c>
    </row>
    <row r="178" spans="1:11" ht="15.75" customHeight="1" x14ac:dyDescent="0.25">
      <c r="A178" s="1">
        <v>44513</v>
      </c>
      <c r="B178" s="2" t="s">
        <v>21</v>
      </c>
      <c r="C178" s="2" t="s">
        <v>11</v>
      </c>
      <c r="E178" s="2" t="s">
        <v>22</v>
      </c>
      <c r="F178" s="3">
        <v>-19944058779</v>
      </c>
      <c r="G178" s="3">
        <v>24514550</v>
      </c>
      <c r="H178" s="3">
        <v>24514550</v>
      </c>
      <c r="I178" s="3">
        <f t="shared" si="2"/>
        <v>-19944058779</v>
      </c>
      <c r="J178" s="3">
        <f>I178-L2</f>
        <v>0</v>
      </c>
    </row>
    <row r="179" spans="1:11" ht="15.75" customHeight="1" x14ac:dyDescent="0.25">
      <c r="A179" s="1">
        <v>44513</v>
      </c>
      <c r="B179" s="2" t="s">
        <v>23</v>
      </c>
      <c r="C179" s="2" t="s">
        <v>11</v>
      </c>
      <c r="E179" s="2" t="s">
        <v>24</v>
      </c>
      <c r="F179" s="3">
        <v>-74866278858.669998</v>
      </c>
      <c r="G179" s="3">
        <v>0</v>
      </c>
      <c r="H179" s="11">
        <v>157335000</v>
      </c>
      <c r="I179" s="3">
        <f t="shared" si="2"/>
        <v>-75023613858.669998</v>
      </c>
    </row>
    <row r="180" spans="1:11" ht="15.75" customHeight="1" x14ac:dyDescent="0.25">
      <c r="A180" s="1">
        <v>44513</v>
      </c>
      <c r="B180" s="2" t="s">
        <v>25</v>
      </c>
      <c r="C180" s="2" t="s">
        <v>11</v>
      </c>
      <c r="E180" s="2" t="s">
        <v>26</v>
      </c>
      <c r="F180" s="3">
        <v>-133070646418</v>
      </c>
      <c r="G180" s="3">
        <v>0</v>
      </c>
      <c r="H180" s="11">
        <v>116560850</v>
      </c>
      <c r="I180" s="3">
        <f t="shared" si="2"/>
        <v>-133187207268</v>
      </c>
    </row>
    <row r="181" spans="1:11" ht="15.75" customHeight="1" x14ac:dyDescent="0.25">
      <c r="A181" s="1">
        <v>44513</v>
      </c>
      <c r="B181" s="2" t="s">
        <v>31</v>
      </c>
      <c r="C181" s="2" t="s">
        <v>11</v>
      </c>
      <c r="E181" s="2" t="s">
        <v>32</v>
      </c>
      <c r="F181" s="3">
        <v>4190466710</v>
      </c>
      <c r="G181" s="13">
        <v>600000</v>
      </c>
      <c r="H181" s="3">
        <v>0</v>
      </c>
      <c r="I181" s="3">
        <f t="shared" si="2"/>
        <v>4191066710</v>
      </c>
    </row>
    <row r="182" spans="1:11" ht="15.75" customHeight="1" x14ac:dyDescent="0.25">
      <c r="A182" s="1">
        <v>44513</v>
      </c>
      <c r="B182" s="2" t="s">
        <v>55</v>
      </c>
      <c r="C182" s="2" t="s">
        <v>11</v>
      </c>
      <c r="E182" s="2" t="s">
        <v>56</v>
      </c>
      <c r="F182" s="3">
        <v>-7508200</v>
      </c>
      <c r="G182" s="3">
        <v>0</v>
      </c>
      <c r="H182" s="11">
        <v>10157500</v>
      </c>
      <c r="I182" s="3">
        <f t="shared" si="2"/>
        <v>-17665700</v>
      </c>
      <c r="J182" s="3">
        <v>17665700</v>
      </c>
      <c r="K182" s="3">
        <f>I182+J182</f>
        <v>0</v>
      </c>
    </row>
    <row r="183" spans="1:11" ht="15.75" customHeight="1" x14ac:dyDescent="0.25">
      <c r="A183" s="1">
        <v>44513</v>
      </c>
      <c r="B183" s="2" t="s">
        <v>33</v>
      </c>
      <c r="C183" s="2" t="s">
        <v>11</v>
      </c>
      <c r="E183" s="2" t="s">
        <v>34</v>
      </c>
      <c r="F183" s="3">
        <v>1871922723</v>
      </c>
      <c r="G183" s="12">
        <v>145000</v>
      </c>
      <c r="H183" s="3">
        <v>0</v>
      </c>
      <c r="I183" s="3">
        <f t="shared" si="2"/>
        <v>1872067723</v>
      </c>
    </row>
    <row r="184" spans="1:11" ht="15.75" customHeight="1" x14ac:dyDescent="0.25">
      <c r="A184" s="1">
        <v>44513</v>
      </c>
      <c r="B184" s="2" t="s">
        <v>45</v>
      </c>
      <c r="C184" s="2" t="s">
        <v>11</v>
      </c>
      <c r="E184" s="2" t="s">
        <v>46</v>
      </c>
      <c r="F184" s="3">
        <v>1280842486</v>
      </c>
      <c r="G184" s="12">
        <v>60000</v>
      </c>
      <c r="H184" s="3">
        <v>0</v>
      </c>
      <c r="I184" s="3">
        <f t="shared" si="2"/>
        <v>1280902486</v>
      </c>
    </row>
    <row r="185" spans="1:11" ht="15.75" customHeight="1" x14ac:dyDescent="0.25">
      <c r="A185" s="1">
        <v>44513</v>
      </c>
      <c r="B185" s="2" t="s">
        <v>35</v>
      </c>
      <c r="C185" s="2" t="s">
        <v>11</v>
      </c>
      <c r="E185" s="2" t="s">
        <v>36</v>
      </c>
      <c r="F185" s="3">
        <v>62763500</v>
      </c>
      <c r="G185" s="12">
        <v>44000</v>
      </c>
      <c r="H185" s="3">
        <v>0</v>
      </c>
      <c r="I185" s="3">
        <f t="shared" si="2"/>
        <v>62807500</v>
      </c>
    </row>
    <row r="186" spans="1:11" ht="15.75" customHeight="1" x14ac:dyDescent="0.25">
      <c r="A186" s="1">
        <v>44513</v>
      </c>
      <c r="B186" s="2" t="s">
        <v>37</v>
      </c>
      <c r="C186" s="2" t="s">
        <v>11</v>
      </c>
      <c r="E186" s="2" t="s">
        <v>38</v>
      </c>
      <c r="F186" s="3">
        <v>97137200</v>
      </c>
      <c r="G186" s="12">
        <v>137500</v>
      </c>
      <c r="H186" s="3">
        <v>0</v>
      </c>
      <c r="I186" s="3">
        <f t="shared" si="2"/>
        <v>97274700</v>
      </c>
    </row>
    <row r="187" spans="1:11" ht="15.75" customHeight="1" x14ac:dyDescent="0.25">
      <c r="A187" s="1">
        <v>44513</v>
      </c>
      <c r="B187" s="2" t="s">
        <v>41</v>
      </c>
      <c r="C187" s="2" t="s">
        <v>11</v>
      </c>
      <c r="E187" s="178" t="s">
        <v>42</v>
      </c>
      <c r="F187" s="3">
        <v>7081430</v>
      </c>
      <c r="G187" s="12">
        <v>2900</v>
      </c>
      <c r="H187" s="3">
        <v>0</v>
      </c>
      <c r="I187" s="3">
        <f t="shared" si="2"/>
        <v>7084330</v>
      </c>
    </row>
    <row r="188" spans="1:11" ht="16.5" customHeight="1" x14ac:dyDescent="0.25">
      <c r="A188" s="14">
        <v>44513</v>
      </c>
      <c r="B188" s="15" t="s">
        <v>63</v>
      </c>
      <c r="C188" s="15" t="s">
        <v>11</v>
      </c>
      <c r="D188" s="15"/>
      <c r="E188" s="179" t="s">
        <v>64</v>
      </c>
      <c r="F188" s="16">
        <v>728896971.52999997</v>
      </c>
      <c r="G188" s="12">
        <v>872650</v>
      </c>
      <c r="H188" s="16">
        <v>0</v>
      </c>
      <c r="I188" s="16">
        <f t="shared" si="2"/>
        <v>729769621.52999997</v>
      </c>
      <c r="J188" s="16">
        <v>729769621.52999997</v>
      </c>
      <c r="K188" s="3">
        <f>I188-J188</f>
        <v>0</v>
      </c>
    </row>
    <row r="189" spans="1:11" ht="16.5" customHeight="1" x14ac:dyDescent="0.25">
      <c r="A189" s="1">
        <v>44514</v>
      </c>
      <c r="B189" s="2" t="s">
        <v>10</v>
      </c>
      <c r="C189" s="2" t="s">
        <v>11</v>
      </c>
      <c r="E189" s="2" t="s">
        <v>12</v>
      </c>
      <c r="F189" s="9">
        <v>352206904</v>
      </c>
      <c r="G189" s="3">
        <v>19277600</v>
      </c>
      <c r="H189" s="3">
        <v>5000</v>
      </c>
      <c r="I189" s="9">
        <f>F189+G189-H189</f>
        <v>371479504</v>
      </c>
    </row>
    <row r="190" spans="1:11" ht="16.5" customHeight="1" x14ac:dyDescent="0.25">
      <c r="A190" s="1">
        <v>44514</v>
      </c>
      <c r="B190" s="2" t="s">
        <v>13</v>
      </c>
      <c r="C190" s="2" t="s">
        <v>11</v>
      </c>
      <c r="E190" s="2" t="s">
        <v>14</v>
      </c>
      <c r="F190" s="9">
        <v>2500000</v>
      </c>
      <c r="G190" s="3">
        <v>5000</v>
      </c>
      <c r="H190" s="10">
        <v>5000</v>
      </c>
      <c r="I190" s="3">
        <f t="shared" si="2"/>
        <v>2500000</v>
      </c>
    </row>
    <row r="191" spans="1:11" ht="15.75" customHeight="1" x14ac:dyDescent="0.25">
      <c r="A191" s="1">
        <v>44514</v>
      </c>
      <c r="B191" s="2" t="s">
        <v>21</v>
      </c>
      <c r="C191" s="2" t="s">
        <v>11</v>
      </c>
      <c r="E191" s="2" t="s">
        <v>22</v>
      </c>
      <c r="F191" s="3">
        <v>-19944058779</v>
      </c>
      <c r="G191" s="3">
        <v>5000</v>
      </c>
      <c r="H191" s="3">
        <v>5000</v>
      </c>
      <c r="I191" s="3">
        <f t="shared" si="2"/>
        <v>-19944058779</v>
      </c>
      <c r="J191" s="3">
        <f>I191-L2</f>
        <v>0</v>
      </c>
    </row>
    <row r="192" spans="1:11" ht="15.75" customHeight="1" x14ac:dyDescent="0.25">
      <c r="A192" s="1">
        <v>44514</v>
      </c>
      <c r="B192" s="2" t="s">
        <v>25</v>
      </c>
      <c r="C192" s="2" t="s">
        <v>11</v>
      </c>
      <c r="E192" s="2" t="s">
        <v>26</v>
      </c>
      <c r="F192" s="3">
        <v>-133187207268</v>
      </c>
      <c r="G192" s="3">
        <v>0</v>
      </c>
      <c r="H192" s="11">
        <v>19277600</v>
      </c>
      <c r="I192" s="3">
        <f t="shared" si="2"/>
        <v>-133206484868</v>
      </c>
    </row>
    <row r="193" spans="1:11" ht="15.75" customHeight="1" x14ac:dyDescent="0.25">
      <c r="A193" s="14">
        <v>44514</v>
      </c>
      <c r="B193" s="15" t="s">
        <v>35</v>
      </c>
      <c r="C193" s="15" t="s">
        <v>11</v>
      </c>
      <c r="D193" s="15"/>
      <c r="E193" s="15" t="s">
        <v>36</v>
      </c>
      <c r="F193" s="16">
        <v>62807500</v>
      </c>
      <c r="G193" s="12">
        <v>5000</v>
      </c>
      <c r="H193" s="16">
        <v>0</v>
      </c>
      <c r="I193" s="16">
        <f t="shared" si="2"/>
        <v>62812500</v>
      </c>
      <c r="J193" s="16"/>
    </row>
    <row r="194" spans="1:11" ht="15.75" customHeight="1" x14ac:dyDescent="0.25">
      <c r="A194" s="1">
        <v>44515</v>
      </c>
      <c r="B194" s="2" t="s">
        <v>10</v>
      </c>
      <c r="C194" s="2" t="s">
        <v>11</v>
      </c>
      <c r="E194" s="2" t="s">
        <v>12</v>
      </c>
      <c r="F194" s="9">
        <v>371479504</v>
      </c>
      <c r="G194" s="3">
        <v>175426264</v>
      </c>
      <c r="H194" s="3">
        <v>385296340</v>
      </c>
      <c r="I194" s="9">
        <f t="shared" si="2"/>
        <v>161609428</v>
      </c>
    </row>
    <row r="195" spans="1:11" ht="15.75" customHeight="1" x14ac:dyDescent="0.25">
      <c r="A195" s="1">
        <v>44515</v>
      </c>
      <c r="B195" s="2" t="s">
        <v>13</v>
      </c>
      <c r="C195" s="2" t="s">
        <v>11</v>
      </c>
      <c r="E195" s="2" t="s">
        <v>14</v>
      </c>
      <c r="F195" s="9">
        <v>2500000</v>
      </c>
      <c r="G195" s="3">
        <v>3012000</v>
      </c>
      <c r="H195" s="10">
        <v>3012000</v>
      </c>
      <c r="I195" s="9">
        <f t="shared" si="2"/>
        <v>2500000</v>
      </c>
    </row>
    <row r="196" spans="1:11" ht="15.75" customHeight="1" x14ac:dyDescent="0.25">
      <c r="A196" s="1">
        <v>44515</v>
      </c>
      <c r="B196" s="2" t="s">
        <v>15</v>
      </c>
      <c r="C196" s="2" t="s">
        <v>11</v>
      </c>
      <c r="E196" s="2" t="s">
        <v>16</v>
      </c>
      <c r="F196" s="9">
        <v>75709410.260000005</v>
      </c>
      <c r="G196" s="11">
        <v>44744038</v>
      </c>
      <c r="H196" s="11">
        <v>119900000</v>
      </c>
      <c r="I196" s="9">
        <f t="shared" si="2"/>
        <v>553448.26000000536</v>
      </c>
      <c r="J196" s="3">
        <v>553448.25999996066</v>
      </c>
      <c r="K196" s="3">
        <f>I196-J196</f>
        <v>4.4703483581542969E-8</v>
      </c>
    </row>
    <row r="197" spans="1:11" ht="15.75" customHeight="1" x14ac:dyDescent="0.25">
      <c r="A197" s="1">
        <v>44515</v>
      </c>
      <c r="B197" s="2" t="s">
        <v>17</v>
      </c>
      <c r="C197" s="2" t="s">
        <v>11</v>
      </c>
      <c r="E197" s="2" t="s">
        <v>18</v>
      </c>
      <c r="F197" s="9">
        <v>0</v>
      </c>
      <c r="G197" s="11">
        <v>339517850</v>
      </c>
      <c r="H197" s="11">
        <v>339517850</v>
      </c>
      <c r="I197" s="9">
        <f t="shared" si="2"/>
        <v>0</v>
      </c>
    </row>
    <row r="198" spans="1:11" ht="15.75" customHeight="1" x14ac:dyDescent="0.25">
      <c r="A198" s="1">
        <v>44515</v>
      </c>
      <c r="B198" s="2" t="s">
        <v>19</v>
      </c>
      <c r="C198" s="2" t="s">
        <v>11</v>
      </c>
      <c r="E198" s="2" t="s">
        <v>20</v>
      </c>
      <c r="F198" s="9">
        <v>52032436429.32</v>
      </c>
      <c r="G198" s="11">
        <v>475025990</v>
      </c>
      <c r="H198" s="3">
        <v>1542500</v>
      </c>
      <c r="I198" s="9">
        <f t="shared" si="2"/>
        <v>52505919919.32</v>
      </c>
      <c r="J198" s="3">
        <v>52519763120.32</v>
      </c>
      <c r="K198" s="3">
        <f>I198-J198</f>
        <v>-13843201</v>
      </c>
    </row>
    <row r="199" spans="1:11" ht="15.75" customHeight="1" x14ac:dyDescent="0.25">
      <c r="A199" s="1">
        <v>44515</v>
      </c>
      <c r="B199" s="2" t="s">
        <v>21</v>
      </c>
      <c r="C199" s="2" t="s">
        <v>11</v>
      </c>
      <c r="E199" s="2" t="s">
        <v>22</v>
      </c>
      <c r="F199" s="3">
        <v>-19944058779</v>
      </c>
      <c r="G199" s="3">
        <v>895440166</v>
      </c>
      <c r="H199" s="3">
        <v>862384328</v>
      </c>
      <c r="I199" s="3">
        <f t="shared" si="2"/>
        <v>-19911002941</v>
      </c>
      <c r="J199" s="3">
        <f>I199-L2</f>
        <v>33055838</v>
      </c>
    </row>
    <row r="200" spans="1:11" ht="15.75" customHeight="1" x14ac:dyDescent="0.25">
      <c r="A200" s="1">
        <v>44515</v>
      </c>
      <c r="B200" s="2" t="s">
        <v>23</v>
      </c>
      <c r="C200" s="2" t="s">
        <v>11</v>
      </c>
      <c r="E200" s="2" t="s">
        <v>24</v>
      </c>
      <c r="F200" s="3">
        <v>-75023613858.669998</v>
      </c>
      <c r="G200" s="3">
        <v>0</v>
      </c>
      <c r="H200" s="11">
        <v>53939050</v>
      </c>
      <c r="I200" s="3">
        <f t="shared" ref="I200:I266" si="3">F200+G200-H200</f>
        <v>-75077552908.669998</v>
      </c>
    </row>
    <row r="201" spans="1:11" ht="15.75" customHeight="1" x14ac:dyDescent="0.25">
      <c r="A201" s="1">
        <v>44515</v>
      </c>
      <c r="B201" s="2" t="s">
        <v>25</v>
      </c>
      <c r="C201" s="2" t="s">
        <v>11</v>
      </c>
      <c r="E201" s="2" t="s">
        <v>26</v>
      </c>
      <c r="F201" s="3">
        <v>-133206484868</v>
      </c>
      <c r="G201" s="3">
        <v>0</v>
      </c>
      <c r="H201" s="11">
        <v>129959364</v>
      </c>
      <c r="I201" s="3">
        <f t="shared" si="3"/>
        <v>-133336444232</v>
      </c>
    </row>
    <row r="202" spans="1:11" ht="15.75" customHeight="1" x14ac:dyDescent="0.25">
      <c r="A202" s="1">
        <v>44515</v>
      </c>
      <c r="B202" s="2" t="s">
        <v>59</v>
      </c>
      <c r="C202" s="2" t="s">
        <v>11</v>
      </c>
      <c r="E202" s="2" t="s">
        <v>60</v>
      </c>
      <c r="F202" s="3">
        <v>25147450</v>
      </c>
      <c r="G202" s="3">
        <v>0</v>
      </c>
      <c r="H202" s="11">
        <v>13843200</v>
      </c>
      <c r="I202" s="3">
        <f t="shared" si="3"/>
        <v>11304250</v>
      </c>
      <c r="J202" s="3">
        <v>11304250</v>
      </c>
      <c r="K202" s="3">
        <f>I202-J202</f>
        <v>0</v>
      </c>
    </row>
    <row r="203" spans="1:11" ht="15.75" customHeight="1" x14ac:dyDescent="0.25">
      <c r="A203" s="1">
        <v>44515</v>
      </c>
      <c r="B203" s="2" t="s">
        <v>67</v>
      </c>
      <c r="C203" s="2" t="s">
        <v>11</v>
      </c>
      <c r="E203" s="2" t="s">
        <v>68</v>
      </c>
      <c r="F203" s="3">
        <v>92923654</v>
      </c>
      <c r="G203" s="3">
        <v>0</v>
      </c>
      <c r="H203" s="11">
        <v>17625438</v>
      </c>
      <c r="I203" s="3">
        <f t="shared" si="3"/>
        <v>75298216</v>
      </c>
      <c r="J203" s="3">
        <v>75298215.5</v>
      </c>
      <c r="K203" s="3">
        <f>I203-J203</f>
        <v>0.5</v>
      </c>
    </row>
    <row r="204" spans="1:11" ht="15.75" customHeight="1" x14ac:dyDescent="0.25">
      <c r="A204" s="1">
        <v>44515</v>
      </c>
      <c r="B204" s="2" t="s">
        <v>31</v>
      </c>
      <c r="C204" s="2" t="s">
        <v>11</v>
      </c>
      <c r="E204" s="2" t="s">
        <v>32</v>
      </c>
      <c r="F204" s="3">
        <v>4191066710</v>
      </c>
      <c r="G204" s="13">
        <v>2550000</v>
      </c>
      <c r="H204" s="3">
        <v>0</v>
      </c>
      <c r="I204" s="3">
        <f t="shared" si="3"/>
        <v>4193616710</v>
      </c>
    </row>
    <row r="205" spans="1:11" ht="15.75" customHeight="1" x14ac:dyDescent="0.25">
      <c r="A205" s="1">
        <v>44515</v>
      </c>
      <c r="B205" s="2" t="s">
        <v>55</v>
      </c>
      <c r="C205" s="2" t="s">
        <v>11</v>
      </c>
      <c r="E205" s="2" t="s">
        <v>56</v>
      </c>
      <c r="F205" s="3">
        <v>-17665700</v>
      </c>
      <c r="G205" s="3">
        <v>8605000</v>
      </c>
      <c r="H205" s="3">
        <v>17670138</v>
      </c>
      <c r="I205" s="3">
        <f t="shared" si="3"/>
        <v>-26730838</v>
      </c>
      <c r="J205" s="3">
        <v>7518200</v>
      </c>
      <c r="K205" s="3">
        <f>I205+J205</f>
        <v>-19212638</v>
      </c>
    </row>
    <row r="206" spans="1:11" ht="15" customHeight="1" x14ac:dyDescent="0.25">
      <c r="A206" s="1">
        <v>44515</v>
      </c>
      <c r="B206" s="2" t="s">
        <v>33</v>
      </c>
      <c r="C206" s="2" t="s">
        <v>11</v>
      </c>
      <c r="E206" s="2" t="s">
        <v>34</v>
      </c>
      <c r="F206" s="3">
        <v>1872067723</v>
      </c>
      <c r="G206" s="12">
        <v>145000</v>
      </c>
      <c r="H206" s="3">
        <v>0</v>
      </c>
      <c r="I206" s="3">
        <f t="shared" si="3"/>
        <v>1872212723</v>
      </c>
    </row>
    <row r="207" spans="1:11" ht="15.75" customHeight="1" x14ac:dyDescent="0.25">
      <c r="A207" s="1">
        <v>44515</v>
      </c>
      <c r="B207" s="2" t="s">
        <v>45</v>
      </c>
      <c r="C207" s="2" t="s">
        <v>11</v>
      </c>
      <c r="E207" s="2" t="s">
        <v>46</v>
      </c>
      <c r="F207" s="3">
        <v>1280902486</v>
      </c>
      <c r="G207" s="12">
        <v>145000</v>
      </c>
      <c r="H207" s="3">
        <v>0</v>
      </c>
      <c r="I207" s="3">
        <f t="shared" si="3"/>
        <v>1281047486</v>
      </c>
    </row>
    <row r="208" spans="1:11" ht="15.75" customHeight="1" x14ac:dyDescent="0.25">
      <c r="A208" s="1">
        <v>44515</v>
      </c>
      <c r="B208" s="2" t="s">
        <v>35</v>
      </c>
      <c r="C208" s="2" t="s">
        <v>11</v>
      </c>
      <c r="E208" s="2" t="s">
        <v>36</v>
      </c>
      <c r="F208" s="3">
        <v>62812500</v>
      </c>
      <c r="G208" s="12">
        <v>59500</v>
      </c>
      <c r="H208" s="3">
        <v>0</v>
      </c>
      <c r="I208" s="3">
        <f t="shared" si="3"/>
        <v>62872000</v>
      </c>
    </row>
    <row r="209" spans="1:11" ht="15.75" customHeight="1" x14ac:dyDescent="0.25">
      <c r="A209" s="1">
        <v>44515</v>
      </c>
      <c r="B209" s="2" t="s">
        <v>37</v>
      </c>
      <c r="C209" s="2" t="s">
        <v>11</v>
      </c>
      <c r="E209" s="2" t="s">
        <v>38</v>
      </c>
      <c r="F209" s="3">
        <v>97274700</v>
      </c>
      <c r="G209" s="12">
        <v>107500</v>
      </c>
      <c r="H209" s="3">
        <v>0</v>
      </c>
      <c r="I209" s="3">
        <f t="shared" si="3"/>
        <v>97382200</v>
      </c>
    </row>
    <row r="210" spans="1:11" ht="15.75" customHeight="1" x14ac:dyDescent="0.25">
      <c r="A210" s="1">
        <v>44515</v>
      </c>
      <c r="B210" s="2" t="s">
        <v>41</v>
      </c>
      <c r="C210" s="2" t="s">
        <v>11</v>
      </c>
      <c r="E210" s="178" t="s">
        <v>42</v>
      </c>
      <c r="F210" s="3">
        <v>7084330</v>
      </c>
      <c r="G210" s="12">
        <v>5000</v>
      </c>
      <c r="H210" s="3">
        <v>0</v>
      </c>
      <c r="I210" s="3">
        <f t="shared" si="3"/>
        <v>7089330</v>
      </c>
    </row>
    <row r="211" spans="1:11" ht="15.75" customHeight="1" x14ac:dyDescent="0.25">
      <c r="A211" s="14">
        <v>44515</v>
      </c>
      <c r="B211" s="15" t="s">
        <v>57</v>
      </c>
      <c r="C211" s="15" t="s">
        <v>11</v>
      </c>
      <c r="D211" s="15"/>
      <c r="E211" s="15" t="s">
        <v>58</v>
      </c>
      <c r="F211" s="16">
        <v>-136652368.96000001</v>
      </c>
      <c r="G211" s="16">
        <v>0</v>
      </c>
      <c r="H211" s="17">
        <v>93100</v>
      </c>
      <c r="I211" s="16">
        <f t="shared" si="3"/>
        <v>-136745468.96000001</v>
      </c>
      <c r="J211" s="16"/>
    </row>
    <row r="212" spans="1:11" ht="15.75" customHeight="1" x14ac:dyDescent="0.25">
      <c r="A212" s="1">
        <v>44516</v>
      </c>
      <c r="B212" s="2" t="s">
        <v>10</v>
      </c>
      <c r="C212" s="2" t="s">
        <v>11</v>
      </c>
      <c r="E212" s="2" t="s">
        <v>12</v>
      </c>
      <c r="F212" s="9">
        <v>161609428</v>
      </c>
      <c r="G212" s="3">
        <v>138815808</v>
      </c>
      <c r="H212" s="3">
        <v>181012198</v>
      </c>
      <c r="I212" s="9">
        <f t="shared" si="3"/>
        <v>119413038</v>
      </c>
    </row>
    <row r="213" spans="1:11" ht="15.75" customHeight="1" x14ac:dyDescent="0.25">
      <c r="A213" s="1">
        <v>44516</v>
      </c>
      <c r="B213" s="2" t="s">
        <v>13</v>
      </c>
      <c r="C213" s="2" t="s">
        <v>11</v>
      </c>
      <c r="E213" s="2" t="s">
        <v>14</v>
      </c>
      <c r="F213" s="9">
        <v>2500000</v>
      </c>
      <c r="G213" s="3">
        <v>17125198</v>
      </c>
      <c r="H213" s="10">
        <v>17125198</v>
      </c>
      <c r="I213" s="9">
        <f t="shared" si="3"/>
        <v>2500000</v>
      </c>
    </row>
    <row r="214" spans="1:11" ht="15.75" customHeight="1" x14ac:dyDescent="0.25">
      <c r="A214" s="1">
        <v>44516</v>
      </c>
      <c r="B214" s="2" t="s">
        <v>15</v>
      </c>
      <c r="C214" s="2" t="s">
        <v>11</v>
      </c>
      <c r="E214" s="2" t="s">
        <v>16</v>
      </c>
      <c r="F214" s="9">
        <v>553448.26</v>
      </c>
      <c r="G214" s="11">
        <v>15670200</v>
      </c>
      <c r="H214" s="3">
        <v>0</v>
      </c>
      <c r="I214" s="9">
        <f t="shared" si="3"/>
        <v>16223648.26</v>
      </c>
      <c r="J214" s="3">
        <v>16223648.259999961</v>
      </c>
      <c r="K214" s="3">
        <f>I214-J214</f>
        <v>3.9115548133850098E-8</v>
      </c>
    </row>
    <row r="215" spans="1:11" ht="15.75" customHeight="1" x14ac:dyDescent="0.25">
      <c r="A215" s="1">
        <v>44516</v>
      </c>
      <c r="B215" s="2" t="s">
        <v>17</v>
      </c>
      <c r="C215" s="2" t="s">
        <v>11</v>
      </c>
      <c r="E215" s="2" t="s">
        <v>18</v>
      </c>
      <c r="F215" s="9">
        <v>0</v>
      </c>
      <c r="G215" s="11">
        <v>190433250</v>
      </c>
      <c r="H215" s="11">
        <v>190433250</v>
      </c>
      <c r="I215" s="9">
        <f t="shared" si="3"/>
        <v>0</v>
      </c>
    </row>
    <row r="216" spans="1:11" ht="15.75" customHeight="1" x14ac:dyDescent="0.25">
      <c r="A216" s="1">
        <v>44516</v>
      </c>
      <c r="B216" s="2" t="s">
        <v>19</v>
      </c>
      <c r="C216" s="2" t="s">
        <v>11</v>
      </c>
      <c r="E216" s="2" t="s">
        <v>20</v>
      </c>
      <c r="F216" s="9">
        <v>52505919919.32</v>
      </c>
      <c r="G216" s="11">
        <v>204732978</v>
      </c>
      <c r="H216" s="3">
        <v>0</v>
      </c>
      <c r="I216" s="9">
        <f t="shared" si="3"/>
        <v>52710652897.32</v>
      </c>
      <c r="J216" s="3">
        <v>52712410898.32</v>
      </c>
      <c r="K216" s="3">
        <f>I216-J216</f>
        <v>-1758001</v>
      </c>
    </row>
    <row r="217" spans="1:11" ht="15.75" customHeight="1" x14ac:dyDescent="0.25">
      <c r="A217" s="1">
        <v>44516</v>
      </c>
      <c r="B217" s="2" t="s">
        <v>21</v>
      </c>
      <c r="C217" s="2" t="s">
        <v>11</v>
      </c>
      <c r="E217" s="2" t="s">
        <v>22</v>
      </c>
      <c r="F217" s="3">
        <v>-19911002941</v>
      </c>
      <c r="G217" s="3">
        <v>371603886</v>
      </c>
      <c r="H217" s="3">
        <v>404659724</v>
      </c>
      <c r="I217" s="3">
        <f t="shared" si="3"/>
        <v>-19944058779</v>
      </c>
      <c r="J217" s="3">
        <f>I217-L2</f>
        <v>0</v>
      </c>
    </row>
    <row r="218" spans="1:11" ht="15.75" customHeight="1" x14ac:dyDescent="0.25">
      <c r="A218" s="1">
        <v>44516</v>
      </c>
      <c r="B218" s="2" t="s">
        <v>23</v>
      </c>
      <c r="C218" s="2" t="s">
        <v>11</v>
      </c>
      <c r="E218" s="2" t="s">
        <v>24</v>
      </c>
      <c r="F218" s="3">
        <v>-75077552908.669998</v>
      </c>
      <c r="G218" s="3">
        <v>0</v>
      </c>
      <c r="H218" s="11">
        <v>41899928</v>
      </c>
      <c r="I218" s="3">
        <f t="shared" si="3"/>
        <v>-75119452836.669998</v>
      </c>
    </row>
    <row r="219" spans="1:11" ht="15.75" customHeight="1" x14ac:dyDescent="0.25">
      <c r="A219" s="1">
        <v>44516</v>
      </c>
      <c r="B219" s="2" t="s">
        <v>25</v>
      </c>
      <c r="C219" s="2" t="s">
        <v>11</v>
      </c>
      <c r="E219" s="2" t="s">
        <v>26</v>
      </c>
      <c r="F219" s="3">
        <v>-133336444232</v>
      </c>
      <c r="G219" s="3">
        <v>0</v>
      </c>
      <c r="H219" s="11">
        <v>136018858</v>
      </c>
      <c r="I219" s="3">
        <f t="shared" si="3"/>
        <v>-133472463090</v>
      </c>
    </row>
    <row r="220" spans="1:11" ht="16.5" customHeight="1" x14ac:dyDescent="0.25">
      <c r="A220" s="1">
        <v>44516</v>
      </c>
      <c r="B220" s="2" t="s">
        <v>29</v>
      </c>
      <c r="C220" s="2" t="s">
        <v>11</v>
      </c>
      <c r="E220" s="2" t="s">
        <v>30</v>
      </c>
      <c r="F220" s="3">
        <v>-9966760</v>
      </c>
      <c r="G220" s="12">
        <v>10125198</v>
      </c>
      <c r="H220" s="3">
        <v>158438</v>
      </c>
      <c r="I220" s="3">
        <f t="shared" si="3"/>
        <v>0</v>
      </c>
    </row>
    <row r="221" spans="1:11" ht="15.75" customHeight="1" x14ac:dyDescent="0.25">
      <c r="A221" s="1">
        <v>44516</v>
      </c>
      <c r="B221" s="2" t="s">
        <v>31</v>
      </c>
      <c r="C221" s="2" t="s">
        <v>11</v>
      </c>
      <c r="E221" s="2" t="s">
        <v>32</v>
      </c>
      <c r="F221" s="3">
        <v>4193616710</v>
      </c>
      <c r="G221" s="13">
        <v>6720000</v>
      </c>
      <c r="H221" s="3">
        <v>0</v>
      </c>
      <c r="I221" s="3">
        <f t="shared" si="3"/>
        <v>4200336710</v>
      </c>
    </row>
    <row r="222" spans="1:11" ht="15.75" customHeight="1" x14ac:dyDescent="0.25">
      <c r="A222" s="1">
        <v>44516</v>
      </c>
      <c r="B222" s="2" t="s">
        <v>55</v>
      </c>
      <c r="C222" s="2" t="s">
        <v>11</v>
      </c>
      <c r="E222" s="2" t="s">
        <v>56</v>
      </c>
      <c r="F222" s="3">
        <v>-26730838</v>
      </c>
      <c r="G222" s="3">
        <v>19212638</v>
      </c>
      <c r="H222" s="3">
        <v>3570000</v>
      </c>
      <c r="I222" s="3">
        <f t="shared" si="3"/>
        <v>-11088200</v>
      </c>
      <c r="J222" s="3">
        <v>11088200</v>
      </c>
      <c r="K222" s="3">
        <f>I222+J222</f>
        <v>0</v>
      </c>
    </row>
    <row r="223" spans="1:11" ht="15.75" customHeight="1" x14ac:dyDescent="0.25">
      <c r="A223" s="1">
        <v>44516</v>
      </c>
      <c r="B223" s="2" t="s">
        <v>33</v>
      </c>
      <c r="C223" s="2" t="s">
        <v>11</v>
      </c>
      <c r="E223" s="2" t="s">
        <v>34</v>
      </c>
      <c r="F223" s="3">
        <v>1872212723</v>
      </c>
      <c r="G223" s="12">
        <v>303438</v>
      </c>
      <c r="H223" s="3">
        <v>0</v>
      </c>
      <c r="I223" s="3">
        <f t="shared" si="3"/>
        <v>1872516161</v>
      </c>
    </row>
    <row r="224" spans="1:11" ht="15.75" customHeight="1" x14ac:dyDescent="0.25">
      <c r="A224" s="1">
        <v>44516</v>
      </c>
      <c r="B224" s="2" t="s">
        <v>45</v>
      </c>
      <c r="C224" s="2" t="s">
        <v>11</v>
      </c>
      <c r="E224" s="2" t="s">
        <v>46</v>
      </c>
      <c r="F224" s="3">
        <v>1281047486</v>
      </c>
      <c r="G224" s="12">
        <v>10000</v>
      </c>
      <c r="H224" s="3">
        <v>0</v>
      </c>
      <c r="I224" s="3">
        <f t="shared" si="3"/>
        <v>1281057486</v>
      </c>
    </row>
    <row r="225" spans="1:11" ht="15.75" customHeight="1" x14ac:dyDescent="0.25">
      <c r="A225" s="1">
        <v>44516</v>
      </c>
      <c r="B225" s="2" t="s">
        <v>35</v>
      </c>
      <c r="C225" s="2" t="s">
        <v>11</v>
      </c>
      <c r="E225" s="2" t="s">
        <v>36</v>
      </c>
      <c r="F225" s="3">
        <v>62872000</v>
      </c>
      <c r="G225" s="12">
        <v>21000</v>
      </c>
      <c r="H225" s="3">
        <v>0</v>
      </c>
      <c r="I225" s="3">
        <f t="shared" si="3"/>
        <v>62893000</v>
      </c>
    </row>
    <row r="226" spans="1:11" ht="15.75" customHeight="1" x14ac:dyDescent="0.25">
      <c r="A226" s="1">
        <v>44516</v>
      </c>
      <c r="B226" s="2" t="s">
        <v>37</v>
      </c>
      <c r="C226" s="2" t="s">
        <v>11</v>
      </c>
      <c r="E226" s="2" t="s">
        <v>38</v>
      </c>
      <c r="F226" s="3">
        <v>97382200</v>
      </c>
      <c r="G226" s="12">
        <v>100000</v>
      </c>
      <c r="H226" s="3">
        <v>0</v>
      </c>
      <c r="I226" s="3">
        <f t="shared" si="3"/>
        <v>97482200</v>
      </c>
    </row>
    <row r="227" spans="1:11" ht="15.75" customHeight="1" x14ac:dyDescent="0.25">
      <c r="A227" s="14">
        <v>44516</v>
      </c>
      <c r="B227" s="15" t="s">
        <v>41</v>
      </c>
      <c r="C227" s="15" t="s">
        <v>11</v>
      </c>
      <c r="D227" s="15"/>
      <c r="E227" s="15" t="s">
        <v>42</v>
      </c>
      <c r="F227" s="16">
        <v>7089330</v>
      </c>
      <c r="G227" s="12">
        <v>4000</v>
      </c>
      <c r="H227" s="16">
        <v>0</v>
      </c>
      <c r="I227" s="16">
        <f t="shared" si="3"/>
        <v>7093330</v>
      </c>
      <c r="J227" s="16"/>
    </row>
    <row r="228" spans="1:11" ht="15.75" customHeight="1" x14ac:dyDescent="0.25">
      <c r="A228" s="1">
        <v>44517</v>
      </c>
      <c r="B228" s="2" t="s">
        <v>10</v>
      </c>
      <c r="C228" s="2" t="s">
        <v>11</v>
      </c>
      <c r="E228" s="2" t="s">
        <v>12</v>
      </c>
      <c r="F228" s="9">
        <v>119413038</v>
      </c>
      <c r="G228" s="3">
        <v>133526760</v>
      </c>
      <c r="H228" s="3">
        <v>122188250</v>
      </c>
      <c r="I228" s="9">
        <f t="shared" si="3"/>
        <v>130751548</v>
      </c>
    </row>
    <row r="229" spans="1:11" ht="15.75" customHeight="1" x14ac:dyDescent="0.25">
      <c r="A229" s="1">
        <v>44517</v>
      </c>
      <c r="B229" s="2" t="s">
        <v>13</v>
      </c>
      <c r="C229" s="2" t="s">
        <v>11</v>
      </c>
      <c r="E229" s="2" t="s">
        <v>14</v>
      </c>
      <c r="F229" s="9">
        <v>2500000</v>
      </c>
      <c r="G229" s="3">
        <v>1586250</v>
      </c>
      <c r="H229" s="10">
        <v>1586250</v>
      </c>
      <c r="I229" s="9">
        <f t="shared" si="3"/>
        <v>2500000</v>
      </c>
    </row>
    <row r="230" spans="1:11" ht="15.75" customHeight="1" x14ac:dyDescent="0.25">
      <c r="A230" s="1">
        <v>44517</v>
      </c>
      <c r="B230" s="2" t="s">
        <v>15</v>
      </c>
      <c r="C230" s="2" t="s">
        <v>11</v>
      </c>
      <c r="E230" s="2" t="s">
        <v>16</v>
      </c>
      <c r="F230" s="9">
        <v>16223648.26</v>
      </c>
      <c r="G230" s="11">
        <v>6764000</v>
      </c>
      <c r="H230" s="11">
        <v>17800000</v>
      </c>
      <c r="I230" s="9">
        <f t="shared" si="3"/>
        <v>5187648.2599999979</v>
      </c>
      <c r="J230" s="3">
        <v>5187648.2599999607</v>
      </c>
      <c r="K230" s="3">
        <f>I230-J230</f>
        <v>3.7252902984619141E-8</v>
      </c>
    </row>
    <row r="231" spans="1:11" ht="15.75" customHeight="1" x14ac:dyDescent="0.25">
      <c r="A231" s="1">
        <v>44517</v>
      </c>
      <c r="B231" s="2" t="s">
        <v>17</v>
      </c>
      <c r="C231" s="2" t="s">
        <v>11</v>
      </c>
      <c r="E231" s="2" t="s">
        <v>18</v>
      </c>
      <c r="F231" s="9">
        <v>0</v>
      </c>
      <c r="G231" s="11">
        <v>120602000</v>
      </c>
      <c r="H231" s="11">
        <v>120602000</v>
      </c>
      <c r="I231" s="9">
        <f t="shared" si="3"/>
        <v>0</v>
      </c>
    </row>
    <row r="232" spans="1:11" ht="15.75" customHeight="1" x14ac:dyDescent="0.25">
      <c r="A232" s="1">
        <v>44517</v>
      </c>
      <c r="B232" s="2" t="s">
        <v>19</v>
      </c>
      <c r="C232" s="2" t="s">
        <v>11</v>
      </c>
      <c r="E232" s="2" t="s">
        <v>20</v>
      </c>
      <c r="F232" s="9">
        <v>52710652897.32</v>
      </c>
      <c r="G232" s="11">
        <v>140160000</v>
      </c>
      <c r="H232" s="3">
        <v>0</v>
      </c>
      <c r="I232" s="9">
        <f t="shared" si="3"/>
        <v>52850812897.32</v>
      </c>
      <c r="J232" s="3">
        <v>52850932598.32</v>
      </c>
      <c r="K232" s="3">
        <f>I232-J232</f>
        <v>-119701</v>
      </c>
    </row>
    <row r="233" spans="1:11" ht="15.75" customHeight="1" x14ac:dyDescent="0.25">
      <c r="A233" s="1">
        <v>44517</v>
      </c>
      <c r="B233" s="2" t="s">
        <v>21</v>
      </c>
      <c r="C233" s="2" t="s">
        <v>11</v>
      </c>
      <c r="E233" s="2" t="s">
        <v>22</v>
      </c>
      <c r="F233" s="3">
        <v>-19944058779</v>
      </c>
      <c r="G233" s="3">
        <v>260590250</v>
      </c>
      <c r="H233" s="3">
        <v>260590250</v>
      </c>
      <c r="I233" s="3">
        <f t="shared" si="3"/>
        <v>-19944058779</v>
      </c>
      <c r="J233" s="3">
        <f>I233-L2</f>
        <v>0</v>
      </c>
    </row>
    <row r="234" spans="1:11" ht="15.75" customHeight="1" x14ac:dyDescent="0.25">
      <c r="A234" s="1">
        <v>44517</v>
      </c>
      <c r="B234" s="2" t="s">
        <v>23</v>
      </c>
      <c r="C234" s="2" t="s">
        <v>11</v>
      </c>
      <c r="E234" s="2" t="s">
        <v>24</v>
      </c>
      <c r="F234" s="3">
        <v>-75119452836.669998</v>
      </c>
      <c r="G234" s="3">
        <v>0</v>
      </c>
      <c r="H234" s="11">
        <v>18352650</v>
      </c>
      <c r="I234" s="3">
        <f t="shared" si="3"/>
        <v>-75137805486.669998</v>
      </c>
    </row>
    <row r="235" spans="1:11" ht="15.75" customHeight="1" x14ac:dyDescent="0.25">
      <c r="A235" s="1">
        <v>44517</v>
      </c>
      <c r="B235" s="2" t="s">
        <v>25</v>
      </c>
      <c r="C235" s="2" t="s">
        <v>11</v>
      </c>
      <c r="E235" s="2" t="s">
        <v>26</v>
      </c>
      <c r="F235" s="3">
        <v>-133472463090</v>
      </c>
      <c r="G235" s="3">
        <v>0</v>
      </c>
      <c r="H235" s="11">
        <v>127266110</v>
      </c>
      <c r="I235" s="3">
        <f t="shared" si="3"/>
        <v>-133599729200</v>
      </c>
    </row>
    <row r="236" spans="1:11" ht="15.75" customHeight="1" x14ac:dyDescent="0.25">
      <c r="A236" s="1">
        <v>44517</v>
      </c>
      <c r="B236" s="2" t="s">
        <v>55</v>
      </c>
      <c r="C236" s="2" t="s">
        <v>11</v>
      </c>
      <c r="E236" s="2" t="s">
        <v>56</v>
      </c>
      <c r="F236" s="9">
        <v>-11088200</v>
      </c>
      <c r="G236" s="3">
        <v>3570000</v>
      </c>
      <c r="H236" s="3">
        <v>0</v>
      </c>
      <c r="I236" s="9">
        <f t="shared" si="3"/>
        <v>-7518200</v>
      </c>
    </row>
    <row r="237" spans="1:11" ht="15.75" customHeight="1" x14ac:dyDescent="0.25">
      <c r="A237" s="1">
        <v>44517</v>
      </c>
      <c r="B237" s="2" t="s">
        <v>33</v>
      </c>
      <c r="C237" s="2" t="s">
        <v>11</v>
      </c>
      <c r="E237" s="2" t="s">
        <v>34</v>
      </c>
      <c r="F237" s="3">
        <v>1872516161</v>
      </c>
      <c r="G237" s="12">
        <v>145000</v>
      </c>
      <c r="H237" s="3">
        <v>0</v>
      </c>
      <c r="I237" s="3">
        <f t="shared" si="3"/>
        <v>1872661161</v>
      </c>
    </row>
    <row r="238" spans="1:11" ht="15.75" customHeight="1" x14ac:dyDescent="0.25">
      <c r="A238" s="1">
        <v>44517</v>
      </c>
      <c r="B238" s="2" t="s">
        <v>45</v>
      </c>
      <c r="C238" s="2" t="s">
        <v>11</v>
      </c>
      <c r="E238" s="2" t="s">
        <v>46</v>
      </c>
      <c r="F238" s="3">
        <v>1281057486</v>
      </c>
      <c r="G238" s="12">
        <v>85000</v>
      </c>
      <c r="H238" s="3">
        <v>0</v>
      </c>
      <c r="I238" s="3">
        <f t="shared" si="3"/>
        <v>1281142486</v>
      </c>
    </row>
    <row r="239" spans="1:11" ht="15.75" customHeight="1" x14ac:dyDescent="0.25">
      <c r="A239" s="1">
        <v>44517</v>
      </c>
      <c r="B239" s="2" t="s">
        <v>35</v>
      </c>
      <c r="C239" s="2" t="s">
        <v>11</v>
      </c>
      <c r="E239" s="2" t="s">
        <v>36</v>
      </c>
      <c r="F239" s="3">
        <v>62893000</v>
      </c>
      <c r="G239" s="12">
        <v>158500</v>
      </c>
      <c r="H239" s="3">
        <v>0</v>
      </c>
      <c r="I239" s="3">
        <f t="shared" si="3"/>
        <v>63051500</v>
      </c>
    </row>
    <row r="240" spans="1:11" ht="15.75" customHeight="1" x14ac:dyDescent="0.25">
      <c r="A240" s="1">
        <v>44517</v>
      </c>
      <c r="B240" s="2" t="s">
        <v>37</v>
      </c>
      <c r="C240" s="2" t="s">
        <v>11</v>
      </c>
      <c r="E240" s="2" t="s">
        <v>38</v>
      </c>
      <c r="F240" s="3">
        <v>97482200</v>
      </c>
      <c r="G240" s="12">
        <v>101500</v>
      </c>
      <c r="H240" s="3">
        <v>0</v>
      </c>
      <c r="I240" s="3">
        <f t="shared" si="3"/>
        <v>97583700</v>
      </c>
    </row>
    <row r="241" spans="1:11" ht="15.75" customHeight="1" x14ac:dyDescent="0.25">
      <c r="A241" s="14">
        <v>44517</v>
      </c>
      <c r="B241" s="15" t="s">
        <v>39</v>
      </c>
      <c r="C241" s="15" t="s">
        <v>11</v>
      </c>
      <c r="D241" s="15"/>
      <c r="E241" s="179" t="s">
        <v>40</v>
      </c>
      <c r="F241" s="16">
        <v>41256100</v>
      </c>
      <c r="G241" s="12">
        <v>1096250</v>
      </c>
      <c r="H241" s="16">
        <v>0</v>
      </c>
      <c r="I241" s="16">
        <f t="shared" si="3"/>
        <v>42352350</v>
      </c>
      <c r="J241" s="16"/>
    </row>
    <row r="242" spans="1:11" ht="15.75" customHeight="1" x14ac:dyDescent="0.25">
      <c r="A242" s="1">
        <v>44518</v>
      </c>
      <c r="B242" s="2" t="s">
        <v>10</v>
      </c>
      <c r="C242" s="2" t="s">
        <v>11</v>
      </c>
      <c r="E242" s="2" t="s">
        <v>12</v>
      </c>
      <c r="F242" s="9">
        <v>130751548</v>
      </c>
      <c r="G242" s="3">
        <v>211979776</v>
      </c>
      <c r="H242" s="3">
        <v>162919650</v>
      </c>
      <c r="I242" s="3">
        <f t="shared" si="3"/>
        <v>179811674</v>
      </c>
    </row>
    <row r="243" spans="1:11" ht="15.75" customHeight="1" x14ac:dyDescent="0.25">
      <c r="A243" s="1">
        <v>44518</v>
      </c>
      <c r="B243" s="2" t="s">
        <v>13</v>
      </c>
      <c r="C243" s="2" t="s">
        <v>11</v>
      </c>
      <c r="E243" s="2" t="s">
        <v>14</v>
      </c>
      <c r="F243" s="9">
        <v>2500000</v>
      </c>
      <c r="G243" s="3">
        <v>29983650</v>
      </c>
      <c r="H243" s="10">
        <v>29983650</v>
      </c>
      <c r="I243" s="3">
        <f t="shared" si="3"/>
        <v>2500000</v>
      </c>
    </row>
    <row r="244" spans="1:11" ht="15.75" customHeight="1" x14ac:dyDescent="0.25">
      <c r="A244" s="1">
        <v>44518</v>
      </c>
      <c r="B244" s="2" t="s">
        <v>15</v>
      </c>
      <c r="C244" s="2" t="s">
        <v>11</v>
      </c>
      <c r="E244" s="2" t="s">
        <v>16</v>
      </c>
      <c r="F244" s="9">
        <v>5187648.26</v>
      </c>
      <c r="G244" s="3">
        <v>84286400</v>
      </c>
      <c r="H244" s="3">
        <v>88000000</v>
      </c>
      <c r="I244" s="9">
        <f t="shared" si="3"/>
        <v>1474048.2600000054</v>
      </c>
      <c r="J244" s="3">
        <v>1474048.2599999607</v>
      </c>
      <c r="K244" s="3">
        <f>I244-J244</f>
        <v>4.4703483581542969E-8</v>
      </c>
    </row>
    <row r="245" spans="1:11" ht="15.75" customHeight="1" x14ac:dyDescent="0.25">
      <c r="A245" s="1">
        <v>44518</v>
      </c>
      <c r="B245" s="2" t="s">
        <v>17</v>
      </c>
      <c r="C245" s="2" t="s">
        <v>11</v>
      </c>
      <c r="E245" s="2" t="s">
        <v>18</v>
      </c>
      <c r="F245" s="9">
        <v>0</v>
      </c>
      <c r="G245" s="11">
        <v>47301000</v>
      </c>
      <c r="H245" s="11">
        <v>47301000</v>
      </c>
      <c r="I245" s="9">
        <f t="shared" si="3"/>
        <v>0</v>
      </c>
    </row>
    <row r="246" spans="1:11" ht="15.75" customHeight="1" x14ac:dyDescent="0.25">
      <c r="A246" s="1">
        <v>44518</v>
      </c>
      <c r="B246" s="2" t="s">
        <v>19</v>
      </c>
      <c r="C246" s="2" t="s">
        <v>11</v>
      </c>
      <c r="E246" s="2" t="s">
        <v>20</v>
      </c>
      <c r="F246" s="9">
        <v>52850812897.32</v>
      </c>
      <c r="G246" s="11">
        <v>143385700</v>
      </c>
      <c r="H246" s="3">
        <v>0</v>
      </c>
      <c r="I246" s="9">
        <f t="shared" si="3"/>
        <v>52994198597.32</v>
      </c>
      <c r="J246" s="3">
        <v>52997537848.32</v>
      </c>
      <c r="K246" s="3">
        <f>I246-J246</f>
        <v>-3339251</v>
      </c>
    </row>
    <row r="247" spans="1:11" ht="15.75" customHeight="1" x14ac:dyDescent="0.25">
      <c r="A247" s="1">
        <v>44518</v>
      </c>
      <c r="B247" s="2" t="s">
        <v>21</v>
      </c>
      <c r="C247" s="2" t="s">
        <v>11</v>
      </c>
      <c r="E247" s="2" t="s">
        <v>22</v>
      </c>
      <c r="F247" s="3">
        <v>-19944058779</v>
      </c>
      <c r="G247" s="3">
        <v>298220650</v>
      </c>
      <c r="H247" s="3">
        <v>298220650</v>
      </c>
      <c r="I247" s="3">
        <f t="shared" si="3"/>
        <v>-19944058779</v>
      </c>
      <c r="J247" s="3">
        <f>I247-L2</f>
        <v>0</v>
      </c>
    </row>
    <row r="248" spans="1:11" ht="15.75" customHeight="1" x14ac:dyDescent="0.25">
      <c r="A248" s="1">
        <v>44518</v>
      </c>
      <c r="B248" s="2" t="s">
        <v>23</v>
      </c>
      <c r="C248" s="2" t="s">
        <v>11</v>
      </c>
      <c r="E248" s="2" t="s">
        <v>24</v>
      </c>
      <c r="F248" s="3">
        <v>-75137805486.669998</v>
      </c>
      <c r="G248" s="3">
        <v>0</v>
      </c>
      <c r="H248" s="11">
        <v>83255300</v>
      </c>
      <c r="I248" s="3">
        <f t="shared" si="3"/>
        <v>-75221060786.669998</v>
      </c>
    </row>
    <row r="249" spans="1:11" ht="15.75" customHeight="1" x14ac:dyDescent="0.25">
      <c r="A249" s="1">
        <v>44518</v>
      </c>
      <c r="B249" s="2" t="s">
        <v>25</v>
      </c>
      <c r="C249" s="2" t="s">
        <v>11</v>
      </c>
      <c r="E249" s="2" t="s">
        <v>26</v>
      </c>
      <c r="F249" s="3">
        <v>-133599729200</v>
      </c>
      <c r="G249" s="3">
        <v>0</v>
      </c>
      <c r="H249" s="11">
        <v>135460576</v>
      </c>
      <c r="I249" s="3">
        <f t="shared" si="3"/>
        <v>-133735189776</v>
      </c>
    </row>
    <row r="250" spans="1:11" ht="15.75" customHeight="1" x14ac:dyDescent="0.25">
      <c r="A250" s="1">
        <v>44518</v>
      </c>
      <c r="B250" s="2" t="s">
        <v>59</v>
      </c>
      <c r="C250" s="2" t="s">
        <v>11</v>
      </c>
      <c r="E250" s="178" t="s">
        <v>60</v>
      </c>
      <c r="F250" s="9">
        <v>11304250</v>
      </c>
      <c r="G250" s="12">
        <v>21532150</v>
      </c>
      <c r="H250" s="3">
        <v>0</v>
      </c>
      <c r="I250" s="9">
        <f t="shared" si="3"/>
        <v>32836400</v>
      </c>
      <c r="J250" s="3">
        <v>32836400</v>
      </c>
      <c r="K250" s="3">
        <f>J250-I250</f>
        <v>0</v>
      </c>
    </row>
    <row r="251" spans="1:11" ht="15.75" customHeight="1" x14ac:dyDescent="0.25">
      <c r="A251" s="1">
        <v>44518</v>
      </c>
      <c r="B251" s="2" t="s">
        <v>31</v>
      </c>
      <c r="C251" s="2" t="s">
        <v>11</v>
      </c>
      <c r="E251" s="178" t="s">
        <v>32</v>
      </c>
      <c r="F251" s="3">
        <v>4200336710</v>
      </c>
      <c r="G251" s="13">
        <v>7980000</v>
      </c>
      <c r="H251" s="3">
        <v>0</v>
      </c>
      <c r="I251" s="3">
        <f t="shared" si="3"/>
        <v>4208316710</v>
      </c>
    </row>
    <row r="252" spans="1:11" ht="15.75" customHeight="1" x14ac:dyDescent="0.25">
      <c r="A252" s="1">
        <v>44518</v>
      </c>
      <c r="B252" s="2" t="s">
        <v>33</v>
      </c>
      <c r="C252" s="2" t="s">
        <v>11</v>
      </c>
      <c r="E252" s="2" t="s">
        <v>34</v>
      </c>
      <c r="F252" s="3">
        <v>1872661161</v>
      </c>
      <c r="G252" s="12">
        <v>158000</v>
      </c>
      <c r="H252" s="3">
        <v>0</v>
      </c>
      <c r="I252" s="3">
        <f t="shared" si="3"/>
        <v>1872819161</v>
      </c>
    </row>
    <row r="253" spans="1:11" ht="15.75" customHeight="1" x14ac:dyDescent="0.25">
      <c r="A253" s="1">
        <v>44518</v>
      </c>
      <c r="B253" s="2" t="s">
        <v>45</v>
      </c>
      <c r="C253" s="2" t="s">
        <v>11</v>
      </c>
      <c r="E253" s="2" t="s">
        <v>46</v>
      </c>
      <c r="F253" s="3">
        <v>1281142486</v>
      </c>
      <c r="G253" s="12">
        <v>25000</v>
      </c>
      <c r="H253" s="3">
        <v>0</v>
      </c>
      <c r="I253" s="3">
        <f t="shared" si="3"/>
        <v>1281167486</v>
      </c>
    </row>
    <row r="254" spans="1:11" ht="15.75" customHeight="1" x14ac:dyDescent="0.25">
      <c r="A254" s="1">
        <v>44518</v>
      </c>
      <c r="B254" s="2" t="s">
        <v>35</v>
      </c>
      <c r="C254" s="2" t="s">
        <v>11</v>
      </c>
      <c r="E254" s="2" t="s">
        <v>36</v>
      </c>
      <c r="F254" s="3">
        <v>63051500</v>
      </c>
      <c r="G254" s="12">
        <v>137000</v>
      </c>
      <c r="H254" s="3">
        <v>0</v>
      </c>
      <c r="I254" s="3">
        <f t="shared" si="3"/>
        <v>63188500</v>
      </c>
    </row>
    <row r="255" spans="1:11" ht="15.75" customHeight="1" x14ac:dyDescent="0.25">
      <c r="A255" s="1">
        <v>44518</v>
      </c>
      <c r="B255" s="2" t="s">
        <v>37</v>
      </c>
      <c r="C255" s="2" t="s">
        <v>11</v>
      </c>
      <c r="E255" s="2" t="s">
        <v>38</v>
      </c>
      <c r="F255" s="3">
        <v>97583700</v>
      </c>
      <c r="G255" s="12">
        <v>137500</v>
      </c>
      <c r="H255" s="3">
        <v>0</v>
      </c>
      <c r="I255" s="3">
        <f t="shared" si="3"/>
        <v>97721200</v>
      </c>
    </row>
    <row r="256" spans="1:11" ht="15.75" customHeight="1" x14ac:dyDescent="0.25">
      <c r="A256" s="1">
        <v>44518</v>
      </c>
      <c r="B256" s="2" t="s">
        <v>61</v>
      </c>
      <c r="C256" s="2" t="s">
        <v>11</v>
      </c>
      <c r="E256" s="178" t="s">
        <v>62</v>
      </c>
      <c r="F256" s="3">
        <v>36625900</v>
      </c>
      <c r="G256" s="12">
        <v>10000</v>
      </c>
      <c r="H256" s="3">
        <v>0</v>
      </c>
      <c r="I256" s="3">
        <f t="shared" si="3"/>
        <v>36635900</v>
      </c>
    </row>
    <row r="257" spans="1:11" ht="15.75" customHeight="1" x14ac:dyDescent="0.25">
      <c r="A257" s="14">
        <v>44518</v>
      </c>
      <c r="B257" s="15" t="s">
        <v>41</v>
      </c>
      <c r="C257" s="15" t="s">
        <v>11</v>
      </c>
      <c r="D257" s="15"/>
      <c r="E257" s="179" t="s">
        <v>42</v>
      </c>
      <c r="F257" s="16">
        <v>7093330</v>
      </c>
      <c r="G257" s="12">
        <v>4000</v>
      </c>
      <c r="H257" s="16">
        <v>0</v>
      </c>
      <c r="I257" s="16">
        <f t="shared" si="3"/>
        <v>7097330</v>
      </c>
      <c r="J257" s="16"/>
    </row>
    <row r="258" spans="1:11" ht="15.75" customHeight="1" x14ac:dyDescent="0.25">
      <c r="A258" s="1">
        <v>44519</v>
      </c>
      <c r="B258" s="2" t="s">
        <v>10</v>
      </c>
      <c r="C258" s="2" t="s">
        <v>11</v>
      </c>
      <c r="E258" s="2" t="s">
        <v>12</v>
      </c>
      <c r="F258" s="9">
        <v>179811674</v>
      </c>
      <c r="G258" s="3">
        <v>117744572</v>
      </c>
      <c r="H258" s="3">
        <v>184310000</v>
      </c>
      <c r="I258" s="9">
        <f t="shared" si="3"/>
        <v>113246246</v>
      </c>
    </row>
    <row r="259" spans="1:11" ht="15.75" customHeight="1" x14ac:dyDescent="0.25">
      <c r="A259" s="1">
        <v>44519</v>
      </c>
      <c r="B259" s="2" t="s">
        <v>13</v>
      </c>
      <c r="C259" s="2" t="s">
        <v>11</v>
      </c>
      <c r="E259" s="2" t="s">
        <v>14</v>
      </c>
      <c r="F259" s="9">
        <v>2500000</v>
      </c>
      <c r="G259" s="3">
        <v>2239000</v>
      </c>
      <c r="H259" s="10">
        <v>2239000</v>
      </c>
      <c r="I259" s="9">
        <f t="shared" si="3"/>
        <v>2500000</v>
      </c>
    </row>
    <row r="260" spans="1:11" ht="15.75" customHeight="1" x14ac:dyDescent="0.25">
      <c r="A260" s="1">
        <v>44519</v>
      </c>
      <c r="B260" s="2" t="s">
        <v>15</v>
      </c>
      <c r="C260" s="2" t="s">
        <v>11</v>
      </c>
      <c r="E260" s="2" t="s">
        <v>16</v>
      </c>
      <c r="F260" s="9">
        <v>1474048.26</v>
      </c>
      <c r="G260" s="11">
        <v>5937500</v>
      </c>
      <c r="H260" s="11">
        <v>25000</v>
      </c>
      <c r="I260" s="9">
        <f t="shared" si="3"/>
        <v>7386548.2599999998</v>
      </c>
      <c r="J260" s="3">
        <v>7386548.2599999607</v>
      </c>
      <c r="K260" s="3">
        <f>I260-J260</f>
        <v>3.9115548133850098E-8</v>
      </c>
    </row>
    <row r="261" spans="1:11" ht="15.75" customHeight="1" x14ac:dyDescent="0.25">
      <c r="A261" s="1">
        <v>44519</v>
      </c>
      <c r="B261" s="2" t="s">
        <v>17</v>
      </c>
      <c r="C261" s="2" t="s">
        <v>11</v>
      </c>
      <c r="E261" s="2" t="s">
        <v>18</v>
      </c>
      <c r="F261" s="9">
        <v>0</v>
      </c>
      <c r="G261" s="11">
        <v>189640000</v>
      </c>
      <c r="H261" s="11">
        <v>189640000</v>
      </c>
      <c r="I261" s="9">
        <f t="shared" si="3"/>
        <v>0</v>
      </c>
    </row>
    <row r="262" spans="1:11" ht="15.75" customHeight="1" x14ac:dyDescent="0.25">
      <c r="A262" s="1">
        <v>44519</v>
      </c>
      <c r="B262" s="2" t="s">
        <v>19</v>
      </c>
      <c r="C262" s="2" t="s">
        <v>11</v>
      </c>
      <c r="E262" s="2" t="s">
        <v>20</v>
      </c>
      <c r="F262" s="9">
        <v>52994198597.32</v>
      </c>
      <c r="G262" s="3">
        <v>204054250</v>
      </c>
      <c r="H262" s="3">
        <v>0</v>
      </c>
      <c r="I262" s="9">
        <f t="shared" si="3"/>
        <v>53198252847.32</v>
      </c>
      <c r="J262" s="3">
        <v>53246291098.32</v>
      </c>
      <c r="K262" s="3">
        <f>I262-J262</f>
        <v>-48038251</v>
      </c>
    </row>
    <row r="263" spans="1:11" ht="15.75" customHeight="1" x14ac:dyDescent="0.25">
      <c r="A263" s="1">
        <v>44519</v>
      </c>
      <c r="B263" s="2" t="s">
        <v>21</v>
      </c>
      <c r="C263" s="2" t="s">
        <v>11</v>
      </c>
      <c r="E263" s="2" t="s">
        <v>22</v>
      </c>
      <c r="F263" s="3">
        <v>-19944058779</v>
      </c>
      <c r="G263" s="3">
        <v>385468250</v>
      </c>
      <c r="H263" s="3">
        <v>385468250</v>
      </c>
      <c r="I263" s="3">
        <f t="shared" si="3"/>
        <v>-19944058779</v>
      </c>
      <c r="J263" s="3">
        <f>I263-L2</f>
        <v>0</v>
      </c>
    </row>
    <row r="264" spans="1:11" ht="15.75" customHeight="1" x14ac:dyDescent="0.25">
      <c r="A264" s="1">
        <v>44519</v>
      </c>
      <c r="B264" s="2" t="s">
        <v>23</v>
      </c>
      <c r="C264" s="2" t="s">
        <v>11</v>
      </c>
      <c r="E264" s="2" t="s">
        <v>24</v>
      </c>
      <c r="F264" s="3">
        <v>-75221060786.669998</v>
      </c>
      <c r="G264" s="3">
        <v>0</v>
      </c>
      <c r="H264" s="11">
        <v>12937000</v>
      </c>
      <c r="I264" s="3">
        <f t="shared" si="3"/>
        <v>-75233997786.669998</v>
      </c>
    </row>
    <row r="265" spans="1:11" ht="15.75" customHeight="1" x14ac:dyDescent="0.25">
      <c r="A265" s="1">
        <v>44519</v>
      </c>
      <c r="B265" s="2" t="s">
        <v>25</v>
      </c>
      <c r="C265" s="2" t="s">
        <v>11</v>
      </c>
      <c r="E265" s="2" t="s">
        <v>26</v>
      </c>
      <c r="F265" s="3">
        <v>-133735189776</v>
      </c>
      <c r="G265" s="3">
        <v>0</v>
      </c>
      <c r="H265" s="11">
        <v>121235072</v>
      </c>
      <c r="I265" s="3">
        <f t="shared" si="3"/>
        <v>-133856424848</v>
      </c>
    </row>
    <row r="266" spans="1:11" ht="15.75" customHeight="1" x14ac:dyDescent="0.25">
      <c r="A266" s="1">
        <v>44519</v>
      </c>
      <c r="B266" s="2" t="s">
        <v>59</v>
      </c>
      <c r="C266" s="2" t="s">
        <v>11</v>
      </c>
      <c r="E266" s="2" t="s">
        <v>60</v>
      </c>
      <c r="F266" s="9">
        <v>32836400</v>
      </c>
      <c r="G266" s="3">
        <v>0</v>
      </c>
      <c r="H266" s="11">
        <v>11304250</v>
      </c>
      <c r="I266" s="9">
        <f t="shared" si="3"/>
        <v>21532150</v>
      </c>
      <c r="J266" s="3">
        <v>21532150</v>
      </c>
      <c r="K266" s="3">
        <f>I266-J266</f>
        <v>0</v>
      </c>
    </row>
    <row r="267" spans="1:11" ht="15.75" customHeight="1" x14ac:dyDescent="0.25">
      <c r="A267" s="1">
        <v>44519</v>
      </c>
      <c r="B267" s="2" t="s">
        <v>31</v>
      </c>
      <c r="C267" s="2" t="s">
        <v>11</v>
      </c>
      <c r="E267" s="2" t="s">
        <v>32</v>
      </c>
      <c r="F267" s="3">
        <v>4208316710</v>
      </c>
      <c r="G267" s="13">
        <v>1800000</v>
      </c>
      <c r="H267" s="3">
        <v>0</v>
      </c>
      <c r="I267" s="3">
        <f>F267+G267-H267</f>
        <v>4210116710</v>
      </c>
    </row>
    <row r="268" spans="1:11" ht="15.75" customHeight="1" x14ac:dyDescent="0.25">
      <c r="A268" s="1">
        <v>44519</v>
      </c>
      <c r="B268" s="2" t="s">
        <v>55</v>
      </c>
      <c r="C268" s="2" t="s">
        <v>11</v>
      </c>
      <c r="E268" s="2" t="s">
        <v>56</v>
      </c>
      <c r="F268" s="9">
        <v>-7518200</v>
      </c>
      <c r="G268" s="3">
        <v>0</v>
      </c>
      <c r="H268" s="3">
        <v>189000</v>
      </c>
      <c r="I268" s="9">
        <f>F268+G268-H268</f>
        <v>-7707200</v>
      </c>
      <c r="J268" s="3">
        <v>7707200</v>
      </c>
      <c r="K268" s="3">
        <f>I268+J268</f>
        <v>0</v>
      </c>
    </row>
    <row r="269" spans="1:11" ht="15.75" customHeight="1" x14ac:dyDescent="0.25">
      <c r="A269" s="1">
        <v>44519</v>
      </c>
      <c r="B269" s="2" t="s">
        <v>33</v>
      </c>
      <c r="C269" s="2" t="s">
        <v>11</v>
      </c>
      <c r="E269" s="2" t="s">
        <v>34</v>
      </c>
      <c r="F269" s="3">
        <v>1872819161</v>
      </c>
      <c r="G269" s="12">
        <v>145000</v>
      </c>
      <c r="H269" s="3">
        <v>0</v>
      </c>
      <c r="I269" s="3">
        <f t="shared" ref="I269:I332" si="4">F269+G269-H269</f>
        <v>1872964161</v>
      </c>
    </row>
    <row r="270" spans="1:11" ht="15.75" customHeight="1" x14ac:dyDescent="0.25">
      <c r="A270" s="1">
        <v>44519</v>
      </c>
      <c r="B270" s="2" t="s">
        <v>45</v>
      </c>
      <c r="C270" s="2" t="s">
        <v>11</v>
      </c>
      <c r="E270" s="2" t="s">
        <v>46</v>
      </c>
      <c r="F270" s="3">
        <v>1281167486</v>
      </c>
      <c r="G270" s="12">
        <v>35000</v>
      </c>
      <c r="H270" s="3">
        <v>0</v>
      </c>
      <c r="I270" s="3">
        <f t="shared" si="4"/>
        <v>1281202486</v>
      </c>
    </row>
    <row r="271" spans="1:11" ht="15.75" customHeight="1" x14ac:dyDescent="0.25">
      <c r="A271" s="1">
        <v>44519</v>
      </c>
      <c r="B271" s="2" t="s">
        <v>35</v>
      </c>
      <c r="C271" s="2" t="s">
        <v>11</v>
      </c>
      <c r="E271" s="2" t="s">
        <v>36</v>
      </c>
      <c r="F271" s="3">
        <v>63188500</v>
      </c>
      <c r="G271" s="12">
        <v>31000</v>
      </c>
      <c r="H271" s="3">
        <v>0</v>
      </c>
      <c r="I271" s="3">
        <f t="shared" si="4"/>
        <v>63219500</v>
      </c>
    </row>
    <row r="272" spans="1:11" ht="15.75" customHeight="1" x14ac:dyDescent="0.25">
      <c r="A272" s="1">
        <v>44519</v>
      </c>
      <c r="B272" s="2" t="s">
        <v>49</v>
      </c>
      <c r="C272" s="2" t="s">
        <v>11</v>
      </c>
      <c r="E272" s="2" t="s">
        <v>50</v>
      </c>
      <c r="F272" s="3">
        <v>15517316</v>
      </c>
      <c r="G272" s="12">
        <v>20000</v>
      </c>
      <c r="H272" s="3">
        <v>0</v>
      </c>
      <c r="I272" s="3">
        <f t="shared" si="4"/>
        <v>15537316</v>
      </c>
    </row>
    <row r="273" spans="1:11" ht="15.75" customHeight="1" x14ac:dyDescent="0.25">
      <c r="A273" s="1">
        <v>44519</v>
      </c>
      <c r="B273" s="2" t="s">
        <v>37</v>
      </c>
      <c r="C273" s="2" t="s">
        <v>11</v>
      </c>
      <c r="E273" s="2" t="s">
        <v>38</v>
      </c>
      <c r="F273" s="3">
        <v>97721200</v>
      </c>
      <c r="G273" s="12">
        <v>100000</v>
      </c>
      <c r="H273" s="3">
        <v>0</v>
      </c>
      <c r="I273" s="3">
        <f t="shared" si="4"/>
        <v>97821200</v>
      </c>
    </row>
    <row r="274" spans="1:11" ht="15.75" customHeight="1" x14ac:dyDescent="0.25">
      <c r="A274" s="1">
        <v>44519</v>
      </c>
      <c r="B274" s="2" t="s">
        <v>53</v>
      </c>
      <c r="C274" s="2" t="s">
        <v>11</v>
      </c>
      <c r="E274" s="178" t="s">
        <v>54</v>
      </c>
      <c r="F274" s="3">
        <v>11746000</v>
      </c>
      <c r="G274" s="12">
        <v>100000</v>
      </c>
      <c r="H274" s="3">
        <v>0</v>
      </c>
      <c r="I274" s="3">
        <f t="shared" si="4"/>
        <v>11846000</v>
      </c>
    </row>
    <row r="275" spans="1:11" ht="15.75" customHeight="1" x14ac:dyDescent="0.25">
      <c r="A275" s="14">
        <v>44519</v>
      </c>
      <c r="B275" s="15" t="s">
        <v>41</v>
      </c>
      <c r="C275" s="15" t="s">
        <v>11</v>
      </c>
      <c r="D275" s="15"/>
      <c r="E275" s="179" t="s">
        <v>42</v>
      </c>
      <c r="F275" s="16">
        <v>7097330</v>
      </c>
      <c r="G275" s="16">
        <v>33000</v>
      </c>
      <c r="H275" s="16">
        <v>0</v>
      </c>
      <c r="I275" s="16">
        <f t="shared" si="4"/>
        <v>7130330</v>
      </c>
      <c r="J275" s="12">
        <v>8000</v>
      </c>
      <c r="K275" s="3">
        <f>G275-H275-J275</f>
        <v>25000</v>
      </c>
    </row>
    <row r="276" spans="1:11" ht="15.75" customHeight="1" x14ac:dyDescent="0.25">
      <c r="A276" s="1">
        <v>44520</v>
      </c>
      <c r="B276" s="2" t="s">
        <v>10</v>
      </c>
      <c r="C276" s="2" t="s">
        <v>11</v>
      </c>
      <c r="E276" s="2" t="s">
        <v>12</v>
      </c>
      <c r="F276" s="9">
        <v>113246246</v>
      </c>
      <c r="G276" s="3">
        <v>167016833</v>
      </c>
      <c r="H276" s="3">
        <v>18516328</v>
      </c>
      <c r="I276" s="9">
        <f t="shared" si="4"/>
        <v>261746751</v>
      </c>
    </row>
    <row r="277" spans="1:11" ht="15.75" customHeight="1" x14ac:dyDescent="0.25">
      <c r="A277" s="1">
        <v>44520</v>
      </c>
      <c r="B277" s="2" t="s">
        <v>13</v>
      </c>
      <c r="C277" s="2" t="s">
        <v>11</v>
      </c>
      <c r="E277" s="2" t="s">
        <v>14</v>
      </c>
      <c r="F277" s="9">
        <v>2500000</v>
      </c>
      <c r="G277" s="3">
        <v>14516328</v>
      </c>
      <c r="H277" s="10">
        <v>14516328</v>
      </c>
      <c r="I277" s="9">
        <f t="shared" si="4"/>
        <v>2500000</v>
      </c>
    </row>
    <row r="278" spans="1:11" ht="15.75" customHeight="1" x14ac:dyDescent="0.25">
      <c r="A278" s="1">
        <v>44520</v>
      </c>
      <c r="B278" s="2" t="s">
        <v>15</v>
      </c>
      <c r="C278" s="2" t="s">
        <v>11</v>
      </c>
      <c r="E278" s="2" t="s">
        <v>16</v>
      </c>
      <c r="F278" s="9">
        <v>7386548.2599999998</v>
      </c>
      <c r="G278" s="11">
        <v>76290000</v>
      </c>
      <c r="H278" s="11">
        <v>75200000</v>
      </c>
      <c r="I278" s="9">
        <f t="shared" si="4"/>
        <v>8476548.2600000054</v>
      </c>
      <c r="J278" s="3">
        <v>8476548.2599999607</v>
      </c>
      <c r="K278" s="3">
        <f>I278-J278</f>
        <v>4.4703483581542969E-8</v>
      </c>
    </row>
    <row r="279" spans="1:11" ht="15.75" customHeight="1" x14ac:dyDescent="0.25">
      <c r="A279" s="1">
        <v>44520</v>
      </c>
      <c r="B279" s="2" t="s">
        <v>19</v>
      </c>
      <c r="C279" s="2" t="s">
        <v>11</v>
      </c>
      <c r="E279" s="2" t="s">
        <v>20</v>
      </c>
      <c r="F279" s="9">
        <v>53198252847.32</v>
      </c>
      <c r="G279" s="11">
        <v>143569776</v>
      </c>
      <c r="H279" s="3">
        <v>0</v>
      </c>
      <c r="I279" s="9">
        <f t="shared" si="4"/>
        <v>53341822623.32</v>
      </c>
      <c r="J279" s="3">
        <v>53341822624.32</v>
      </c>
      <c r="K279" s="3">
        <f>I279-J279</f>
        <v>-1</v>
      </c>
    </row>
    <row r="280" spans="1:11" ht="15.75" customHeight="1" x14ac:dyDescent="0.25">
      <c r="A280" s="1">
        <v>44520</v>
      </c>
      <c r="B280" s="2" t="s">
        <v>21</v>
      </c>
      <c r="C280" s="2" t="s">
        <v>11</v>
      </c>
      <c r="E280" s="2" t="s">
        <v>22</v>
      </c>
      <c r="F280" s="3">
        <v>-19944058779</v>
      </c>
      <c r="G280" s="3">
        <v>93716328</v>
      </c>
      <c r="H280" s="3">
        <v>93716328</v>
      </c>
      <c r="I280" s="3">
        <f t="shared" si="4"/>
        <v>-19944058779</v>
      </c>
      <c r="J280" s="3">
        <f>I280-L2</f>
        <v>0</v>
      </c>
    </row>
    <row r="281" spans="1:11" ht="15.75" customHeight="1" x14ac:dyDescent="0.25">
      <c r="A281" s="1">
        <v>44520</v>
      </c>
      <c r="B281" s="2" t="s">
        <v>23</v>
      </c>
      <c r="C281" s="2" t="s">
        <v>11</v>
      </c>
      <c r="E281" s="2" t="s">
        <v>24</v>
      </c>
      <c r="F281" s="3">
        <v>-75233997786.669998</v>
      </c>
      <c r="G281" s="3">
        <v>0</v>
      </c>
      <c r="H281" s="11">
        <v>189298853</v>
      </c>
      <c r="I281" s="3">
        <f t="shared" si="4"/>
        <v>-75423296639.669998</v>
      </c>
    </row>
    <row r="282" spans="1:11" ht="15.75" customHeight="1" x14ac:dyDescent="0.25">
      <c r="A282" s="1">
        <v>44520</v>
      </c>
      <c r="B282" s="2" t="s">
        <v>25</v>
      </c>
      <c r="C282" s="2" t="s">
        <v>11</v>
      </c>
      <c r="E282" s="2" t="s">
        <v>26</v>
      </c>
      <c r="F282" s="3">
        <v>-133856424848</v>
      </c>
      <c r="G282" s="3">
        <v>0</v>
      </c>
      <c r="H282" s="11">
        <v>118566756</v>
      </c>
      <c r="I282" s="3">
        <f t="shared" si="4"/>
        <v>-133974991604</v>
      </c>
    </row>
    <row r="283" spans="1:11" ht="15.75" customHeight="1" x14ac:dyDescent="0.25">
      <c r="A283" s="1">
        <v>44520</v>
      </c>
      <c r="B283" s="2" t="s">
        <v>29</v>
      </c>
      <c r="C283" s="2" t="s">
        <v>11</v>
      </c>
      <c r="E283" s="178" t="s">
        <v>30</v>
      </c>
      <c r="F283" s="3">
        <v>0</v>
      </c>
      <c r="G283" s="12">
        <v>12234551</v>
      </c>
      <c r="H283" s="3">
        <v>0</v>
      </c>
      <c r="I283" s="3">
        <f t="shared" si="4"/>
        <v>12234551</v>
      </c>
    </row>
    <row r="284" spans="1:11" ht="15.75" customHeight="1" x14ac:dyDescent="0.25">
      <c r="A284" s="1">
        <v>44520</v>
      </c>
      <c r="B284" s="2" t="s">
        <v>31</v>
      </c>
      <c r="C284" s="2" t="s">
        <v>11</v>
      </c>
      <c r="E284" s="178" t="s">
        <v>32</v>
      </c>
      <c r="F284" s="3">
        <v>4210116710</v>
      </c>
      <c r="G284" s="13">
        <v>1800000</v>
      </c>
      <c r="H284" s="3">
        <v>0</v>
      </c>
      <c r="I284" s="3">
        <f t="shared" si="4"/>
        <v>4211916710</v>
      </c>
    </row>
    <row r="285" spans="1:11" ht="15.75" customHeight="1" x14ac:dyDescent="0.25">
      <c r="A285" s="1">
        <v>44520</v>
      </c>
      <c r="B285" s="2" t="s">
        <v>55</v>
      </c>
      <c r="C285" s="2" t="s">
        <v>11</v>
      </c>
      <c r="E285" s="178" t="s">
        <v>56</v>
      </c>
      <c r="F285" s="3">
        <v>-7707200</v>
      </c>
      <c r="G285" s="3">
        <v>189000</v>
      </c>
      <c r="H285" s="3">
        <v>0</v>
      </c>
      <c r="I285" s="3">
        <f t="shared" si="4"/>
        <v>-7518200</v>
      </c>
      <c r="J285" s="3">
        <v>7518200</v>
      </c>
      <c r="K285" s="3">
        <f>I285+J285</f>
        <v>0</v>
      </c>
    </row>
    <row r="286" spans="1:11" ht="15.75" customHeight="1" x14ac:dyDescent="0.25">
      <c r="A286" s="1">
        <v>44520</v>
      </c>
      <c r="B286" s="2" t="s">
        <v>33</v>
      </c>
      <c r="C286" s="2" t="s">
        <v>11</v>
      </c>
      <c r="E286" s="2" t="s">
        <v>34</v>
      </c>
      <c r="F286" s="3">
        <v>1872964161</v>
      </c>
      <c r="G286" s="12">
        <v>145000</v>
      </c>
      <c r="H286" s="3">
        <v>0</v>
      </c>
      <c r="I286" s="3">
        <f t="shared" si="4"/>
        <v>1873109161</v>
      </c>
    </row>
    <row r="287" spans="1:11" ht="15.75" customHeight="1" x14ac:dyDescent="0.25">
      <c r="A287" s="1">
        <v>44520</v>
      </c>
      <c r="B287" s="2" t="s">
        <v>45</v>
      </c>
      <c r="C287" s="2" t="s">
        <v>11</v>
      </c>
      <c r="E287" s="2" t="s">
        <v>46</v>
      </c>
      <c r="F287" s="3">
        <v>1281202486</v>
      </c>
      <c r="G287" s="12">
        <v>80000</v>
      </c>
      <c r="H287" s="3">
        <v>0</v>
      </c>
      <c r="I287" s="3">
        <f t="shared" si="4"/>
        <v>1281282486</v>
      </c>
    </row>
    <row r="288" spans="1:11" ht="15.75" customHeight="1" x14ac:dyDescent="0.25">
      <c r="A288" s="1">
        <v>44520</v>
      </c>
      <c r="B288" s="2" t="s">
        <v>35</v>
      </c>
      <c r="C288" s="2" t="s">
        <v>11</v>
      </c>
      <c r="E288" s="2" t="s">
        <v>36</v>
      </c>
      <c r="F288" s="3">
        <v>63219500</v>
      </c>
      <c r="G288" s="12">
        <v>70000</v>
      </c>
      <c r="H288" s="3">
        <v>0</v>
      </c>
      <c r="I288" s="3">
        <f t="shared" si="4"/>
        <v>63289500</v>
      </c>
    </row>
    <row r="289" spans="1:11" ht="15.75" customHeight="1" x14ac:dyDescent="0.25">
      <c r="A289" s="1">
        <v>44520</v>
      </c>
      <c r="B289" s="2" t="s">
        <v>37</v>
      </c>
      <c r="C289" s="2" t="s">
        <v>11</v>
      </c>
      <c r="E289" s="2" t="s">
        <v>38</v>
      </c>
      <c r="F289" s="20">
        <v>97821200</v>
      </c>
      <c r="G289" s="21">
        <v>87500</v>
      </c>
      <c r="H289" s="20">
        <v>0</v>
      </c>
      <c r="I289" s="3">
        <f t="shared" si="4"/>
        <v>97908700</v>
      </c>
    </row>
    <row r="290" spans="1:11" ht="15.75" customHeight="1" x14ac:dyDescent="0.25">
      <c r="A290" s="14">
        <v>44520</v>
      </c>
      <c r="B290" s="15" t="s">
        <v>63</v>
      </c>
      <c r="C290" s="15" t="s">
        <v>11</v>
      </c>
      <c r="D290" s="15"/>
      <c r="E290" s="179" t="s">
        <v>64</v>
      </c>
      <c r="F290" s="22">
        <v>729769621.52999997</v>
      </c>
      <c r="G290" s="21">
        <v>99277</v>
      </c>
      <c r="H290" s="22">
        <v>0</v>
      </c>
      <c r="I290" s="16">
        <f t="shared" si="4"/>
        <v>729868898.52999997</v>
      </c>
      <c r="J290" s="16"/>
    </row>
    <row r="291" spans="1:11" ht="15.75" customHeight="1" x14ac:dyDescent="0.25">
      <c r="A291" s="1">
        <v>44521</v>
      </c>
      <c r="B291" s="2" t="s">
        <v>10</v>
      </c>
      <c r="C291" s="2" t="s">
        <v>11</v>
      </c>
      <c r="E291" s="2" t="s">
        <v>12</v>
      </c>
      <c r="F291" s="23">
        <v>261746751</v>
      </c>
      <c r="G291" s="20">
        <v>3926000</v>
      </c>
      <c r="H291" s="20">
        <v>0</v>
      </c>
      <c r="I291" s="9">
        <f t="shared" si="4"/>
        <v>265672751</v>
      </c>
    </row>
    <row r="292" spans="1:11" ht="15.75" customHeight="1" x14ac:dyDescent="0.25">
      <c r="A292" s="14">
        <v>44521</v>
      </c>
      <c r="B292" s="15" t="s">
        <v>25</v>
      </c>
      <c r="C292" s="15" t="s">
        <v>11</v>
      </c>
      <c r="D292" s="15"/>
      <c r="E292" s="15" t="s">
        <v>26</v>
      </c>
      <c r="F292" s="22">
        <v>-133974991604</v>
      </c>
      <c r="G292" s="22">
        <v>0</v>
      </c>
      <c r="H292" s="24">
        <v>3926000</v>
      </c>
      <c r="I292" s="16">
        <f t="shared" si="4"/>
        <v>-133978917604</v>
      </c>
      <c r="J292" s="16"/>
    </row>
    <row r="293" spans="1:11" ht="15.75" customHeight="1" x14ac:dyDescent="0.25">
      <c r="A293" s="1">
        <v>44522</v>
      </c>
      <c r="B293" s="2" t="s">
        <v>10</v>
      </c>
      <c r="C293" s="2" t="s">
        <v>11</v>
      </c>
      <c r="E293" s="2" t="s">
        <v>12</v>
      </c>
      <c r="F293" s="23">
        <v>265672751</v>
      </c>
      <c r="G293" s="20">
        <v>117768410</v>
      </c>
      <c r="H293" s="20">
        <v>265360300</v>
      </c>
      <c r="I293" s="9">
        <f t="shared" si="4"/>
        <v>118080861</v>
      </c>
    </row>
    <row r="294" spans="1:11" ht="15.75" customHeight="1" x14ac:dyDescent="0.25">
      <c r="A294" s="1">
        <v>44522</v>
      </c>
      <c r="B294" s="2" t="s">
        <v>13</v>
      </c>
      <c r="C294" s="2" t="s">
        <v>11</v>
      </c>
      <c r="E294" s="2" t="s">
        <v>14</v>
      </c>
      <c r="F294" s="23">
        <v>2500000</v>
      </c>
      <c r="G294" s="20">
        <v>373300</v>
      </c>
      <c r="H294" s="25">
        <v>373300</v>
      </c>
      <c r="I294" s="9">
        <f t="shared" si="4"/>
        <v>2500000</v>
      </c>
    </row>
    <row r="295" spans="1:11" ht="15.75" customHeight="1" x14ac:dyDescent="0.25">
      <c r="A295" s="1">
        <v>44522</v>
      </c>
      <c r="B295" s="2" t="s">
        <v>15</v>
      </c>
      <c r="C295" s="2" t="s">
        <v>11</v>
      </c>
      <c r="E295" s="2" t="s">
        <v>16</v>
      </c>
      <c r="F295" s="23">
        <v>8476548.2599999998</v>
      </c>
      <c r="G295" s="26">
        <v>17490100</v>
      </c>
      <c r="H295" s="26">
        <v>9400000</v>
      </c>
      <c r="I295" s="9">
        <f t="shared" si="4"/>
        <v>16566648.259999998</v>
      </c>
      <c r="J295" s="3">
        <v>16566648.259999961</v>
      </c>
      <c r="K295" s="3">
        <f>I295-J295</f>
        <v>3.7252902984619141E-8</v>
      </c>
    </row>
    <row r="296" spans="1:11" ht="15.75" customHeight="1" x14ac:dyDescent="0.25">
      <c r="A296" s="1">
        <v>44522</v>
      </c>
      <c r="B296" s="2" t="s">
        <v>17</v>
      </c>
      <c r="C296" s="2" t="s">
        <v>11</v>
      </c>
      <c r="E296" s="2" t="s">
        <v>18</v>
      </c>
      <c r="F296" s="23">
        <v>0</v>
      </c>
      <c r="G296" s="11">
        <v>269500896</v>
      </c>
      <c r="H296" s="11">
        <v>269500896</v>
      </c>
      <c r="I296" s="9">
        <f t="shared" si="4"/>
        <v>0</v>
      </c>
    </row>
    <row r="297" spans="1:11" ht="15.75" customHeight="1" x14ac:dyDescent="0.25">
      <c r="A297" s="1">
        <v>44522</v>
      </c>
      <c r="B297" s="2" t="s">
        <v>19</v>
      </c>
      <c r="C297" s="2" t="s">
        <v>11</v>
      </c>
      <c r="E297" s="2" t="s">
        <v>20</v>
      </c>
      <c r="F297" s="23">
        <v>53341822623.32</v>
      </c>
      <c r="G297" s="26">
        <v>334891397</v>
      </c>
      <c r="H297" s="20">
        <v>0</v>
      </c>
      <c r="I297" s="9">
        <f t="shared" si="4"/>
        <v>53676714020.32</v>
      </c>
      <c r="J297" s="3">
        <v>53686396820.32</v>
      </c>
      <c r="K297" s="3">
        <f>I297-J297</f>
        <v>-9682800</v>
      </c>
    </row>
    <row r="298" spans="1:11" ht="15.75" customHeight="1" x14ac:dyDescent="0.25">
      <c r="A298" s="1">
        <v>44522</v>
      </c>
      <c r="B298" s="2" t="s">
        <v>21</v>
      </c>
      <c r="C298" s="2" t="s">
        <v>11</v>
      </c>
      <c r="E298" s="2" t="s">
        <v>22</v>
      </c>
      <c r="F298" s="20">
        <v>-19944058779</v>
      </c>
      <c r="G298" s="20">
        <v>574066537</v>
      </c>
      <c r="H298" s="20">
        <v>574066537</v>
      </c>
      <c r="I298" s="3">
        <f t="shared" si="4"/>
        <v>-19944058779</v>
      </c>
      <c r="J298" s="3">
        <f>I298-L2</f>
        <v>0</v>
      </c>
    </row>
    <row r="299" spans="1:11" ht="15.75" customHeight="1" x14ac:dyDescent="0.25">
      <c r="A299" s="1">
        <v>44522</v>
      </c>
      <c r="B299" s="2" t="s">
        <v>23</v>
      </c>
      <c r="C299" s="2" t="s">
        <v>11</v>
      </c>
      <c r="E299" s="2" t="s">
        <v>24</v>
      </c>
      <c r="F299" s="20">
        <v>-75423296639.669998</v>
      </c>
      <c r="G299" s="20">
        <v>0</v>
      </c>
      <c r="H299" s="26">
        <v>61191996</v>
      </c>
      <c r="I299" s="3">
        <f t="shared" si="4"/>
        <v>-75484488635.669998</v>
      </c>
    </row>
    <row r="300" spans="1:11" ht="15.75" customHeight="1" x14ac:dyDescent="0.25">
      <c r="A300" s="1">
        <v>44522</v>
      </c>
      <c r="B300" s="2" t="s">
        <v>25</v>
      </c>
      <c r="C300" s="2" t="s">
        <v>11</v>
      </c>
      <c r="E300" s="2" t="s">
        <v>26</v>
      </c>
      <c r="F300" s="20">
        <v>-133978917604</v>
      </c>
      <c r="G300" s="20">
        <v>0</v>
      </c>
      <c r="H300" s="26">
        <v>134096610</v>
      </c>
      <c r="I300" s="3">
        <f t="shared" si="4"/>
        <v>-134113014214</v>
      </c>
    </row>
    <row r="301" spans="1:11" ht="15.75" customHeight="1" x14ac:dyDescent="0.25">
      <c r="A301" s="1">
        <v>44522</v>
      </c>
      <c r="B301" s="2" t="s">
        <v>29</v>
      </c>
      <c r="C301" s="2" t="s">
        <v>11</v>
      </c>
      <c r="E301" s="2" t="s">
        <v>30</v>
      </c>
      <c r="F301" s="20">
        <v>12234551</v>
      </c>
      <c r="G301" s="3">
        <v>0</v>
      </c>
      <c r="H301" s="3">
        <v>29331040</v>
      </c>
      <c r="I301" s="3">
        <f t="shared" si="4"/>
        <v>-17096489</v>
      </c>
      <c r="J301" s="3">
        <v>17096489</v>
      </c>
      <c r="K301" s="3">
        <f>I301+J301</f>
        <v>0</v>
      </c>
    </row>
    <row r="302" spans="1:11" ht="15.75" customHeight="1" x14ac:dyDescent="0.25">
      <c r="A302" s="1">
        <v>44522</v>
      </c>
      <c r="B302" s="2" t="s">
        <v>33</v>
      </c>
      <c r="C302" s="2" t="s">
        <v>11</v>
      </c>
      <c r="E302" s="178" t="s">
        <v>34</v>
      </c>
      <c r="F302" s="20">
        <v>1873109161</v>
      </c>
      <c r="G302" s="3">
        <v>29476040</v>
      </c>
      <c r="H302" s="3">
        <v>0</v>
      </c>
      <c r="I302" s="3">
        <f t="shared" si="4"/>
        <v>1902585201</v>
      </c>
      <c r="J302" s="12">
        <v>145000</v>
      </c>
      <c r="K302" s="3">
        <f>G302-H302-J302</f>
        <v>29331040</v>
      </c>
    </row>
    <row r="303" spans="1:11" ht="15.75" customHeight="1" x14ac:dyDescent="0.25">
      <c r="A303" s="1">
        <v>44522</v>
      </c>
      <c r="B303" s="2" t="s">
        <v>45</v>
      </c>
      <c r="C303" s="2" t="s">
        <v>11</v>
      </c>
      <c r="E303" s="2" t="s">
        <v>46</v>
      </c>
      <c r="F303" s="20">
        <v>1281282486</v>
      </c>
      <c r="G303" s="12">
        <v>85000</v>
      </c>
      <c r="H303" s="3">
        <v>0</v>
      </c>
      <c r="I303" s="3">
        <f t="shared" si="4"/>
        <v>1281367486</v>
      </c>
    </row>
    <row r="304" spans="1:11" ht="15.75" customHeight="1" x14ac:dyDescent="0.25">
      <c r="A304" s="1">
        <v>44522</v>
      </c>
      <c r="B304" s="2" t="s">
        <v>35</v>
      </c>
      <c r="C304" s="2" t="s">
        <v>11</v>
      </c>
      <c r="E304" s="2" t="s">
        <v>36</v>
      </c>
      <c r="F304" s="20">
        <v>63289500</v>
      </c>
      <c r="G304" s="12">
        <v>25000</v>
      </c>
      <c r="H304" s="3">
        <v>0</v>
      </c>
      <c r="I304" s="3">
        <f t="shared" si="4"/>
        <v>63314500</v>
      </c>
    </row>
    <row r="305" spans="1:11" ht="15.75" customHeight="1" x14ac:dyDescent="0.25">
      <c r="A305" s="1">
        <v>44522</v>
      </c>
      <c r="B305" s="2" t="s">
        <v>37</v>
      </c>
      <c r="C305" s="2" t="s">
        <v>11</v>
      </c>
      <c r="E305" s="2" t="s">
        <v>38</v>
      </c>
      <c r="F305" s="20">
        <v>97908700</v>
      </c>
      <c r="G305" s="12">
        <v>112500</v>
      </c>
      <c r="H305" s="3">
        <v>0</v>
      </c>
      <c r="I305" s="3">
        <f t="shared" si="4"/>
        <v>98021200</v>
      </c>
    </row>
    <row r="306" spans="1:11" ht="15.75" customHeight="1" x14ac:dyDescent="0.25">
      <c r="A306" s="1">
        <v>44522</v>
      </c>
      <c r="B306" s="2" t="s">
        <v>41</v>
      </c>
      <c r="C306" s="2" t="s">
        <v>11</v>
      </c>
      <c r="E306" s="2" t="s">
        <v>42</v>
      </c>
      <c r="F306" s="20">
        <v>7130330</v>
      </c>
      <c r="G306" s="12">
        <v>5800</v>
      </c>
      <c r="H306" s="3">
        <v>0</v>
      </c>
      <c r="I306" s="3">
        <f t="shared" si="4"/>
        <v>7136130</v>
      </c>
    </row>
    <row r="307" spans="1:11" ht="15.75" customHeight="1" x14ac:dyDescent="0.25">
      <c r="A307" s="14">
        <v>44522</v>
      </c>
      <c r="B307" s="15" t="s">
        <v>57</v>
      </c>
      <c r="C307" s="15" t="s">
        <v>11</v>
      </c>
      <c r="D307" s="15"/>
      <c r="E307" s="15" t="s">
        <v>58</v>
      </c>
      <c r="F307" s="22">
        <v>-136745468.96000001</v>
      </c>
      <c r="G307" s="16">
        <v>0</v>
      </c>
      <c r="H307" s="17">
        <v>474301</v>
      </c>
      <c r="I307" s="16">
        <f t="shared" si="4"/>
        <v>-137219769.96000001</v>
      </c>
      <c r="J307" s="16"/>
    </row>
    <row r="308" spans="1:11" ht="15.75" customHeight="1" x14ac:dyDescent="0.25">
      <c r="A308" s="1">
        <v>44523</v>
      </c>
      <c r="B308" s="2" t="s">
        <v>10</v>
      </c>
      <c r="C308" s="2" t="s">
        <v>11</v>
      </c>
      <c r="E308" s="2" t="s">
        <v>12</v>
      </c>
      <c r="F308" s="23">
        <v>118080861</v>
      </c>
      <c r="G308" s="3">
        <v>137853994</v>
      </c>
      <c r="H308" s="3">
        <v>126871000</v>
      </c>
      <c r="I308" s="9">
        <f t="shared" si="4"/>
        <v>129063855</v>
      </c>
    </row>
    <row r="309" spans="1:11" ht="15.75" customHeight="1" x14ac:dyDescent="0.25">
      <c r="A309" s="1">
        <v>44523</v>
      </c>
      <c r="B309" s="2" t="s">
        <v>13</v>
      </c>
      <c r="C309" s="2" t="s">
        <v>11</v>
      </c>
      <c r="E309" s="2" t="s">
        <v>14</v>
      </c>
      <c r="F309" s="23">
        <v>2500000</v>
      </c>
      <c r="G309" s="3">
        <v>6571500</v>
      </c>
      <c r="H309" s="10">
        <v>6571500</v>
      </c>
      <c r="I309" s="9">
        <f t="shared" si="4"/>
        <v>2500000</v>
      </c>
    </row>
    <row r="310" spans="1:11" ht="15.75" customHeight="1" x14ac:dyDescent="0.25">
      <c r="A310" s="1">
        <v>44523</v>
      </c>
      <c r="B310" s="2" t="s">
        <v>15</v>
      </c>
      <c r="C310" s="2" t="s">
        <v>11</v>
      </c>
      <c r="E310" s="2" t="s">
        <v>16</v>
      </c>
      <c r="F310" s="23">
        <v>16566648.26</v>
      </c>
      <c r="G310" s="11">
        <v>19154750</v>
      </c>
      <c r="H310" s="11">
        <v>23800000</v>
      </c>
      <c r="I310" s="9">
        <f t="shared" si="4"/>
        <v>11921398.259999998</v>
      </c>
      <c r="J310" s="3">
        <v>16098898.259999961</v>
      </c>
      <c r="K310" s="3">
        <f>I310-J310</f>
        <v>-4177499.9999999627</v>
      </c>
    </row>
    <row r="311" spans="1:11" ht="15.75" customHeight="1" x14ac:dyDescent="0.25">
      <c r="A311" s="1">
        <v>44523</v>
      </c>
      <c r="B311" s="2" t="s">
        <v>17</v>
      </c>
      <c r="C311" s="2" t="s">
        <v>11</v>
      </c>
      <c r="E311" s="2" t="s">
        <v>18</v>
      </c>
      <c r="F311" s="23">
        <v>0</v>
      </c>
      <c r="G311" s="11">
        <v>118747500</v>
      </c>
      <c r="H311" s="11">
        <v>118747500</v>
      </c>
      <c r="I311" s="9">
        <f t="shared" si="4"/>
        <v>0</v>
      </c>
    </row>
    <row r="312" spans="1:11" ht="15.75" customHeight="1" x14ac:dyDescent="0.25">
      <c r="A312" s="1">
        <v>44523</v>
      </c>
      <c r="B312" s="2" t="s">
        <v>19</v>
      </c>
      <c r="C312" s="2" t="s">
        <v>11</v>
      </c>
      <c r="E312" s="2" t="s">
        <v>20</v>
      </c>
      <c r="F312" s="23">
        <v>53676714020.32</v>
      </c>
      <c r="G312" s="11">
        <v>152230300</v>
      </c>
      <c r="H312" s="3">
        <v>0</v>
      </c>
      <c r="I312" s="9">
        <f t="shared" si="4"/>
        <v>53828944320.32</v>
      </c>
      <c r="J312" s="3">
        <v>53828944320.32</v>
      </c>
      <c r="K312" s="3">
        <f>I312-J312</f>
        <v>0</v>
      </c>
    </row>
    <row r="313" spans="1:11" ht="15.75" customHeight="1" x14ac:dyDescent="0.25">
      <c r="A313" s="1">
        <v>44523</v>
      </c>
      <c r="B313" s="2" t="s">
        <v>21</v>
      </c>
      <c r="C313" s="2" t="s">
        <v>11</v>
      </c>
      <c r="E313" s="2" t="s">
        <v>22</v>
      </c>
      <c r="F313" s="20">
        <v>-19944058779</v>
      </c>
      <c r="G313" s="3">
        <v>269418500</v>
      </c>
      <c r="H313" s="3">
        <v>269418500</v>
      </c>
      <c r="I313" s="3">
        <f t="shared" si="4"/>
        <v>-19944058779</v>
      </c>
      <c r="J313" s="3">
        <f>I313-L2</f>
        <v>0</v>
      </c>
    </row>
    <row r="314" spans="1:11" ht="15.75" customHeight="1" x14ac:dyDescent="0.25">
      <c r="A314" s="1">
        <v>44523</v>
      </c>
      <c r="B314" s="2" t="s">
        <v>23</v>
      </c>
      <c r="C314" s="2" t="s">
        <v>11</v>
      </c>
      <c r="E314" s="2" t="s">
        <v>24</v>
      </c>
      <c r="F314" s="20">
        <v>-75484488635.669998</v>
      </c>
      <c r="G314" s="3">
        <v>0</v>
      </c>
      <c r="H314" s="11">
        <v>26187550</v>
      </c>
      <c r="I314" s="3">
        <f t="shared" si="4"/>
        <v>-75510676185.669998</v>
      </c>
    </row>
    <row r="315" spans="1:11" ht="15.75" customHeight="1" x14ac:dyDescent="0.25">
      <c r="A315" s="1">
        <v>44523</v>
      </c>
      <c r="B315" s="2" t="s">
        <v>25</v>
      </c>
      <c r="C315" s="2" t="s">
        <v>11</v>
      </c>
      <c r="E315" s="2" t="s">
        <v>26</v>
      </c>
      <c r="F315" s="20">
        <v>-134113014214</v>
      </c>
      <c r="G315" s="3">
        <v>0</v>
      </c>
      <c r="H315" s="11">
        <v>138951994</v>
      </c>
      <c r="I315" s="3">
        <f t="shared" si="4"/>
        <v>-134251966208</v>
      </c>
    </row>
    <row r="316" spans="1:11" ht="15.75" customHeight="1" x14ac:dyDescent="0.25">
      <c r="A316" s="1">
        <v>44523</v>
      </c>
      <c r="B316" s="2" t="s">
        <v>31</v>
      </c>
      <c r="C316" s="2" t="s">
        <v>11</v>
      </c>
      <c r="E316" s="178" t="s">
        <v>32</v>
      </c>
      <c r="F316" s="20">
        <v>4211916710</v>
      </c>
      <c r="G316" s="27">
        <v>6180000</v>
      </c>
      <c r="H316" s="20">
        <v>0</v>
      </c>
      <c r="I316" s="3">
        <f t="shared" si="4"/>
        <v>4218096710</v>
      </c>
    </row>
    <row r="317" spans="1:11" ht="15.75" customHeight="1" x14ac:dyDescent="0.25">
      <c r="A317" s="1">
        <v>44523</v>
      </c>
      <c r="B317" s="2" t="s">
        <v>33</v>
      </c>
      <c r="C317" s="2" t="s">
        <v>11</v>
      </c>
      <c r="E317" s="2" t="s">
        <v>34</v>
      </c>
      <c r="F317" s="20">
        <v>1902585201</v>
      </c>
      <c r="G317" s="21">
        <v>145000</v>
      </c>
      <c r="H317" s="20">
        <v>0</v>
      </c>
      <c r="I317" s="3">
        <f t="shared" si="4"/>
        <v>1902730201</v>
      </c>
    </row>
    <row r="318" spans="1:11" ht="15.75" customHeight="1" x14ac:dyDescent="0.25">
      <c r="A318" s="1">
        <v>44523</v>
      </c>
      <c r="B318" s="2" t="s">
        <v>35</v>
      </c>
      <c r="C318" s="2" t="s">
        <v>11</v>
      </c>
      <c r="E318" s="2" t="s">
        <v>36</v>
      </c>
      <c r="F318" s="20">
        <v>63314500</v>
      </c>
      <c r="G318" s="21">
        <v>47000</v>
      </c>
      <c r="H318" s="20">
        <v>0</v>
      </c>
      <c r="I318" s="3">
        <f t="shared" si="4"/>
        <v>63361500</v>
      </c>
    </row>
    <row r="319" spans="1:11" ht="15.75" customHeight="1" x14ac:dyDescent="0.25">
      <c r="A319" s="1">
        <v>44523</v>
      </c>
      <c r="B319" s="2" t="s">
        <v>47</v>
      </c>
      <c r="C319" s="2" t="s">
        <v>11</v>
      </c>
      <c r="E319" s="178" t="s">
        <v>48</v>
      </c>
      <c r="F319" s="20">
        <v>11182816</v>
      </c>
      <c r="G319" s="12">
        <v>100000</v>
      </c>
      <c r="H319" s="3">
        <v>0</v>
      </c>
      <c r="I319" s="3">
        <f t="shared" si="4"/>
        <v>11282816</v>
      </c>
    </row>
    <row r="320" spans="1:11" ht="15.75" customHeight="1" x14ac:dyDescent="0.25">
      <c r="A320" s="1">
        <v>44523</v>
      </c>
      <c r="B320" s="2" t="s">
        <v>37</v>
      </c>
      <c r="C320" s="2" t="s">
        <v>11</v>
      </c>
      <c r="E320" s="2" t="s">
        <v>38</v>
      </c>
      <c r="F320" s="20">
        <v>98021200</v>
      </c>
      <c r="G320" s="21">
        <v>87500</v>
      </c>
      <c r="H320" s="20">
        <v>0</v>
      </c>
      <c r="I320" s="3">
        <f t="shared" si="4"/>
        <v>98108700</v>
      </c>
    </row>
    <row r="321" spans="1:17" ht="15.75" customHeight="1" x14ac:dyDescent="0.25">
      <c r="A321" s="14">
        <v>44523</v>
      </c>
      <c r="B321" s="15" t="s">
        <v>41</v>
      </c>
      <c r="C321" s="15" t="s">
        <v>11</v>
      </c>
      <c r="D321" s="15"/>
      <c r="E321" s="179" t="s">
        <v>42</v>
      </c>
      <c r="F321" s="22">
        <v>7136130</v>
      </c>
      <c r="G321" s="21">
        <v>12000</v>
      </c>
      <c r="H321" s="22">
        <v>0</v>
      </c>
      <c r="I321" s="16">
        <f t="shared" si="4"/>
        <v>7148130</v>
      </c>
      <c r="J321" s="16"/>
    </row>
    <row r="322" spans="1:17" ht="15.75" customHeight="1" x14ac:dyDescent="0.25">
      <c r="A322" s="1">
        <v>44524</v>
      </c>
      <c r="B322" s="2" t="s">
        <v>10</v>
      </c>
      <c r="C322" s="2" t="s">
        <v>11</v>
      </c>
      <c r="E322" s="2" t="s">
        <v>12</v>
      </c>
      <c r="F322" s="23">
        <v>129063855</v>
      </c>
      <c r="G322" s="20">
        <v>142431417</v>
      </c>
      <c r="H322" s="20">
        <v>133538900</v>
      </c>
      <c r="I322" s="9">
        <f t="shared" si="4"/>
        <v>137956372</v>
      </c>
    </row>
    <row r="323" spans="1:17" ht="15.75" customHeight="1" x14ac:dyDescent="0.25">
      <c r="A323" s="1">
        <v>44524</v>
      </c>
      <c r="B323" s="2" t="s">
        <v>13</v>
      </c>
      <c r="C323" s="2" t="s">
        <v>11</v>
      </c>
      <c r="E323" s="2" t="s">
        <v>14</v>
      </c>
      <c r="F323" s="23">
        <v>2500000</v>
      </c>
      <c r="G323" s="20">
        <v>2162900</v>
      </c>
      <c r="H323" s="25">
        <v>2162900</v>
      </c>
      <c r="I323" s="9">
        <f t="shared" si="4"/>
        <v>2500000</v>
      </c>
    </row>
    <row r="324" spans="1:17" ht="15.75" customHeight="1" x14ac:dyDescent="0.25">
      <c r="A324" s="1">
        <v>44524</v>
      </c>
      <c r="B324" s="2" t="s">
        <v>15</v>
      </c>
      <c r="C324" s="2" t="s">
        <v>11</v>
      </c>
      <c r="E324" s="2" t="s">
        <v>16</v>
      </c>
      <c r="F324" s="23">
        <v>11921398.26</v>
      </c>
      <c r="G324" s="26">
        <v>13556000</v>
      </c>
      <c r="H324" s="26">
        <v>25300000</v>
      </c>
      <c r="I324" s="9">
        <f t="shared" si="4"/>
        <v>177398.25999999791</v>
      </c>
      <c r="J324" s="3">
        <v>177398.25999996066</v>
      </c>
      <c r="K324" s="3">
        <f>I324-J324</f>
        <v>3.7252902984619141E-8</v>
      </c>
    </row>
    <row r="325" spans="1:17" ht="15.75" customHeight="1" x14ac:dyDescent="0.25">
      <c r="A325" s="1">
        <v>44524</v>
      </c>
      <c r="B325" s="2" t="s">
        <v>17</v>
      </c>
      <c r="C325" s="2" t="s">
        <v>11</v>
      </c>
      <c r="E325" s="2" t="s">
        <v>18</v>
      </c>
      <c r="F325" s="23">
        <v>0</v>
      </c>
      <c r="G325" s="26">
        <v>131727000</v>
      </c>
      <c r="H325" s="26">
        <v>131727000</v>
      </c>
      <c r="I325" s="9">
        <f t="shared" si="4"/>
        <v>0</v>
      </c>
    </row>
    <row r="326" spans="1:17" ht="15.75" customHeight="1" x14ac:dyDescent="0.25">
      <c r="A326" s="1">
        <v>44524</v>
      </c>
      <c r="B326" s="2" t="s">
        <v>19</v>
      </c>
      <c r="C326" s="2" t="s">
        <v>11</v>
      </c>
      <c r="E326" s="2" t="s">
        <v>20</v>
      </c>
      <c r="F326" s="23">
        <v>53828944320.32</v>
      </c>
      <c r="G326" s="26">
        <v>303876889</v>
      </c>
      <c r="H326" s="20">
        <v>0</v>
      </c>
      <c r="I326" s="9">
        <f t="shared" si="4"/>
        <v>54132821209.32</v>
      </c>
      <c r="J326" s="3">
        <v>54228197631.32</v>
      </c>
      <c r="K326" s="3">
        <f>I326-J326</f>
        <v>-95376422</v>
      </c>
    </row>
    <row r="327" spans="1:17" ht="15.75" customHeight="1" x14ac:dyDescent="0.25">
      <c r="A327" s="1">
        <v>44524</v>
      </c>
      <c r="B327" s="2" t="s">
        <v>21</v>
      </c>
      <c r="C327" s="2" t="s">
        <v>11</v>
      </c>
      <c r="E327" s="2" t="s">
        <v>22</v>
      </c>
      <c r="F327" s="20">
        <v>-19944058779</v>
      </c>
      <c r="G327" s="20">
        <v>312098050</v>
      </c>
      <c r="H327" s="20">
        <v>312098050</v>
      </c>
      <c r="I327" s="3">
        <f t="shared" si="4"/>
        <v>-19944058779</v>
      </c>
      <c r="J327" s="3">
        <f>I327-L2</f>
        <v>0</v>
      </c>
    </row>
    <row r="328" spans="1:17" ht="15.75" customHeight="1" x14ac:dyDescent="0.25">
      <c r="A328" s="1">
        <v>44524</v>
      </c>
      <c r="B328" s="2" t="s">
        <v>23</v>
      </c>
      <c r="C328" s="2" t="s">
        <v>11</v>
      </c>
      <c r="E328" s="2" t="s">
        <v>24</v>
      </c>
      <c r="F328" s="20">
        <v>-75510676185.669998</v>
      </c>
      <c r="G328" s="3">
        <v>0</v>
      </c>
      <c r="H328" s="26">
        <v>162874732</v>
      </c>
      <c r="I328" s="3">
        <f t="shared" si="4"/>
        <v>-75673550917.669998</v>
      </c>
    </row>
    <row r="329" spans="1:17" ht="15.75" customHeight="1" x14ac:dyDescent="0.25">
      <c r="A329" s="1">
        <v>44524</v>
      </c>
      <c r="B329" s="2" t="s">
        <v>25</v>
      </c>
      <c r="C329" s="2" t="s">
        <v>11</v>
      </c>
      <c r="E329" s="2" t="s">
        <v>26</v>
      </c>
      <c r="F329" s="20">
        <v>-134251966208</v>
      </c>
      <c r="G329" s="20">
        <v>0</v>
      </c>
      <c r="H329" s="26">
        <v>118781424</v>
      </c>
      <c r="I329" s="3">
        <f t="shared" si="4"/>
        <v>-134370747632</v>
      </c>
    </row>
    <row r="330" spans="1:17" ht="15.75" customHeight="1" x14ac:dyDescent="0.25">
      <c r="A330" s="1">
        <v>44524</v>
      </c>
      <c r="B330" s="2" t="s">
        <v>59</v>
      </c>
      <c r="C330" s="2" t="s">
        <v>11</v>
      </c>
      <c r="E330" s="2" t="s">
        <v>60</v>
      </c>
      <c r="F330" s="20">
        <v>21532150</v>
      </c>
      <c r="G330" s="20">
        <v>0</v>
      </c>
      <c r="H330" s="26">
        <v>21532150</v>
      </c>
      <c r="I330" s="3">
        <f t="shared" si="4"/>
        <v>0</v>
      </c>
      <c r="J330" s="3">
        <v>0</v>
      </c>
      <c r="K330" s="3">
        <f>I330-J330</f>
        <v>0</v>
      </c>
    </row>
    <row r="331" spans="1:17" ht="15.75" customHeight="1" x14ac:dyDescent="0.25">
      <c r="A331" s="1">
        <v>44524</v>
      </c>
      <c r="B331" s="2" t="s">
        <v>31</v>
      </c>
      <c r="C331" s="2" t="s">
        <v>11</v>
      </c>
      <c r="E331" s="178" t="s">
        <v>32</v>
      </c>
      <c r="F331" s="20">
        <v>4218096710</v>
      </c>
      <c r="G331" s="27">
        <v>1800000</v>
      </c>
      <c r="H331" s="20">
        <v>0</v>
      </c>
      <c r="I331" s="3">
        <f t="shared" si="4"/>
        <v>4219896710</v>
      </c>
    </row>
    <row r="332" spans="1:17" ht="15.75" customHeight="1" x14ac:dyDescent="0.25">
      <c r="A332" s="1">
        <v>44524</v>
      </c>
      <c r="B332" s="2" t="s">
        <v>33</v>
      </c>
      <c r="C332" s="2" t="s">
        <v>11</v>
      </c>
      <c r="E332" s="2" t="s">
        <v>34</v>
      </c>
      <c r="F332" s="20">
        <v>1902730201</v>
      </c>
      <c r="G332" s="21">
        <v>145000</v>
      </c>
      <c r="H332" s="20">
        <v>0</v>
      </c>
      <c r="I332" s="3">
        <f t="shared" si="4"/>
        <v>1902875201</v>
      </c>
    </row>
    <row r="333" spans="1:17" ht="15.75" customHeight="1" x14ac:dyDescent="0.25">
      <c r="A333" s="1">
        <v>44524</v>
      </c>
      <c r="B333" s="2" t="s">
        <v>35</v>
      </c>
      <c r="C333" s="2" t="s">
        <v>11</v>
      </c>
      <c r="E333" s="2" t="s">
        <v>36</v>
      </c>
      <c r="F333" s="20">
        <v>63361500</v>
      </c>
      <c r="G333" s="21">
        <v>69000</v>
      </c>
      <c r="H333" s="20">
        <v>0</v>
      </c>
      <c r="I333" s="3">
        <f t="shared" ref="I333:I396" si="5">F333+G333-H333</f>
        <v>63430500</v>
      </c>
    </row>
    <row r="334" spans="1:17" ht="15.75" customHeight="1" x14ac:dyDescent="0.25">
      <c r="A334" s="1">
        <v>44524</v>
      </c>
      <c r="B334" s="2" t="s">
        <v>37</v>
      </c>
      <c r="C334" s="2" t="s">
        <v>11</v>
      </c>
      <c r="E334" s="2" t="s">
        <v>38</v>
      </c>
      <c r="F334" s="20">
        <v>98108700</v>
      </c>
      <c r="G334" s="21">
        <v>118900</v>
      </c>
      <c r="H334" s="20">
        <v>0</v>
      </c>
      <c r="I334" s="3">
        <f t="shared" si="5"/>
        <v>98227600</v>
      </c>
    </row>
    <row r="335" spans="1:17" ht="15.75" customHeight="1" x14ac:dyDescent="0.25">
      <c r="A335" s="14">
        <v>44524</v>
      </c>
      <c r="B335" s="15" t="s">
        <v>41</v>
      </c>
      <c r="C335" s="15" t="s">
        <v>11</v>
      </c>
      <c r="D335" s="15"/>
      <c r="E335" s="179" t="s">
        <v>42</v>
      </c>
      <c r="F335" s="22">
        <v>7148130</v>
      </c>
      <c r="G335" s="21">
        <v>30000</v>
      </c>
      <c r="H335" s="22">
        <v>0</v>
      </c>
      <c r="I335" s="16">
        <f t="shared" si="5"/>
        <v>7178130</v>
      </c>
      <c r="J335" s="16"/>
    </row>
    <row r="336" spans="1:17" ht="16.5" customHeight="1" x14ac:dyDescent="0.25">
      <c r="A336" s="1">
        <v>44525</v>
      </c>
      <c r="B336" s="2" t="s">
        <v>10</v>
      </c>
      <c r="C336" s="2" t="s">
        <v>11</v>
      </c>
      <c r="E336" s="2" t="s">
        <v>12</v>
      </c>
      <c r="F336" s="23">
        <v>137956372</v>
      </c>
      <c r="G336" s="3">
        <v>117264260</v>
      </c>
      <c r="H336" s="3">
        <v>159692987</v>
      </c>
      <c r="I336" s="9">
        <f t="shared" si="5"/>
        <v>95527645</v>
      </c>
      <c r="P336" s="20"/>
      <c r="Q336" s="28"/>
    </row>
    <row r="337" spans="1:11" ht="15" customHeight="1" x14ac:dyDescent="0.25">
      <c r="A337" s="1">
        <v>44525</v>
      </c>
      <c r="B337" s="2" t="s">
        <v>13</v>
      </c>
      <c r="C337" s="2" t="s">
        <v>11</v>
      </c>
      <c r="E337" s="2" t="s">
        <v>14</v>
      </c>
      <c r="F337" s="23">
        <v>2500000</v>
      </c>
      <c r="G337" s="20">
        <v>19472987</v>
      </c>
      <c r="H337" s="25">
        <v>19472987</v>
      </c>
      <c r="I337" s="9">
        <f t="shared" si="5"/>
        <v>2500000</v>
      </c>
    </row>
    <row r="338" spans="1:11" ht="15" customHeight="1" x14ac:dyDescent="0.25">
      <c r="A338" s="1">
        <v>44525</v>
      </c>
      <c r="B338" s="2" t="s">
        <v>15</v>
      </c>
      <c r="C338" s="2" t="s">
        <v>11</v>
      </c>
      <c r="E338" s="2" t="s">
        <v>16</v>
      </c>
      <c r="F338" s="23">
        <v>177398.26</v>
      </c>
      <c r="G338" s="26">
        <v>85000000</v>
      </c>
      <c r="H338" s="11">
        <v>85000000</v>
      </c>
      <c r="I338" s="9">
        <f t="shared" si="5"/>
        <v>177398.26000000536</v>
      </c>
      <c r="J338" s="3">
        <v>177398.25999996066</v>
      </c>
      <c r="K338" s="3">
        <f>I338-J338</f>
        <v>4.4703483581542969E-8</v>
      </c>
    </row>
    <row r="339" spans="1:11" ht="15.75" customHeight="1" x14ac:dyDescent="0.25">
      <c r="A339" s="1">
        <v>44525</v>
      </c>
      <c r="B339" s="2" t="s">
        <v>17</v>
      </c>
      <c r="C339" s="2" t="s">
        <v>11</v>
      </c>
      <c r="E339" s="2" t="s">
        <v>18</v>
      </c>
      <c r="F339" s="23">
        <v>0</v>
      </c>
      <c r="G339" s="26">
        <v>53815400</v>
      </c>
      <c r="H339" s="26">
        <v>53815400</v>
      </c>
      <c r="I339" s="9">
        <f t="shared" si="5"/>
        <v>0</v>
      </c>
    </row>
    <row r="340" spans="1:11" ht="15.75" customHeight="1" x14ac:dyDescent="0.25">
      <c r="A340" s="1">
        <v>44525</v>
      </c>
      <c r="B340" s="2" t="s">
        <v>19</v>
      </c>
      <c r="C340" s="2" t="s">
        <v>11</v>
      </c>
      <c r="E340" s="2" t="s">
        <v>20</v>
      </c>
      <c r="F340" s="23">
        <v>54132821209.32</v>
      </c>
      <c r="G340" s="26">
        <v>149191822</v>
      </c>
      <c r="H340" s="20">
        <v>0</v>
      </c>
      <c r="I340" s="9">
        <f t="shared" si="5"/>
        <v>54282013031.32</v>
      </c>
      <c r="J340" s="3">
        <v>54282013031.32</v>
      </c>
      <c r="K340" s="3">
        <f>I340-J340</f>
        <v>0</v>
      </c>
    </row>
    <row r="341" spans="1:11" ht="15.75" customHeight="1" x14ac:dyDescent="0.25">
      <c r="A341" s="1">
        <v>44525</v>
      </c>
      <c r="B341" s="2" t="s">
        <v>21</v>
      </c>
      <c r="C341" s="2" t="s">
        <v>11</v>
      </c>
      <c r="E341" s="2" t="s">
        <v>22</v>
      </c>
      <c r="F341" s="20">
        <v>-19944058779</v>
      </c>
      <c r="G341" s="20">
        <v>298508387</v>
      </c>
      <c r="H341" s="20">
        <v>298508387</v>
      </c>
      <c r="I341" s="3">
        <f t="shared" si="5"/>
        <v>-19944058779</v>
      </c>
      <c r="J341" s="3">
        <f>I341-L2</f>
        <v>0</v>
      </c>
    </row>
    <row r="342" spans="1:11" ht="15.75" customHeight="1" x14ac:dyDescent="0.25">
      <c r="A342" s="1">
        <v>44525</v>
      </c>
      <c r="B342" s="2" t="s">
        <v>23</v>
      </c>
      <c r="C342" s="2" t="s">
        <v>11</v>
      </c>
      <c r="E342" s="2" t="s">
        <v>24</v>
      </c>
      <c r="F342" s="20">
        <v>-75673550917.669998</v>
      </c>
      <c r="G342" s="20">
        <v>0</v>
      </c>
      <c r="H342" s="26">
        <v>16631060</v>
      </c>
      <c r="I342" s="3">
        <f t="shared" si="5"/>
        <v>-75690181977.669998</v>
      </c>
    </row>
    <row r="343" spans="1:11" ht="15.75" customHeight="1" x14ac:dyDescent="0.25">
      <c r="A343" s="1">
        <v>44525</v>
      </c>
      <c r="B343" s="2" t="s">
        <v>25</v>
      </c>
      <c r="C343" s="2" t="s">
        <v>11</v>
      </c>
      <c r="E343" s="2" t="s">
        <v>26</v>
      </c>
      <c r="F343" s="20">
        <v>-134370747632</v>
      </c>
      <c r="G343" s="20">
        <v>0</v>
      </c>
      <c r="H343" s="26">
        <v>109513222</v>
      </c>
      <c r="I343" s="3">
        <f t="shared" si="5"/>
        <v>-134480260854</v>
      </c>
    </row>
    <row r="344" spans="1:11" ht="15.75" customHeight="1" x14ac:dyDescent="0.25">
      <c r="A344" s="1">
        <v>44525</v>
      </c>
      <c r="B344" s="2" t="s">
        <v>59</v>
      </c>
      <c r="C344" s="2" t="s">
        <v>11</v>
      </c>
      <c r="E344" s="178" t="s">
        <v>60</v>
      </c>
      <c r="F344" s="20">
        <v>0</v>
      </c>
      <c r="G344" s="21">
        <v>16289450</v>
      </c>
      <c r="H344" s="20">
        <v>0</v>
      </c>
      <c r="I344" s="3">
        <f t="shared" si="5"/>
        <v>16289450</v>
      </c>
      <c r="J344" s="3">
        <v>16289450</v>
      </c>
      <c r="K344" s="3">
        <f>I344-J344</f>
        <v>0</v>
      </c>
    </row>
    <row r="345" spans="1:11" ht="15.75" customHeight="1" x14ac:dyDescent="0.25">
      <c r="A345" s="1">
        <v>44525</v>
      </c>
      <c r="B345" s="2" t="s">
        <v>31</v>
      </c>
      <c r="C345" s="2" t="s">
        <v>11</v>
      </c>
      <c r="E345" s="178" t="s">
        <v>32</v>
      </c>
      <c r="F345" s="20">
        <v>4219896710</v>
      </c>
      <c r="G345" s="27">
        <v>900000</v>
      </c>
      <c r="H345" s="20">
        <v>0</v>
      </c>
      <c r="I345" s="3">
        <f t="shared" si="5"/>
        <v>4220796710</v>
      </c>
    </row>
    <row r="346" spans="1:11" ht="15.75" customHeight="1" x14ac:dyDescent="0.25">
      <c r="A346" s="1">
        <v>44525</v>
      </c>
      <c r="B346" s="2" t="s">
        <v>55</v>
      </c>
      <c r="C346" s="2" t="s">
        <v>11</v>
      </c>
      <c r="E346" s="2" t="s">
        <v>56</v>
      </c>
      <c r="F346" s="20">
        <v>-7518200</v>
      </c>
      <c r="G346" s="20">
        <v>0</v>
      </c>
      <c r="H346" s="26">
        <v>49800</v>
      </c>
      <c r="I346" s="3">
        <f t="shared" si="5"/>
        <v>-7568000</v>
      </c>
      <c r="J346" s="3">
        <v>7568000</v>
      </c>
      <c r="K346" s="3">
        <f>I346+J346</f>
        <v>0</v>
      </c>
    </row>
    <row r="347" spans="1:11" ht="15.75" customHeight="1" x14ac:dyDescent="0.25">
      <c r="A347" s="1">
        <v>44525</v>
      </c>
      <c r="B347" s="2" t="s">
        <v>45</v>
      </c>
      <c r="C347" s="2" t="s">
        <v>11</v>
      </c>
      <c r="E347" s="2" t="s">
        <v>46</v>
      </c>
      <c r="F347" s="20">
        <v>1281367486</v>
      </c>
      <c r="G347" s="21">
        <v>50000</v>
      </c>
      <c r="H347" s="20">
        <v>0</v>
      </c>
      <c r="I347" s="3">
        <f t="shared" si="5"/>
        <v>1281417486</v>
      </c>
    </row>
    <row r="348" spans="1:11" ht="15.75" customHeight="1" x14ac:dyDescent="0.25">
      <c r="A348" s="1">
        <v>44525</v>
      </c>
      <c r="B348" s="2" t="s">
        <v>35</v>
      </c>
      <c r="C348" s="2" t="s">
        <v>11</v>
      </c>
      <c r="E348" s="2" t="s">
        <v>36</v>
      </c>
      <c r="F348" s="20">
        <v>63430500</v>
      </c>
      <c r="G348" s="21">
        <v>48000</v>
      </c>
      <c r="H348" s="20">
        <v>0</v>
      </c>
      <c r="I348" s="3">
        <f t="shared" si="5"/>
        <v>63478500</v>
      </c>
    </row>
    <row r="349" spans="1:11" ht="15.75" customHeight="1" x14ac:dyDescent="0.25">
      <c r="A349" s="1">
        <v>44525</v>
      </c>
      <c r="B349" s="2" t="s">
        <v>49</v>
      </c>
      <c r="C349" s="2" t="s">
        <v>11</v>
      </c>
      <c r="E349" s="2" t="s">
        <v>50</v>
      </c>
      <c r="F349" s="20">
        <v>15537316</v>
      </c>
      <c r="G349" s="21">
        <v>20000</v>
      </c>
      <c r="H349" s="20">
        <v>0</v>
      </c>
      <c r="I349" s="3">
        <f t="shared" si="5"/>
        <v>15557316</v>
      </c>
    </row>
    <row r="350" spans="1:11" ht="15.75" customHeight="1" x14ac:dyDescent="0.25">
      <c r="A350" s="1">
        <v>44525</v>
      </c>
      <c r="B350" s="2" t="s">
        <v>37</v>
      </c>
      <c r="C350" s="2" t="s">
        <v>11</v>
      </c>
      <c r="E350" s="2" t="s">
        <v>38</v>
      </c>
      <c r="F350" s="20">
        <v>98227600</v>
      </c>
      <c r="G350" s="21">
        <v>137500</v>
      </c>
      <c r="H350" s="20">
        <v>0</v>
      </c>
      <c r="I350" s="3">
        <f t="shared" si="5"/>
        <v>98365100</v>
      </c>
    </row>
    <row r="351" spans="1:11" ht="15.75" customHeight="1" x14ac:dyDescent="0.25">
      <c r="A351" s="1">
        <v>44525</v>
      </c>
      <c r="B351" s="2" t="s">
        <v>63</v>
      </c>
      <c r="C351" s="2" t="s">
        <v>11</v>
      </c>
      <c r="E351" s="178" t="s">
        <v>64</v>
      </c>
      <c r="F351" s="20">
        <v>729868898.52999997</v>
      </c>
      <c r="G351" s="21">
        <v>2028037</v>
      </c>
      <c r="H351" s="20">
        <v>0</v>
      </c>
      <c r="I351" s="3">
        <f t="shared" si="5"/>
        <v>731896935.52999997</v>
      </c>
    </row>
    <row r="352" spans="1:11" ht="15.75" customHeight="1" x14ac:dyDescent="0.25">
      <c r="A352" s="14">
        <v>44525</v>
      </c>
      <c r="B352" s="15" t="s">
        <v>57</v>
      </c>
      <c r="C352" s="15" t="s">
        <v>11</v>
      </c>
      <c r="D352" s="15"/>
      <c r="E352" s="15" t="s">
        <v>58</v>
      </c>
      <c r="F352" s="22">
        <v>-137219769.96000001</v>
      </c>
      <c r="G352" s="22">
        <v>0</v>
      </c>
      <c r="H352" s="29">
        <v>42000</v>
      </c>
      <c r="I352" s="16">
        <f t="shared" si="5"/>
        <v>-137261769.96000001</v>
      </c>
      <c r="J352" s="16"/>
    </row>
    <row r="353" spans="1:11" ht="15.75" customHeight="1" x14ac:dyDescent="0.25">
      <c r="A353" s="1">
        <v>44526</v>
      </c>
      <c r="B353" s="2" t="s">
        <v>10</v>
      </c>
      <c r="C353" s="2" t="s">
        <v>11</v>
      </c>
      <c r="E353" s="2" t="s">
        <v>12</v>
      </c>
      <c r="F353" s="23">
        <v>95527645</v>
      </c>
      <c r="G353" s="20">
        <v>113100128</v>
      </c>
      <c r="H353" s="20">
        <v>100157500</v>
      </c>
      <c r="I353" s="9">
        <f t="shared" si="5"/>
        <v>108470273</v>
      </c>
    </row>
    <row r="354" spans="1:11" ht="15.75" customHeight="1" x14ac:dyDescent="0.25">
      <c r="A354" s="1">
        <v>44526</v>
      </c>
      <c r="B354" s="2" t="s">
        <v>13</v>
      </c>
      <c r="C354" s="2" t="s">
        <v>11</v>
      </c>
      <c r="E354" s="2" t="s">
        <v>14</v>
      </c>
      <c r="F354" s="23">
        <v>2500000</v>
      </c>
      <c r="G354" s="3">
        <v>2305500</v>
      </c>
      <c r="H354" s="10">
        <v>2305500</v>
      </c>
      <c r="I354" s="9">
        <f t="shared" si="5"/>
        <v>2500000</v>
      </c>
      <c r="J354" s="3">
        <f>H354-G354</f>
        <v>0</v>
      </c>
    </row>
    <row r="355" spans="1:11" ht="15.75" customHeight="1" x14ac:dyDescent="0.25">
      <c r="A355" s="1">
        <v>44526</v>
      </c>
      <c r="B355" s="2" t="s">
        <v>15</v>
      </c>
      <c r="C355" s="2" t="s">
        <v>11</v>
      </c>
      <c r="E355" s="2" t="s">
        <v>16</v>
      </c>
      <c r="F355" s="23">
        <v>177398.26</v>
      </c>
      <c r="G355" s="26">
        <v>437500</v>
      </c>
      <c r="H355" s="26">
        <v>10000</v>
      </c>
      <c r="I355" s="9">
        <f t="shared" si="5"/>
        <v>604898.26</v>
      </c>
      <c r="J355" s="3">
        <v>604898.25999996066</v>
      </c>
      <c r="K355" s="3">
        <f>I355-J355</f>
        <v>3.9348378777503967E-8</v>
      </c>
    </row>
    <row r="356" spans="1:11" ht="15.75" customHeight="1" x14ac:dyDescent="0.25">
      <c r="A356" s="1">
        <v>44526</v>
      </c>
      <c r="B356" s="2" t="s">
        <v>17</v>
      </c>
      <c r="C356" s="2" t="s">
        <v>11</v>
      </c>
      <c r="E356" s="2" t="s">
        <v>18</v>
      </c>
      <c r="F356" s="23">
        <v>0</v>
      </c>
      <c r="G356" s="26">
        <v>98287200</v>
      </c>
      <c r="H356" s="26">
        <v>98287200</v>
      </c>
      <c r="I356" s="9">
        <f t="shared" si="5"/>
        <v>0</v>
      </c>
    </row>
    <row r="357" spans="1:11" ht="15.75" customHeight="1" x14ac:dyDescent="0.25">
      <c r="A357" s="1">
        <v>44526</v>
      </c>
      <c r="B357" s="2" t="s">
        <v>19</v>
      </c>
      <c r="C357" s="2" t="s">
        <v>11</v>
      </c>
      <c r="E357" s="2" t="s">
        <v>20</v>
      </c>
      <c r="F357" s="23">
        <v>54282013031.32</v>
      </c>
      <c r="G357" s="26">
        <v>118156000</v>
      </c>
      <c r="H357" s="20">
        <v>0</v>
      </c>
      <c r="I357" s="9">
        <f t="shared" si="5"/>
        <v>54400169031.32</v>
      </c>
      <c r="J357" s="3">
        <v>54400169031.32</v>
      </c>
      <c r="K357" s="3">
        <f>I357-J357</f>
        <v>0</v>
      </c>
    </row>
    <row r="358" spans="1:11" ht="15.75" customHeight="1" x14ac:dyDescent="0.25">
      <c r="A358" s="1">
        <v>44526</v>
      </c>
      <c r="B358" s="2" t="s">
        <v>21</v>
      </c>
      <c r="C358" s="2" t="s">
        <v>11</v>
      </c>
      <c r="E358" s="2" t="s">
        <v>22</v>
      </c>
      <c r="F358" s="20">
        <v>-19944058779</v>
      </c>
      <c r="G358" s="20">
        <v>198455400</v>
      </c>
      <c r="H358" s="20">
        <v>198455400</v>
      </c>
      <c r="I358" s="3">
        <f t="shared" si="5"/>
        <v>-19944058779</v>
      </c>
      <c r="J358" s="3">
        <f>I358-L2</f>
        <v>0</v>
      </c>
    </row>
    <row r="359" spans="1:11" ht="15.75" customHeight="1" x14ac:dyDescent="0.25">
      <c r="A359" s="1">
        <v>44526</v>
      </c>
      <c r="B359" s="2" t="s">
        <v>23</v>
      </c>
      <c r="C359" s="2" t="s">
        <v>11</v>
      </c>
      <c r="E359" s="2" t="s">
        <v>24</v>
      </c>
      <c r="F359" s="20">
        <v>-75690181977.669998</v>
      </c>
      <c r="G359" s="20">
        <v>0</v>
      </c>
      <c r="H359" s="26">
        <v>24224300</v>
      </c>
      <c r="I359" s="3">
        <f t="shared" si="5"/>
        <v>-75714406277.669998</v>
      </c>
    </row>
    <row r="360" spans="1:11" ht="15.75" customHeight="1" x14ac:dyDescent="0.25">
      <c r="A360" s="1">
        <v>44526</v>
      </c>
      <c r="B360" s="2" t="s">
        <v>25</v>
      </c>
      <c r="C360" s="2" t="s">
        <v>11</v>
      </c>
      <c r="E360" s="2" t="s">
        <v>26</v>
      </c>
      <c r="F360" s="20">
        <v>-134480260854</v>
      </c>
      <c r="G360" s="20">
        <v>0</v>
      </c>
      <c r="H360" s="26">
        <v>109661128</v>
      </c>
      <c r="I360" s="3">
        <f t="shared" si="5"/>
        <v>-134589921982</v>
      </c>
    </row>
    <row r="361" spans="1:11" ht="15.75" customHeight="1" x14ac:dyDescent="0.25">
      <c r="A361" s="1">
        <v>44526</v>
      </c>
      <c r="B361" s="2" t="s">
        <v>31</v>
      </c>
      <c r="C361" s="2" t="s">
        <v>11</v>
      </c>
      <c r="E361" s="178" t="s">
        <v>32</v>
      </c>
      <c r="F361" s="20">
        <v>4220796710</v>
      </c>
      <c r="G361" s="27">
        <v>1860000</v>
      </c>
      <c r="H361" s="20">
        <v>0</v>
      </c>
      <c r="I361" s="3">
        <f t="shared" si="5"/>
        <v>4222656710</v>
      </c>
    </row>
    <row r="362" spans="1:11" ht="15.75" customHeight="1" x14ac:dyDescent="0.25">
      <c r="A362" s="1">
        <v>44526</v>
      </c>
      <c r="B362" s="2" t="s">
        <v>55</v>
      </c>
      <c r="C362" s="2" t="s">
        <v>11</v>
      </c>
      <c r="E362" s="178" t="s">
        <v>56</v>
      </c>
      <c r="F362" s="20">
        <v>-7568000</v>
      </c>
      <c r="G362" s="20">
        <v>44500</v>
      </c>
      <c r="H362" s="20">
        <v>0</v>
      </c>
      <c r="I362" s="3">
        <f t="shared" si="5"/>
        <v>-7523500</v>
      </c>
      <c r="J362" s="3">
        <v>7523500</v>
      </c>
      <c r="K362" s="3">
        <f>I362+J362</f>
        <v>0</v>
      </c>
    </row>
    <row r="363" spans="1:11" ht="15.75" customHeight="1" x14ac:dyDescent="0.25">
      <c r="A363" s="1">
        <v>44526</v>
      </c>
      <c r="B363" s="2" t="s">
        <v>33</v>
      </c>
      <c r="C363" s="2" t="s">
        <v>11</v>
      </c>
      <c r="E363" s="2" t="s">
        <v>34</v>
      </c>
      <c r="F363" s="20">
        <v>1902875201</v>
      </c>
      <c r="G363" s="21">
        <v>145000</v>
      </c>
      <c r="H363" s="20">
        <v>0</v>
      </c>
      <c r="I363" s="3">
        <f t="shared" si="5"/>
        <v>1903020201</v>
      </c>
    </row>
    <row r="364" spans="1:11" ht="16.5" customHeight="1" x14ac:dyDescent="0.25">
      <c r="A364" s="1">
        <v>44526</v>
      </c>
      <c r="B364" s="2" t="s">
        <v>45</v>
      </c>
      <c r="C364" s="2" t="s">
        <v>11</v>
      </c>
      <c r="E364" s="2" t="s">
        <v>46</v>
      </c>
      <c r="F364" s="20">
        <v>1281417486</v>
      </c>
      <c r="G364" s="21">
        <v>35000</v>
      </c>
      <c r="H364" s="20">
        <v>0</v>
      </c>
      <c r="I364" s="3">
        <f t="shared" si="5"/>
        <v>1281452486</v>
      </c>
    </row>
    <row r="365" spans="1:11" ht="16.5" customHeight="1" x14ac:dyDescent="0.25">
      <c r="A365" s="1">
        <v>44526</v>
      </c>
      <c r="B365" s="2" t="s">
        <v>35</v>
      </c>
      <c r="C365" s="2" t="s">
        <v>11</v>
      </c>
      <c r="E365" s="2" t="s">
        <v>36</v>
      </c>
      <c r="F365" s="20">
        <v>63478500</v>
      </c>
      <c r="G365" s="21">
        <v>19000</v>
      </c>
      <c r="H365" s="20">
        <v>0</v>
      </c>
      <c r="I365" s="3">
        <f t="shared" si="5"/>
        <v>63497500</v>
      </c>
    </row>
    <row r="366" spans="1:11" ht="16.5" customHeight="1" x14ac:dyDescent="0.25">
      <c r="A366" s="1">
        <v>44526</v>
      </c>
      <c r="B366" s="2" t="s">
        <v>37</v>
      </c>
      <c r="C366" s="2" t="s">
        <v>11</v>
      </c>
      <c r="E366" s="2" t="s">
        <v>38</v>
      </c>
      <c r="F366" s="20">
        <v>98365100</v>
      </c>
      <c r="G366" s="21">
        <v>87500</v>
      </c>
      <c r="H366" s="20">
        <v>0</v>
      </c>
      <c r="I366" s="3">
        <f t="shared" si="5"/>
        <v>98452600</v>
      </c>
    </row>
    <row r="367" spans="1:11" ht="16.5" customHeight="1" x14ac:dyDescent="0.25">
      <c r="A367" s="1">
        <v>44526</v>
      </c>
      <c r="B367" s="2" t="s">
        <v>61</v>
      </c>
      <c r="C367" s="2" t="s">
        <v>11</v>
      </c>
      <c r="E367" s="178" t="s">
        <v>62</v>
      </c>
      <c r="F367" s="20">
        <v>36635900</v>
      </c>
      <c r="G367" s="21">
        <v>155000</v>
      </c>
      <c r="H367" s="20">
        <v>0</v>
      </c>
      <c r="I367" s="3">
        <f t="shared" si="5"/>
        <v>36790900</v>
      </c>
    </row>
    <row r="368" spans="1:11" ht="15.75" customHeight="1" x14ac:dyDescent="0.25">
      <c r="A368" s="1">
        <v>44526</v>
      </c>
      <c r="B368" s="2" t="s">
        <v>41</v>
      </c>
      <c r="C368" s="2" t="s">
        <v>11</v>
      </c>
      <c r="E368" s="178" t="s">
        <v>42</v>
      </c>
      <c r="F368" s="20">
        <v>7178130</v>
      </c>
      <c r="G368" s="20">
        <v>14000</v>
      </c>
      <c r="H368" s="20">
        <v>0</v>
      </c>
      <c r="I368" s="3">
        <f t="shared" si="5"/>
        <v>7192130</v>
      </c>
      <c r="J368" s="12">
        <v>4000</v>
      </c>
      <c r="K368" s="3">
        <f>G368-H368-J368</f>
        <v>10000</v>
      </c>
    </row>
    <row r="369" spans="1:17" ht="15.75" customHeight="1" x14ac:dyDescent="0.25">
      <c r="A369" s="14">
        <v>44526</v>
      </c>
      <c r="B369" s="15" t="s">
        <v>57</v>
      </c>
      <c r="C369" s="15" t="s">
        <v>11</v>
      </c>
      <c r="D369" s="15"/>
      <c r="E369" s="15" t="s">
        <v>58</v>
      </c>
      <c r="F369" s="22">
        <v>-137261769.96000001</v>
      </c>
      <c r="G369" s="16">
        <v>0</v>
      </c>
      <c r="H369" s="17">
        <v>700</v>
      </c>
      <c r="I369" s="16">
        <f t="shared" si="5"/>
        <v>-137262469.96000001</v>
      </c>
      <c r="J369" s="16"/>
      <c r="P369" s="20"/>
      <c r="Q369" s="20"/>
    </row>
    <row r="370" spans="1:17" ht="15.75" customHeight="1" x14ac:dyDescent="0.25">
      <c r="A370" s="1">
        <v>44527</v>
      </c>
      <c r="B370" s="2" t="s">
        <v>10</v>
      </c>
      <c r="C370" s="2" t="s">
        <v>11</v>
      </c>
      <c r="E370" s="2" t="s">
        <v>12</v>
      </c>
      <c r="F370" s="23">
        <v>108470273</v>
      </c>
      <c r="G370" s="20">
        <v>192695098</v>
      </c>
      <c r="H370" s="20">
        <v>48450046</v>
      </c>
      <c r="I370" s="9">
        <f t="shared" si="5"/>
        <v>252715325</v>
      </c>
    </row>
    <row r="371" spans="1:17" ht="15.75" customHeight="1" x14ac:dyDescent="0.25">
      <c r="A371" s="1">
        <v>44527</v>
      </c>
      <c r="B371" s="2" t="s">
        <v>13</v>
      </c>
      <c r="C371" s="2" t="s">
        <v>11</v>
      </c>
      <c r="E371" s="2" t="s">
        <v>14</v>
      </c>
      <c r="F371" s="23">
        <v>2500000</v>
      </c>
      <c r="G371" s="20">
        <v>61145046</v>
      </c>
      <c r="H371" s="20">
        <v>61145046</v>
      </c>
      <c r="I371" s="9">
        <f t="shared" si="5"/>
        <v>2500000</v>
      </c>
      <c r="J371" s="10">
        <f>+G378+G381+G382+G383+G384+G385+J379</f>
        <v>44445046</v>
      </c>
      <c r="K371" s="3">
        <f>H371-J371</f>
        <v>16700000</v>
      </c>
    </row>
    <row r="372" spans="1:17" ht="15.75" customHeight="1" x14ac:dyDescent="0.25">
      <c r="A372" s="1">
        <v>44527</v>
      </c>
      <c r="B372" s="2" t="s">
        <v>15</v>
      </c>
      <c r="C372" s="2" t="s">
        <v>11</v>
      </c>
      <c r="E372" s="2" t="s">
        <v>16</v>
      </c>
      <c r="F372" s="23">
        <v>604898.26</v>
      </c>
      <c r="G372" s="26">
        <v>44677200</v>
      </c>
      <c r="H372" s="26">
        <v>39400000</v>
      </c>
      <c r="I372" s="9">
        <f t="shared" si="5"/>
        <v>5882098.2599999979</v>
      </c>
      <c r="J372" s="3">
        <v>5882098.2599999607</v>
      </c>
      <c r="K372" s="3">
        <f>I372-J372</f>
        <v>3.7252902984619141E-8</v>
      </c>
    </row>
    <row r="373" spans="1:17" ht="15.75" customHeight="1" x14ac:dyDescent="0.25">
      <c r="A373" s="1">
        <v>44527</v>
      </c>
      <c r="B373" s="2" t="s">
        <v>19</v>
      </c>
      <c r="C373" s="2" t="s">
        <v>11</v>
      </c>
      <c r="E373" s="2" t="s">
        <v>20</v>
      </c>
      <c r="F373" s="23">
        <v>54400169031.32</v>
      </c>
      <c r="G373" s="26">
        <v>78800800</v>
      </c>
      <c r="H373" s="20">
        <v>0</v>
      </c>
      <c r="I373" s="9">
        <f t="shared" si="5"/>
        <v>54478969831.32</v>
      </c>
      <c r="J373" s="3">
        <v>54478969831.32</v>
      </c>
      <c r="K373" s="3">
        <f>I373-J373</f>
        <v>0</v>
      </c>
    </row>
    <row r="374" spans="1:17" ht="15.75" customHeight="1" x14ac:dyDescent="0.25">
      <c r="A374" s="1">
        <v>44527</v>
      </c>
      <c r="B374" s="2" t="s">
        <v>21</v>
      </c>
      <c r="C374" s="2" t="s">
        <v>11</v>
      </c>
      <c r="E374" s="2" t="s">
        <v>22</v>
      </c>
      <c r="F374" s="20">
        <v>-19944058779</v>
      </c>
      <c r="G374" s="20">
        <v>88111346</v>
      </c>
      <c r="H374" s="20">
        <v>88111346</v>
      </c>
      <c r="I374" s="3">
        <f t="shared" si="5"/>
        <v>-19944058779</v>
      </c>
      <c r="J374" s="3">
        <f>I374-L2</f>
        <v>0</v>
      </c>
    </row>
    <row r="375" spans="1:17" ht="15.75" customHeight="1" x14ac:dyDescent="0.25">
      <c r="A375" s="1">
        <v>44527</v>
      </c>
      <c r="B375" s="2" t="s">
        <v>23</v>
      </c>
      <c r="C375" s="2" t="s">
        <v>11</v>
      </c>
      <c r="E375" s="2" t="s">
        <v>24</v>
      </c>
      <c r="F375" s="20">
        <v>-75714406277.669998</v>
      </c>
      <c r="G375" s="20">
        <v>0</v>
      </c>
      <c r="H375" s="26">
        <v>136045800</v>
      </c>
      <c r="I375" s="3">
        <f t="shared" si="5"/>
        <v>-75850452077.669998</v>
      </c>
    </row>
    <row r="376" spans="1:17" ht="15.75" customHeight="1" x14ac:dyDescent="0.25">
      <c r="A376" s="1">
        <v>44527</v>
      </c>
      <c r="B376" s="2" t="s">
        <v>25</v>
      </c>
      <c r="C376" s="2" t="s">
        <v>11</v>
      </c>
      <c r="E376" s="2" t="s">
        <v>26</v>
      </c>
      <c r="F376" s="20">
        <v>-134589921982</v>
      </c>
      <c r="G376" s="20">
        <v>0</v>
      </c>
      <c r="H376" s="26">
        <v>136275298</v>
      </c>
      <c r="I376" s="3">
        <f t="shared" si="5"/>
        <v>-134726197280</v>
      </c>
    </row>
    <row r="377" spans="1:17" ht="15.75" customHeight="1" x14ac:dyDescent="0.25">
      <c r="A377" s="1">
        <v>44527</v>
      </c>
      <c r="B377" s="2" t="s">
        <v>43</v>
      </c>
      <c r="C377" s="2" t="s">
        <v>11</v>
      </c>
      <c r="E377" s="178" t="s">
        <v>44</v>
      </c>
      <c r="F377" s="20">
        <v>1857000</v>
      </c>
      <c r="G377" s="20">
        <v>0</v>
      </c>
      <c r="H377" s="26">
        <v>247000</v>
      </c>
      <c r="I377" s="3">
        <f t="shared" si="5"/>
        <v>1610000</v>
      </c>
    </row>
    <row r="378" spans="1:17" ht="15.75" customHeight="1" x14ac:dyDescent="0.25">
      <c r="A378" s="1">
        <v>44527</v>
      </c>
      <c r="B378" s="2" t="s">
        <v>29</v>
      </c>
      <c r="C378" s="2" t="s">
        <v>11</v>
      </c>
      <c r="E378" s="2" t="s">
        <v>30</v>
      </c>
      <c r="F378" s="20">
        <v>-17096489</v>
      </c>
      <c r="G378" s="21">
        <v>10364246</v>
      </c>
      <c r="H378" s="20">
        <v>0</v>
      </c>
      <c r="I378" s="3">
        <f t="shared" si="5"/>
        <v>-6732243</v>
      </c>
    </row>
    <row r="379" spans="1:17" ht="15.75" customHeight="1" x14ac:dyDescent="0.25">
      <c r="A379" s="1">
        <v>44527</v>
      </c>
      <c r="B379" s="2" t="s">
        <v>31</v>
      </c>
      <c r="C379" s="2" t="s">
        <v>11</v>
      </c>
      <c r="E379" s="178" t="s">
        <v>32</v>
      </c>
      <c r="F379" s="20">
        <v>4222656710</v>
      </c>
      <c r="G379" s="20">
        <v>50364400</v>
      </c>
      <c r="H379" s="20">
        <v>16700000</v>
      </c>
      <c r="I379" s="3">
        <f t="shared" si="5"/>
        <v>4256321110</v>
      </c>
      <c r="J379" s="13">
        <f>G379-H379</f>
        <v>33664400</v>
      </c>
    </row>
    <row r="380" spans="1:17" ht="15.75" customHeight="1" x14ac:dyDescent="0.25">
      <c r="A380" s="1">
        <v>44527</v>
      </c>
      <c r="B380" s="2" t="s">
        <v>55</v>
      </c>
      <c r="C380" s="2" t="s">
        <v>11</v>
      </c>
      <c r="E380" s="2" t="s">
        <v>56</v>
      </c>
      <c r="F380" s="23">
        <v>-7523500</v>
      </c>
      <c r="G380" s="20">
        <v>14300</v>
      </c>
      <c r="H380" s="20">
        <v>0</v>
      </c>
      <c r="I380" s="9">
        <f t="shared" si="5"/>
        <v>-7509200</v>
      </c>
      <c r="J380" s="30">
        <v>7509200</v>
      </c>
      <c r="K380" s="30">
        <f>I380+J380</f>
        <v>0</v>
      </c>
    </row>
    <row r="381" spans="1:17" ht="15.75" customHeight="1" x14ac:dyDescent="0.25">
      <c r="A381" s="1">
        <v>44527</v>
      </c>
      <c r="B381" s="2" t="s">
        <v>33</v>
      </c>
      <c r="C381" s="2" t="s">
        <v>11</v>
      </c>
      <c r="E381" s="2" t="s">
        <v>34</v>
      </c>
      <c r="F381" s="20">
        <v>1903020201</v>
      </c>
      <c r="G381" s="21">
        <v>145000</v>
      </c>
      <c r="H381" s="20">
        <v>0</v>
      </c>
      <c r="I381" s="3">
        <f t="shared" si="5"/>
        <v>1903165201</v>
      </c>
      <c r="J381" s="30"/>
      <c r="K381" s="30"/>
    </row>
    <row r="382" spans="1:17" ht="15.75" customHeight="1" x14ac:dyDescent="0.25">
      <c r="A382" s="1">
        <v>44527</v>
      </c>
      <c r="B382" s="2" t="s">
        <v>45</v>
      </c>
      <c r="C382" s="2" t="s">
        <v>11</v>
      </c>
      <c r="E382" s="2" t="s">
        <v>46</v>
      </c>
      <c r="F382" s="20">
        <v>1281452486</v>
      </c>
      <c r="G382" s="21">
        <v>95000</v>
      </c>
      <c r="H382" s="20">
        <v>0</v>
      </c>
      <c r="I382" s="3">
        <f t="shared" si="5"/>
        <v>1281547486</v>
      </c>
      <c r="J382" s="30">
        <v>634000</v>
      </c>
      <c r="K382" s="30"/>
    </row>
    <row r="383" spans="1:17" ht="15.75" customHeight="1" x14ac:dyDescent="0.25">
      <c r="A383" s="1">
        <v>44527</v>
      </c>
      <c r="B383" s="2" t="s">
        <v>35</v>
      </c>
      <c r="C383" s="2" t="s">
        <v>11</v>
      </c>
      <c r="E383" s="2" t="s">
        <v>36</v>
      </c>
      <c r="F383" s="20">
        <v>63497500</v>
      </c>
      <c r="G383" s="21">
        <v>72000</v>
      </c>
      <c r="H383" s="20">
        <v>0</v>
      </c>
      <c r="I383" s="3">
        <f t="shared" si="5"/>
        <v>63569500</v>
      </c>
      <c r="J383" s="30">
        <f>G381+G382+G383+G384</f>
        <v>387000</v>
      </c>
      <c r="K383" s="30"/>
    </row>
    <row r="384" spans="1:17" ht="15.75" customHeight="1" x14ac:dyDescent="0.25">
      <c r="A384" s="1">
        <v>44527</v>
      </c>
      <c r="B384" s="2" t="s">
        <v>37</v>
      </c>
      <c r="C384" s="2" t="s">
        <v>11</v>
      </c>
      <c r="E384" s="2" t="s">
        <v>38</v>
      </c>
      <c r="F384" s="20">
        <v>98452600</v>
      </c>
      <c r="G384" s="21">
        <v>75000</v>
      </c>
      <c r="H384" s="20">
        <v>0</v>
      </c>
      <c r="I384" s="3">
        <f t="shared" si="5"/>
        <v>98527600</v>
      </c>
      <c r="J384" s="30">
        <f>J382-J383</f>
        <v>247000</v>
      </c>
      <c r="K384" s="30"/>
    </row>
    <row r="385" spans="1:11" ht="15.75" customHeight="1" x14ac:dyDescent="0.25">
      <c r="A385" s="1">
        <v>44527</v>
      </c>
      <c r="B385" s="2" t="s">
        <v>39</v>
      </c>
      <c r="C385" s="2" t="s">
        <v>11</v>
      </c>
      <c r="E385" s="178" t="s">
        <v>40</v>
      </c>
      <c r="F385" s="20">
        <v>42352350</v>
      </c>
      <c r="G385" s="21">
        <v>29400</v>
      </c>
      <c r="H385" s="20">
        <v>0</v>
      </c>
      <c r="I385" s="3">
        <f t="shared" si="5"/>
        <v>42381750</v>
      </c>
    </row>
    <row r="386" spans="1:11" ht="15.75" customHeight="1" x14ac:dyDescent="0.25">
      <c r="A386" s="14">
        <v>44527</v>
      </c>
      <c r="B386" s="15" t="s">
        <v>57</v>
      </c>
      <c r="C386" s="15" t="s">
        <v>11</v>
      </c>
      <c r="D386" s="15"/>
      <c r="E386" s="15" t="s">
        <v>58</v>
      </c>
      <c r="F386" s="22">
        <v>-137262469.96000001</v>
      </c>
      <c r="G386" s="22">
        <v>0</v>
      </c>
      <c r="H386" s="29">
        <v>214300</v>
      </c>
      <c r="I386" s="16">
        <f t="shared" si="5"/>
        <v>-137476769.96000001</v>
      </c>
      <c r="J386" s="16"/>
    </row>
    <row r="387" spans="1:11" ht="15.75" customHeight="1" x14ac:dyDescent="0.25">
      <c r="A387" s="1">
        <v>44528</v>
      </c>
      <c r="B387" s="2" t="s">
        <v>10</v>
      </c>
      <c r="C387" s="2" t="s">
        <v>11</v>
      </c>
      <c r="E387" s="2" t="s">
        <v>12</v>
      </c>
      <c r="F387" s="23">
        <v>252715325</v>
      </c>
      <c r="G387" s="3">
        <v>17399000</v>
      </c>
      <c r="H387" s="3">
        <v>5000</v>
      </c>
      <c r="I387" s="9">
        <f t="shared" si="5"/>
        <v>270109325</v>
      </c>
    </row>
    <row r="388" spans="1:11" ht="15.75" customHeight="1" x14ac:dyDescent="0.25">
      <c r="A388" s="1">
        <v>44528</v>
      </c>
      <c r="B388" s="2" t="s">
        <v>13</v>
      </c>
      <c r="C388" s="2" t="s">
        <v>11</v>
      </c>
      <c r="E388" s="2" t="s">
        <v>14</v>
      </c>
      <c r="F388" s="23">
        <v>2500000</v>
      </c>
      <c r="G388" s="20">
        <v>5000</v>
      </c>
      <c r="H388" s="25">
        <v>5000</v>
      </c>
      <c r="I388" s="9">
        <f t="shared" si="5"/>
        <v>2500000</v>
      </c>
    </row>
    <row r="389" spans="1:11" ht="15.75" customHeight="1" x14ac:dyDescent="0.25">
      <c r="A389" s="1">
        <v>44528</v>
      </c>
      <c r="B389" s="2" t="s">
        <v>21</v>
      </c>
      <c r="C389" s="2" t="s">
        <v>11</v>
      </c>
      <c r="E389" s="2" t="s">
        <v>22</v>
      </c>
      <c r="F389" s="20">
        <v>-19944058779</v>
      </c>
      <c r="G389" s="20">
        <v>5000</v>
      </c>
      <c r="H389" s="20">
        <v>5000</v>
      </c>
      <c r="I389" s="3">
        <f t="shared" si="5"/>
        <v>-19944058779</v>
      </c>
      <c r="J389" s="3">
        <f>I389-L2</f>
        <v>0</v>
      </c>
    </row>
    <row r="390" spans="1:11" ht="15.75" customHeight="1" x14ac:dyDescent="0.25">
      <c r="A390" s="1">
        <v>44528</v>
      </c>
      <c r="B390" s="2" t="s">
        <v>25</v>
      </c>
      <c r="C390" s="2" t="s">
        <v>11</v>
      </c>
      <c r="E390" s="2" t="s">
        <v>26</v>
      </c>
      <c r="F390" s="20">
        <v>-134726197280</v>
      </c>
      <c r="G390" s="20">
        <v>0</v>
      </c>
      <c r="H390" s="26">
        <v>17399000</v>
      </c>
      <c r="I390" s="3">
        <f t="shared" si="5"/>
        <v>-134743596280</v>
      </c>
    </row>
    <row r="391" spans="1:11" ht="15.75" customHeight="1" x14ac:dyDescent="0.25">
      <c r="A391" s="14">
        <v>44528</v>
      </c>
      <c r="B391" s="15" t="s">
        <v>35</v>
      </c>
      <c r="C391" s="15" t="s">
        <v>11</v>
      </c>
      <c r="D391" s="15"/>
      <c r="E391" s="15" t="s">
        <v>36</v>
      </c>
      <c r="F391" s="22">
        <v>63569500</v>
      </c>
      <c r="G391" s="21">
        <v>5000</v>
      </c>
      <c r="H391" s="22">
        <v>0</v>
      </c>
      <c r="I391" s="16">
        <f t="shared" si="5"/>
        <v>63574500</v>
      </c>
      <c r="J391" s="16"/>
    </row>
    <row r="392" spans="1:11" ht="15.75" customHeight="1" x14ac:dyDescent="0.25">
      <c r="A392" s="1">
        <v>44529</v>
      </c>
      <c r="B392" s="2" t="s">
        <v>10</v>
      </c>
      <c r="C392" s="2" t="s">
        <v>11</v>
      </c>
      <c r="E392" s="2" t="s">
        <v>12</v>
      </c>
      <c r="F392" s="23">
        <v>270109325</v>
      </c>
      <c r="G392" s="20">
        <v>133479066</v>
      </c>
      <c r="H392" s="20">
        <v>274261300</v>
      </c>
      <c r="I392" s="9">
        <f t="shared" si="5"/>
        <v>129327091</v>
      </c>
    </row>
    <row r="393" spans="1:11" ht="15.75" customHeight="1" x14ac:dyDescent="0.25">
      <c r="A393" s="1">
        <v>44529</v>
      </c>
      <c r="B393" s="2" t="s">
        <v>13</v>
      </c>
      <c r="C393" s="2" t="s">
        <v>11</v>
      </c>
      <c r="E393" s="2" t="s">
        <v>14</v>
      </c>
      <c r="F393" s="23">
        <v>2500000</v>
      </c>
      <c r="G393" s="20">
        <v>1795400</v>
      </c>
      <c r="H393" s="25">
        <v>1795400</v>
      </c>
      <c r="I393" s="9">
        <f t="shared" si="5"/>
        <v>2500000</v>
      </c>
    </row>
    <row r="394" spans="1:11" ht="15.75" customHeight="1" x14ac:dyDescent="0.25">
      <c r="A394" s="1">
        <v>44529</v>
      </c>
      <c r="B394" s="2" t="s">
        <v>15</v>
      </c>
      <c r="C394" s="2" t="s">
        <v>11</v>
      </c>
      <c r="E394" s="2" t="s">
        <v>16</v>
      </c>
      <c r="F394" s="23">
        <v>5882098.2599999998</v>
      </c>
      <c r="G394" s="26">
        <v>11988250</v>
      </c>
      <c r="H394" s="26">
        <v>17700000</v>
      </c>
      <c r="I394" s="9">
        <f t="shared" si="5"/>
        <v>170348.25999999791</v>
      </c>
      <c r="J394" s="3">
        <v>170348.25999996066</v>
      </c>
      <c r="K394" s="3">
        <f>I394-J394</f>
        <v>3.7252902984619141E-8</v>
      </c>
    </row>
    <row r="395" spans="1:11" ht="15.75" customHeight="1" x14ac:dyDescent="0.25">
      <c r="A395" s="1">
        <v>44529</v>
      </c>
      <c r="B395" s="2" t="s">
        <v>17</v>
      </c>
      <c r="C395" s="2" t="s">
        <v>11</v>
      </c>
      <c r="E395" s="2" t="s">
        <v>18</v>
      </c>
      <c r="F395" s="23">
        <v>0</v>
      </c>
      <c r="G395" s="26">
        <v>258119504</v>
      </c>
      <c r="H395" s="26">
        <v>258119504</v>
      </c>
      <c r="I395" s="9">
        <f t="shared" si="5"/>
        <v>0</v>
      </c>
    </row>
    <row r="396" spans="1:11" ht="15.75" customHeight="1" x14ac:dyDescent="0.25">
      <c r="A396" s="1">
        <v>44529</v>
      </c>
      <c r="B396" s="2" t="s">
        <v>19</v>
      </c>
      <c r="C396" s="2" t="s">
        <v>11</v>
      </c>
      <c r="E396" s="2" t="s">
        <v>20</v>
      </c>
      <c r="F396" s="23">
        <v>54478969831.32</v>
      </c>
      <c r="G396" s="26">
        <v>301458764</v>
      </c>
      <c r="H396" s="20">
        <v>0</v>
      </c>
      <c r="I396" s="9">
        <f t="shared" si="5"/>
        <v>54780428595.32</v>
      </c>
      <c r="J396" s="3">
        <v>54972927095.32</v>
      </c>
      <c r="K396" s="3">
        <f>I396-J396</f>
        <v>-192498500</v>
      </c>
    </row>
    <row r="397" spans="1:11" ht="15.75" customHeight="1" x14ac:dyDescent="0.25">
      <c r="A397" s="1">
        <v>44529</v>
      </c>
      <c r="B397" s="2" t="s">
        <v>21</v>
      </c>
      <c r="C397" s="2" t="s">
        <v>11</v>
      </c>
      <c r="E397" s="2" t="s">
        <v>22</v>
      </c>
      <c r="F397" s="20">
        <v>-19944058779</v>
      </c>
      <c r="G397" s="20">
        <v>566558368</v>
      </c>
      <c r="H397" s="20">
        <v>566558368</v>
      </c>
      <c r="I397" s="3">
        <f t="shared" ref="I397:I426" si="6">F397+G397-H397</f>
        <v>-19944058779</v>
      </c>
      <c r="J397" s="3">
        <f>I397-L2</f>
        <v>0</v>
      </c>
    </row>
    <row r="398" spans="1:11" ht="15.75" customHeight="1" x14ac:dyDescent="0.25">
      <c r="A398" s="1">
        <v>44529</v>
      </c>
      <c r="B398" s="2" t="s">
        <v>23</v>
      </c>
      <c r="C398" s="2" t="s">
        <v>11</v>
      </c>
      <c r="E398" s="2" t="s">
        <v>24</v>
      </c>
      <c r="F398" s="20">
        <v>-75833752077.669998</v>
      </c>
      <c r="G398" s="20">
        <v>0</v>
      </c>
      <c r="H398" s="26">
        <v>27043754</v>
      </c>
      <c r="I398" s="3">
        <f t="shared" si="6"/>
        <v>-75860795831.669998</v>
      </c>
    </row>
    <row r="399" spans="1:11" ht="15.75" customHeight="1" x14ac:dyDescent="0.25">
      <c r="A399" s="1">
        <v>44529</v>
      </c>
      <c r="B399" s="2" t="s">
        <v>25</v>
      </c>
      <c r="C399" s="2" t="s">
        <v>11</v>
      </c>
      <c r="E399" s="2" t="s">
        <v>26</v>
      </c>
      <c r="F399" s="20">
        <v>-134743596280</v>
      </c>
      <c r="G399" s="20">
        <v>0</v>
      </c>
      <c r="H399" s="26">
        <v>129716426</v>
      </c>
      <c r="I399" s="3">
        <f t="shared" si="6"/>
        <v>-134873312706</v>
      </c>
    </row>
    <row r="400" spans="1:11" ht="15.75" customHeight="1" x14ac:dyDescent="0.25">
      <c r="A400" s="1">
        <v>44529</v>
      </c>
      <c r="B400" s="2" t="s">
        <v>29</v>
      </c>
      <c r="C400" s="2" t="s">
        <v>11</v>
      </c>
      <c r="E400" s="2" t="s">
        <v>30</v>
      </c>
      <c r="F400" s="20">
        <v>-6732243</v>
      </c>
      <c r="G400" s="20">
        <v>0</v>
      </c>
      <c r="H400" s="20">
        <v>16477564</v>
      </c>
      <c r="I400" s="3">
        <f t="shared" si="6"/>
        <v>-23209807</v>
      </c>
    </row>
    <row r="401" spans="1:11" ht="15.75" customHeight="1" x14ac:dyDescent="0.25">
      <c r="A401" s="1">
        <v>44529</v>
      </c>
      <c r="B401" s="2" t="s">
        <v>31</v>
      </c>
      <c r="C401" s="2" t="s">
        <v>11</v>
      </c>
      <c r="E401" s="178" t="s">
        <v>32</v>
      </c>
      <c r="F401" s="20">
        <v>4239621110</v>
      </c>
      <c r="G401" s="27">
        <v>1500000</v>
      </c>
      <c r="H401" s="20">
        <v>0</v>
      </c>
      <c r="I401" s="3">
        <f t="shared" si="6"/>
        <v>4241121110</v>
      </c>
    </row>
    <row r="402" spans="1:11" ht="15.75" customHeight="1" x14ac:dyDescent="0.25">
      <c r="A402" s="1">
        <v>44529</v>
      </c>
      <c r="B402" s="2" t="s">
        <v>33</v>
      </c>
      <c r="C402" s="2" t="s">
        <v>11</v>
      </c>
      <c r="E402" s="2" t="s">
        <v>34</v>
      </c>
      <c r="F402" s="20">
        <v>1903165201</v>
      </c>
      <c r="G402" s="20">
        <v>16622564</v>
      </c>
      <c r="H402" s="20">
        <v>0</v>
      </c>
      <c r="I402" s="3">
        <f t="shared" si="6"/>
        <v>1919787765</v>
      </c>
      <c r="J402" s="12">
        <v>145000</v>
      </c>
      <c r="K402" s="3">
        <f>G402-H402-J402</f>
        <v>16477564</v>
      </c>
    </row>
    <row r="403" spans="1:11" ht="15.75" customHeight="1" x14ac:dyDescent="0.25">
      <c r="A403" s="1">
        <v>44529</v>
      </c>
      <c r="B403" s="2" t="s">
        <v>45</v>
      </c>
      <c r="C403" s="2" t="s">
        <v>11</v>
      </c>
      <c r="E403" s="2" t="s">
        <v>46</v>
      </c>
      <c r="F403" s="20">
        <v>1281547486</v>
      </c>
      <c r="G403" s="21">
        <v>10000</v>
      </c>
      <c r="H403" s="20">
        <v>0</v>
      </c>
      <c r="I403" s="3">
        <f t="shared" si="6"/>
        <v>1281557486</v>
      </c>
    </row>
    <row r="404" spans="1:11" ht="15.75" customHeight="1" x14ac:dyDescent="0.25">
      <c r="A404" s="1">
        <v>44529</v>
      </c>
      <c r="B404" s="2" t="s">
        <v>35</v>
      </c>
      <c r="C404" s="2" t="s">
        <v>11</v>
      </c>
      <c r="E404" s="2" t="s">
        <v>36</v>
      </c>
      <c r="F404" s="20">
        <v>63574500</v>
      </c>
      <c r="G404" s="21">
        <v>42000</v>
      </c>
      <c r="H404" s="20">
        <v>0</v>
      </c>
      <c r="I404" s="3">
        <f t="shared" si="6"/>
        <v>63616500</v>
      </c>
    </row>
    <row r="405" spans="1:11" ht="15.75" customHeight="1" x14ac:dyDescent="0.25">
      <c r="A405" s="1">
        <v>44529</v>
      </c>
      <c r="B405" s="2" t="s">
        <v>37</v>
      </c>
      <c r="C405" s="2" t="s">
        <v>11</v>
      </c>
      <c r="E405" s="2" t="s">
        <v>38</v>
      </c>
      <c r="F405" s="20">
        <v>98527600</v>
      </c>
      <c r="G405" s="21">
        <v>87500</v>
      </c>
      <c r="H405" s="20">
        <v>0</v>
      </c>
      <c r="I405" s="3">
        <f t="shared" si="6"/>
        <v>98615100</v>
      </c>
    </row>
    <row r="406" spans="1:11" ht="15.75" customHeight="1" x14ac:dyDescent="0.25">
      <c r="A406" s="14">
        <v>44529</v>
      </c>
      <c r="B406" s="15" t="s">
        <v>41</v>
      </c>
      <c r="C406" s="15" t="s">
        <v>11</v>
      </c>
      <c r="D406" s="15"/>
      <c r="E406" s="179" t="s">
        <v>42</v>
      </c>
      <c r="F406" s="22">
        <v>7192130</v>
      </c>
      <c r="G406" s="21">
        <v>10900</v>
      </c>
      <c r="H406" s="22">
        <v>0</v>
      </c>
      <c r="I406" s="16">
        <f t="shared" si="6"/>
        <v>7203030</v>
      </c>
      <c r="J406" s="16"/>
    </row>
    <row r="407" spans="1:11" ht="15.75" customHeight="1" x14ac:dyDescent="0.25">
      <c r="A407" s="1">
        <v>44530</v>
      </c>
      <c r="B407" s="2" t="s">
        <v>10</v>
      </c>
      <c r="C407" s="2" t="s">
        <v>11</v>
      </c>
      <c r="E407" s="2" t="s">
        <v>12</v>
      </c>
      <c r="F407" s="23">
        <v>129327091</v>
      </c>
      <c r="G407" s="20">
        <v>181998011</v>
      </c>
      <c r="H407" s="20">
        <v>135190903</v>
      </c>
      <c r="I407" s="9">
        <f t="shared" si="6"/>
        <v>176134199</v>
      </c>
    </row>
    <row r="408" spans="1:11" ht="15.75" customHeight="1" x14ac:dyDescent="0.25">
      <c r="A408" s="1">
        <v>44530</v>
      </c>
      <c r="B408" s="2" t="s">
        <v>13</v>
      </c>
      <c r="C408" s="2" t="s">
        <v>11</v>
      </c>
      <c r="E408" s="2" t="s">
        <v>14</v>
      </c>
      <c r="F408" s="23">
        <v>2500000</v>
      </c>
      <c r="G408" s="20">
        <v>3475903</v>
      </c>
      <c r="H408" s="25">
        <v>3475903</v>
      </c>
      <c r="I408" s="9">
        <f t="shared" si="6"/>
        <v>2500000</v>
      </c>
    </row>
    <row r="409" spans="1:11" ht="15.75" customHeight="1" x14ac:dyDescent="0.25">
      <c r="A409" s="1">
        <v>44530</v>
      </c>
      <c r="B409" s="2" t="s">
        <v>15</v>
      </c>
      <c r="C409" s="2" t="s">
        <v>11</v>
      </c>
      <c r="E409" s="2" t="s">
        <v>16</v>
      </c>
      <c r="F409" s="23">
        <v>170348.26</v>
      </c>
      <c r="G409" s="26">
        <v>39477900</v>
      </c>
      <c r="H409" s="26">
        <v>39500000</v>
      </c>
      <c r="I409" s="9">
        <f t="shared" si="6"/>
        <v>148248.25999999791</v>
      </c>
      <c r="J409" s="3">
        <v>148248.25999996066</v>
      </c>
      <c r="K409" s="3">
        <f>I409-J409</f>
        <v>3.7252902984619141E-8</v>
      </c>
    </row>
    <row r="410" spans="1:11" ht="15.75" customHeight="1" x14ac:dyDescent="0.25">
      <c r="A410" s="1">
        <v>44530</v>
      </c>
      <c r="B410" s="2" t="s">
        <v>17</v>
      </c>
      <c r="C410" s="2" t="s">
        <v>11</v>
      </c>
      <c r="E410" s="2" t="s">
        <v>18</v>
      </c>
      <c r="F410" s="23">
        <v>0</v>
      </c>
      <c r="G410" s="26">
        <v>122701100</v>
      </c>
      <c r="H410" s="26">
        <v>122701100</v>
      </c>
      <c r="I410" s="9">
        <f t="shared" si="6"/>
        <v>0</v>
      </c>
    </row>
    <row r="411" spans="1:11" ht="15.75" customHeight="1" x14ac:dyDescent="0.25">
      <c r="A411" s="1">
        <v>44530</v>
      </c>
      <c r="B411" s="2" t="s">
        <v>19</v>
      </c>
      <c r="C411" s="2" t="s">
        <v>11</v>
      </c>
      <c r="E411" s="2" t="s">
        <v>20</v>
      </c>
      <c r="F411" s="23">
        <v>54780428595.32</v>
      </c>
      <c r="G411" s="26">
        <v>192498500</v>
      </c>
      <c r="H411" s="20">
        <v>0</v>
      </c>
      <c r="I411" s="9">
        <f t="shared" si="6"/>
        <v>54972927095.32</v>
      </c>
      <c r="J411" s="3">
        <v>54972927095.32</v>
      </c>
      <c r="K411" s="3">
        <f>I411-J411</f>
        <v>0</v>
      </c>
    </row>
    <row r="412" spans="1:11" ht="15.75" customHeight="1" x14ac:dyDescent="0.25">
      <c r="A412" s="1">
        <v>44530</v>
      </c>
      <c r="B412" s="2" t="s">
        <v>21</v>
      </c>
      <c r="C412" s="2" t="s">
        <v>11</v>
      </c>
      <c r="E412" s="2" t="s">
        <v>22</v>
      </c>
      <c r="F412" s="20">
        <v>-19944058779</v>
      </c>
      <c r="G412" s="20">
        <v>333719477</v>
      </c>
      <c r="H412" s="20">
        <v>333719477</v>
      </c>
      <c r="I412" s="3">
        <f t="shared" si="6"/>
        <v>-19944058779</v>
      </c>
      <c r="J412" s="3">
        <f>I412-L2</f>
        <v>0</v>
      </c>
    </row>
    <row r="413" spans="1:11" ht="15.75" customHeight="1" x14ac:dyDescent="0.25">
      <c r="A413" s="1">
        <v>44530</v>
      </c>
      <c r="B413" s="2" t="s">
        <v>23</v>
      </c>
      <c r="C413" s="2" t="s">
        <v>11</v>
      </c>
      <c r="E413" s="2" t="s">
        <v>24</v>
      </c>
      <c r="F413" s="20">
        <v>-75877495831.669998</v>
      </c>
      <c r="G413" s="20">
        <v>0</v>
      </c>
      <c r="H413" s="26">
        <v>22502350</v>
      </c>
      <c r="I413" s="3">
        <f t="shared" si="6"/>
        <v>-75899998181.669998</v>
      </c>
    </row>
    <row r="414" spans="1:11" ht="15.75" customHeight="1" x14ac:dyDescent="0.25">
      <c r="A414" s="1">
        <v>44530</v>
      </c>
      <c r="B414" s="2" t="s">
        <v>25</v>
      </c>
      <c r="C414" s="2" t="s">
        <v>11</v>
      </c>
      <c r="E414" s="2" t="s">
        <v>26</v>
      </c>
      <c r="F414" s="20">
        <v>-134873312706</v>
      </c>
      <c r="G414" s="20">
        <v>0</v>
      </c>
      <c r="H414" s="26">
        <v>202051408</v>
      </c>
      <c r="I414" s="3">
        <f t="shared" si="6"/>
        <v>-135075364114</v>
      </c>
    </row>
    <row r="415" spans="1:11" ht="15.75" customHeight="1" x14ac:dyDescent="0.25">
      <c r="A415" s="1">
        <v>44530</v>
      </c>
      <c r="B415" s="2" t="s">
        <v>27</v>
      </c>
      <c r="C415" s="2" t="s">
        <v>11</v>
      </c>
      <c r="E415" s="2" t="s">
        <v>28</v>
      </c>
      <c r="F415" s="23">
        <v>28599705</v>
      </c>
      <c r="G415" s="20">
        <v>0</v>
      </c>
      <c r="H415" s="26">
        <v>19000000</v>
      </c>
      <c r="I415" s="9">
        <f t="shared" si="6"/>
        <v>9599705</v>
      </c>
      <c r="J415" s="3">
        <v>9599705</v>
      </c>
      <c r="K415" s="3">
        <f>I415-J415</f>
        <v>0</v>
      </c>
    </row>
    <row r="416" spans="1:11" ht="15.75" customHeight="1" x14ac:dyDescent="0.25">
      <c r="A416" s="1">
        <v>44530</v>
      </c>
      <c r="B416" s="2" t="s">
        <v>59</v>
      </c>
      <c r="C416" s="2" t="s">
        <v>11</v>
      </c>
      <c r="E416" s="2" t="s">
        <v>60</v>
      </c>
      <c r="F416" s="23">
        <v>16289450</v>
      </c>
      <c r="G416" s="20">
        <v>0</v>
      </c>
      <c r="H416" s="26">
        <v>16289450</v>
      </c>
      <c r="I416" s="9">
        <f t="shared" si="6"/>
        <v>0</v>
      </c>
      <c r="J416" s="3">
        <v>0</v>
      </c>
      <c r="K416" s="3">
        <f>I416-J416</f>
        <v>0</v>
      </c>
    </row>
    <row r="417" spans="1:11" ht="15" customHeight="1" x14ac:dyDescent="0.25">
      <c r="A417" s="1">
        <v>44530</v>
      </c>
      <c r="B417" s="2" t="s">
        <v>69</v>
      </c>
      <c r="C417" s="2" t="s">
        <v>11</v>
      </c>
      <c r="E417" s="2" t="s">
        <v>70</v>
      </c>
      <c r="F417" s="20">
        <v>136675954218</v>
      </c>
      <c r="G417" s="20">
        <v>19000000</v>
      </c>
      <c r="H417" s="20">
        <v>0</v>
      </c>
      <c r="I417" s="3">
        <f t="shared" si="6"/>
        <v>136694954218</v>
      </c>
    </row>
    <row r="418" spans="1:11" ht="15.75" customHeight="1" x14ac:dyDescent="0.25">
      <c r="A418" s="1">
        <v>44530</v>
      </c>
      <c r="B418" s="2" t="s">
        <v>29</v>
      </c>
      <c r="C418" s="2" t="s">
        <v>11</v>
      </c>
      <c r="E418" s="2" t="s">
        <v>30</v>
      </c>
      <c r="F418" s="20">
        <v>-23209807</v>
      </c>
      <c r="G418" s="20">
        <v>0</v>
      </c>
      <c r="H418" s="26">
        <v>1011424</v>
      </c>
      <c r="I418" s="3">
        <f t="shared" si="6"/>
        <v>-24221231</v>
      </c>
      <c r="J418" s="3">
        <v>24221231</v>
      </c>
      <c r="K418" s="3">
        <f>I418+J418</f>
        <v>0</v>
      </c>
    </row>
    <row r="419" spans="1:11" ht="15.75" customHeight="1" x14ac:dyDescent="0.25">
      <c r="A419" s="1">
        <v>44530</v>
      </c>
      <c r="B419" s="2" t="s">
        <v>31</v>
      </c>
      <c r="C419" s="2" t="s">
        <v>11</v>
      </c>
      <c r="E419" s="178" t="s">
        <v>32</v>
      </c>
      <c r="F419" s="20">
        <v>4257821110</v>
      </c>
      <c r="G419" s="27">
        <v>1889603</v>
      </c>
      <c r="H419" s="20">
        <v>0</v>
      </c>
      <c r="I419" s="3">
        <f t="shared" si="6"/>
        <v>4259710713</v>
      </c>
    </row>
    <row r="420" spans="1:11" ht="15.75" customHeight="1" x14ac:dyDescent="0.25">
      <c r="A420" s="1">
        <v>44530</v>
      </c>
      <c r="B420" s="2" t="s">
        <v>55</v>
      </c>
      <c r="C420" s="2" t="s">
        <v>11</v>
      </c>
      <c r="E420" s="178" t="s">
        <v>56</v>
      </c>
      <c r="F420" s="20">
        <v>-7509200</v>
      </c>
      <c r="G420" s="20">
        <v>0</v>
      </c>
      <c r="H420" s="20">
        <v>1916203</v>
      </c>
      <c r="I420" s="3">
        <f t="shared" si="6"/>
        <v>-9425403</v>
      </c>
      <c r="J420" s="3">
        <v>9425403</v>
      </c>
      <c r="K420" s="3">
        <f>I420+J420</f>
        <v>0</v>
      </c>
    </row>
    <row r="421" spans="1:11" ht="15.75" customHeight="1" x14ac:dyDescent="0.25">
      <c r="A421" s="1">
        <v>44530</v>
      </c>
      <c r="B421" s="2" t="s">
        <v>33</v>
      </c>
      <c r="C421" s="2" t="s">
        <v>11</v>
      </c>
      <c r="E421" s="2" t="s">
        <v>34</v>
      </c>
      <c r="F421" s="20">
        <v>1919787765</v>
      </c>
      <c r="G421" s="20">
        <v>1156424</v>
      </c>
      <c r="H421" s="20">
        <v>0</v>
      </c>
      <c r="I421" s="3">
        <f t="shared" si="6"/>
        <v>1920944189</v>
      </c>
      <c r="J421" s="12">
        <v>145000</v>
      </c>
      <c r="K421" s="3">
        <f>G421-H421-J421</f>
        <v>1011424</v>
      </c>
    </row>
    <row r="422" spans="1:11" ht="15.75" customHeight="1" x14ac:dyDescent="0.25">
      <c r="A422" s="1">
        <v>44530</v>
      </c>
      <c r="B422" s="2" t="s">
        <v>45</v>
      </c>
      <c r="C422" s="2" t="s">
        <v>11</v>
      </c>
      <c r="E422" s="2" t="s">
        <v>46</v>
      </c>
      <c r="F422" s="20">
        <v>1281557486</v>
      </c>
      <c r="G422" s="21">
        <v>20000</v>
      </c>
      <c r="H422" s="20">
        <v>0</v>
      </c>
      <c r="I422" s="3">
        <f t="shared" si="6"/>
        <v>1281577486</v>
      </c>
    </row>
    <row r="423" spans="1:11" ht="15.75" customHeight="1" x14ac:dyDescent="0.25">
      <c r="A423" s="1">
        <v>44530</v>
      </c>
      <c r="B423" s="2" t="s">
        <v>35</v>
      </c>
      <c r="C423" s="2" t="s">
        <v>11</v>
      </c>
      <c r="E423" s="2" t="s">
        <v>36</v>
      </c>
      <c r="F423" s="20">
        <v>63616500</v>
      </c>
      <c r="G423" s="21">
        <v>45000</v>
      </c>
      <c r="H423" s="20">
        <v>0</v>
      </c>
      <c r="I423" s="3">
        <f t="shared" si="6"/>
        <v>63661500</v>
      </c>
    </row>
    <row r="424" spans="1:11" ht="15.75" customHeight="1" x14ac:dyDescent="0.25">
      <c r="A424" s="1">
        <v>44530</v>
      </c>
      <c r="B424" s="2" t="s">
        <v>65</v>
      </c>
      <c r="C424" s="2" t="s">
        <v>11</v>
      </c>
      <c r="E424" s="178" t="s">
        <v>66</v>
      </c>
      <c r="F424" s="20">
        <v>168242500</v>
      </c>
      <c r="G424" s="21">
        <v>30000</v>
      </c>
      <c r="H424" s="20">
        <v>0</v>
      </c>
      <c r="I424" s="3">
        <f t="shared" si="6"/>
        <v>168272500</v>
      </c>
    </row>
    <row r="425" spans="1:11" ht="15.75" customHeight="1" x14ac:dyDescent="0.25">
      <c r="A425" s="1">
        <v>44530</v>
      </c>
      <c r="B425" s="2" t="s">
        <v>71</v>
      </c>
      <c r="C425" s="2" t="s">
        <v>11</v>
      </c>
      <c r="E425" s="2" t="s">
        <v>72</v>
      </c>
      <c r="F425" s="20">
        <v>86282691</v>
      </c>
      <c r="G425" s="21">
        <v>1080000</v>
      </c>
      <c r="H425" s="20">
        <v>0</v>
      </c>
      <c r="I425" s="3">
        <f t="shared" si="6"/>
        <v>87362691</v>
      </c>
    </row>
    <row r="426" spans="1:11" ht="15.75" customHeight="1" x14ac:dyDescent="0.25">
      <c r="A426" s="1">
        <v>44530</v>
      </c>
      <c r="B426" s="2" t="s">
        <v>39</v>
      </c>
      <c r="C426" s="2" t="s">
        <v>11</v>
      </c>
      <c r="E426" s="178" t="s">
        <v>40</v>
      </c>
      <c r="F426" s="20">
        <v>42381750</v>
      </c>
      <c r="G426" s="21">
        <v>258300</v>
      </c>
      <c r="H426" s="20">
        <v>0</v>
      </c>
      <c r="I426" s="3">
        <f t="shared" si="6"/>
        <v>42640050</v>
      </c>
    </row>
    <row r="427" spans="1:11" ht="15.75" customHeight="1" x14ac:dyDescent="0.25">
      <c r="A427" s="1">
        <v>44530</v>
      </c>
      <c r="B427" s="2" t="s">
        <v>41</v>
      </c>
      <c r="C427" s="2" t="s">
        <v>11</v>
      </c>
      <c r="E427" s="178" t="s">
        <v>42</v>
      </c>
      <c r="F427" s="20">
        <v>7203030</v>
      </c>
      <c r="G427" s="21">
        <v>8000</v>
      </c>
      <c r="H427" s="20">
        <v>0</v>
      </c>
      <c r="I427" s="3">
        <f>G427-H427</f>
        <v>8000</v>
      </c>
    </row>
    <row r="428" spans="1:11" ht="15.75" customHeight="1" x14ac:dyDescent="0.25">
      <c r="F428" s="20"/>
      <c r="G428" s="20"/>
      <c r="H428" s="20"/>
    </row>
    <row r="429" spans="1:11" ht="15.75" customHeight="1" x14ac:dyDescent="0.25">
      <c r="F429" s="20"/>
      <c r="G429" s="20"/>
      <c r="H429" s="20"/>
    </row>
    <row r="430" spans="1:11" ht="15.75" customHeight="1" x14ac:dyDescent="0.25">
      <c r="F430" s="20"/>
      <c r="G430" s="20">
        <f>SUM(G2:G427)</f>
        <v>25857189870</v>
      </c>
      <c r="H430" s="20">
        <f>SUM(H2:H427)</f>
        <v>25857189870</v>
      </c>
      <c r="I430" s="3">
        <f>G430-H430</f>
        <v>0</v>
      </c>
    </row>
    <row r="431" spans="1:11" ht="15.75" customHeight="1" x14ac:dyDescent="0.25">
      <c r="F431" s="20"/>
      <c r="G431" s="20">
        <v>25856689870</v>
      </c>
      <c r="H431" s="20">
        <v>25856689870</v>
      </c>
    </row>
    <row r="432" spans="1:11" ht="15.75" customHeight="1" x14ac:dyDescent="0.25">
      <c r="F432" s="20"/>
      <c r="G432" s="20">
        <f>G430-G431</f>
        <v>500000</v>
      </c>
      <c r="H432" s="20">
        <f>H430-H431</f>
        <v>500000</v>
      </c>
    </row>
    <row r="433" spans="6:10" ht="15.75" customHeight="1" x14ac:dyDescent="0.25">
      <c r="F433" s="20"/>
      <c r="G433" s="20"/>
      <c r="H433" s="20"/>
    </row>
    <row r="434" spans="6:10" ht="15.75" customHeight="1" x14ac:dyDescent="0.25">
      <c r="F434" s="20"/>
      <c r="G434" s="20"/>
      <c r="H434" s="20"/>
    </row>
    <row r="435" spans="6:10" ht="15.75" customHeight="1" x14ac:dyDescent="0.25">
      <c r="F435" s="20"/>
      <c r="G435" s="20"/>
      <c r="H435" s="20"/>
    </row>
    <row r="436" spans="6:10" ht="15.75" customHeight="1" x14ac:dyDescent="0.25">
      <c r="F436" s="20"/>
      <c r="G436" s="20"/>
      <c r="H436" s="20"/>
    </row>
    <row r="437" spans="6:10" ht="15.75" customHeight="1" x14ac:dyDescent="0.25">
      <c r="F437" s="20"/>
      <c r="G437" s="20"/>
      <c r="H437" s="20"/>
      <c r="J437" s="20"/>
    </row>
    <row r="438" spans="6:10" ht="15.75" customHeight="1" x14ac:dyDescent="0.25">
      <c r="F438" s="20"/>
      <c r="G438" s="20"/>
      <c r="H438" s="20"/>
    </row>
    <row r="439" spans="6:10" ht="15.75" customHeight="1" x14ac:dyDescent="0.25">
      <c r="F439" s="20"/>
      <c r="G439" s="20"/>
      <c r="H439" s="20"/>
    </row>
    <row r="440" spans="6:10" ht="15.75" customHeight="1" x14ac:dyDescent="0.25">
      <c r="F440" s="20"/>
      <c r="G440" s="20"/>
      <c r="H440" s="20"/>
    </row>
    <row r="441" spans="6:10" ht="15.75" customHeight="1" x14ac:dyDescent="0.25">
      <c r="F441" s="20"/>
      <c r="G441" s="20"/>
      <c r="H441" s="20"/>
    </row>
    <row r="442" spans="6:10" ht="15.75" customHeight="1" x14ac:dyDescent="0.25">
      <c r="F442" s="20"/>
      <c r="G442" s="20"/>
      <c r="H442" s="20"/>
    </row>
    <row r="443" spans="6:10" ht="15.75" customHeight="1" x14ac:dyDescent="0.25">
      <c r="F443" s="20"/>
      <c r="G443" s="20"/>
      <c r="H443" s="20"/>
    </row>
    <row r="444" spans="6:10" ht="15.75" customHeight="1" x14ac:dyDescent="0.25">
      <c r="F444" s="20"/>
      <c r="G444" s="20"/>
      <c r="H444" s="20"/>
    </row>
    <row r="445" spans="6:10" ht="15.75" customHeight="1" x14ac:dyDescent="0.25">
      <c r="F445" s="20"/>
      <c r="G445" s="20"/>
      <c r="H445" s="20"/>
    </row>
    <row r="446" spans="6:10" ht="15.75" customHeight="1" x14ac:dyDescent="0.25">
      <c r="F446" s="20"/>
      <c r="G446" s="20"/>
      <c r="H446" s="20"/>
    </row>
    <row r="447" spans="6:10" ht="15.75" customHeight="1" x14ac:dyDescent="0.25">
      <c r="F447" s="20"/>
      <c r="G447" s="20"/>
      <c r="H447" s="20"/>
    </row>
    <row r="448" spans="6:10" ht="15.75" customHeight="1" x14ac:dyDescent="0.25">
      <c r="F448" s="20"/>
      <c r="G448" s="20"/>
      <c r="H448" s="20"/>
    </row>
    <row r="449" spans="6:11" ht="15.75" customHeight="1" x14ac:dyDescent="0.25">
      <c r="F449" s="20"/>
      <c r="G449" s="20"/>
      <c r="H449" s="20"/>
    </row>
    <row r="450" spans="6:11" ht="15.75" customHeight="1" x14ac:dyDescent="0.25">
      <c r="F450" s="20"/>
      <c r="G450" s="20"/>
      <c r="H450" s="20"/>
    </row>
    <row r="451" spans="6:11" ht="15.75" customHeight="1" x14ac:dyDescent="0.25">
      <c r="F451" s="20"/>
      <c r="G451" s="20"/>
      <c r="H451" s="20"/>
    </row>
    <row r="452" spans="6:11" ht="15.75" customHeight="1" x14ac:dyDescent="0.25">
      <c r="F452" s="20"/>
      <c r="G452" s="20"/>
      <c r="H452" s="20"/>
    </row>
    <row r="453" spans="6:11" ht="15.75" customHeight="1" x14ac:dyDescent="0.25">
      <c r="F453" s="20"/>
      <c r="G453" s="20"/>
      <c r="H453" s="20"/>
    </row>
    <row r="454" spans="6:11" ht="15.75" customHeight="1" x14ac:dyDescent="0.25">
      <c r="F454" s="20"/>
      <c r="G454" s="20"/>
      <c r="H454" s="20"/>
    </row>
    <row r="455" spans="6:11" ht="15.75" customHeight="1" x14ac:dyDescent="0.25">
      <c r="F455" s="20"/>
      <c r="G455" s="20"/>
      <c r="H455" s="20"/>
    </row>
    <row r="456" spans="6:11" ht="15.75" customHeight="1" x14ac:dyDescent="0.25">
      <c r="F456" s="20"/>
      <c r="G456" s="20"/>
      <c r="H456" s="20"/>
    </row>
    <row r="461" spans="6:11" ht="15.75" customHeight="1" x14ac:dyDescent="0.25">
      <c r="I461" s="3">
        <f t="shared" ref="I461:I472" si="7">F461+G461-H461</f>
        <v>0</v>
      </c>
    </row>
    <row r="462" spans="6:11" ht="15.75" customHeight="1" x14ac:dyDescent="0.25">
      <c r="I462" s="3">
        <f t="shared" si="7"/>
        <v>0</v>
      </c>
      <c r="K462" s="30"/>
    </row>
    <row r="463" spans="6:11" ht="15.75" customHeight="1" x14ac:dyDescent="0.25">
      <c r="I463" s="3">
        <f t="shared" si="7"/>
        <v>0</v>
      </c>
      <c r="K463" s="30"/>
    </row>
    <row r="464" spans="6:11" ht="15.75" customHeight="1" x14ac:dyDescent="0.25">
      <c r="I464" s="3">
        <f t="shared" si="7"/>
        <v>0</v>
      </c>
    </row>
    <row r="465" spans="2:16" ht="15.75" customHeight="1" x14ac:dyDescent="0.25">
      <c r="I465" s="3">
        <f t="shared" si="7"/>
        <v>0</v>
      </c>
    </row>
    <row r="466" spans="2:16" ht="15.75" customHeight="1" x14ac:dyDescent="0.25">
      <c r="I466" s="3">
        <f t="shared" si="7"/>
        <v>0</v>
      </c>
    </row>
    <row r="467" spans="2:16" ht="15.75" customHeight="1" x14ac:dyDescent="0.25">
      <c r="I467" s="3">
        <f t="shared" si="7"/>
        <v>0</v>
      </c>
    </row>
    <row r="468" spans="2:16" ht="15.75" customHeight="1" x14ac:dyDescent="0.25">
      <c r="I468" s="3">
        <f t="shared" si="7"/>
        <v>0</v>
      </c>
    </row>
    <row r="469" spans="2:16" ht="15.75" customHeight="1" x14ac:dyDescent="0.25">
      <c r="I469" s="3">
        <f t="shared" si="7"/>
        <v>0</v>
      </c>
      <c r="P469" s="20"/>
    </row>
    <row r="470" spans="2:16" ht="15.75" customHeight="1" x14ac:dyDescent="0.25">
      <c r="B470" s="19"/>
      <c r="I470" s="3">
        <f t="shared" si="7"/>
        <v>0</v>
      </c>
    </row>
    <row r="471" spans="2:16" ht="15.75" customHeight="1" x14ac:dyDescent="0.25">
      <c r="B471" s="19"/>
      <c r="I471" s="3">
        <f t="shared" si="7"/>
        <v>0</v>
      </c>
    </row>
    <row r="472" spans="2:16" ht="15.75" customHeight="1" x14ac:dyDescent="0.25">
      <c r="B472" s="19"/>
      <c r="I472" s="3">
        <f t="shared" si="7"/>
        <v>0</v>
      </c>
    </row>
    <row r="473" spans="2:16" ht="15.75" customHeight="1" x14ac:dyDescent="0.25">
      <c r="B473" s="19"/>
    </row>
    <row r="474" spans="2:16" ht="15.75" customHeight="1" x14ac:dyDescent="0.25">
      <c r="B474" s="19"/>
      <c r="I474" s="3">
        <f t="shared" ref="I474:I537" si="8">F474+G474-H474</f>
        <v>0</v>
      </c>
    </row>
    <row r="475" spans="2:16" ht="15.75" customHeight="1" x14ac:dyDescent="0.25">
      <c r="B475" s="19"/>
      <c r="I475" s="3">
        <f t="shared" si="8"/>
        <v>0</v>
      </c>
    </row>
    <row r="476" spans="2:16" ht="15.75" customHeight="1" x14ac:dyDescent="0.25">
      <c r="I476" s="3">
        <f t="shared" si="8"/>
        <v>0</v>
      </c>
    </row>
    <row r="477" spans="2:16" ht="15.75" customHeight="1" x14ac:dyDescent="0.25">
      <c r="I477" s="3">
        <f t="shared" si="8"/>
        <v>0</v>
      </c>
    </row>
    <row r="478" spans="2:16" ht="15.75" customHeight="1" x14ac:dyDescent="0.25">
      <c r="I478" s="3">
        <f t="shared" si="8"/>
        <v>0</v>
      </c>
    </row>
    <row r="479" spans="2:16" ht="15.75" customHeight="1" x14ac:dyDescent="0.25">
      <c r="I479" s="3">
        <f t="shared" si="8"/>
        <v>0</v>
      </c>
    </row>
    <row r="480" spans="2:16" ht="15.75" customHeight="1" x14ac:dyDescent="0.25">
      <c r="I480" s="3">
        <f t="shared" si="8"/>
        <v>0</v>
      </c>
    </row>
    <row r="481" spans="9:9" ht="15.75" customHeight="1" x14ac:dyDescent="0.25">
      <c r="I481" s="3">
        <f t="shared" si="8"/>
        <v>0</v>
      </c>
    </row>
    <row r="482" spans="9:9" ht="15.75" customHeight="1" x14ac:dyDescent="0.25">
      <c r="I482" s="3">
        <f t="shared" si="8"/>
        <v>0</v>
      </c>
    </row>
    <row r="483" spans="9:9" ht="15.75" customHeight="1" x14ac:dyDescent="0.25">
      <c r="I483" s="3">
        <f t="shared" si="8"/>
        <v>0</v>
      </c>
    </row>
    <row r="484" spans="9:9" ht="15.75" customHeight="1" x14ac:dyDescent="0.25">
      <c r="I484" s="3">
        <f t="shared" si="8"/>
        <v>0</v>
      </c>
    </row>
    <row r="485" spans="9:9" ht="15.75" customHeight="1" x14ac:dyDescent="0.25">
      <c r="I485" s="3">
        <f t="shared" si="8"/>
        <v>0</v>
      </c>
    </row>
    <row r="486" spans="9:9" ht="15.75" customHeight="1" x14ac:dyDescent="0.25">
      <c r="I486" s="3">
        <f t="shared" si="8"/>
        <v>0</v>
      </c>
    </row>
    <row r="487" spans="9:9" ht="15.75" customHeight="1" x14ac:dyDescent="0.25">
      <c r="I487" s="3">
        <f t="shared" si="8"/>
        <v>0</v>
      </c>
    </row>
    <row r="488" spans="9:9" ht="15.75" customHeight="1" x14ac:dyDescent="0.25">
      <c r="I488" s="3">
        <f t="shared" si="8"/>
        <v>0</v>
      </c>
    </row>
    <row r="489" spans="9:9" ht="15.75" customHeight="1" x14ac:dyDescent="0.25">
      <c r="I489" s="3">
        <f t="shared" si="8"/>
        <v>0</v>
      </c>
    </row>
    <row r="490" spans="9:9" ht="15.75" customHeight="1" x14ac:dyDescent="0.25">
      <c r="I490" s="3">
        <f t="shared" si="8"/>
        <v>0</v>
      </c>
    </row>
    <row r="491" spans="9:9" ht="15.75" customHeight="1" x14ac:dyDescent="0.25">
      <c r="I491" s="3">
        <f t="shared" si="8"/>
        <v>0</v>
      </c>
    </row>
    <row r="492" spans="9:9" ht="15.75" customHeight="1" x14ac:dyDescent="0.25">
      <c r="I492" s="3">
        <f t="shared" si="8"/>
        <v>0</v>
      </c>
    </row>
    <row r="493" spans="9:9" ht="15.75" customHeight="1" x14ac:dyDescent="0.25">
      <c r="I493" s="3">
        <f t="shared" si="8"/>
        <v>0</v>
      </c>
    </row>
    <row r="494" spans="9:9" ht="15.75" customHeight="1" x14ac:dyDescent="0.25">
      <c r="I494" s="3">
        <f t="shared" si="8"/>
        <v>0</v>
      </c>
    </row>
    <row r="495" spans="9:9" ht="15.75" customHeight="1" x14ac:dyDescent="0.25">
      <c r="I495" s="3">
        <f t="shared" si="8"/>
        <v>0</v>
      </c>
    </row>
    <row r="496" spans="9:9" ht="15.75" customHeight="1" x14ac:dyDescent="0.25">
      <c r="I496" s="3">
        <f t="shared" si="8"/>
        <v>0</v>
      </c>
    </row>
    <row r="497" spans="9:9" ht="15.75" customHeight="1" x14ac:dyDescent="0.25">
      <c r="I497" s="3">
        <f t="shared" si="8"/>
        <v>0</v>
      </c>
    </row>
    <row r="498" spans="9:9" ht="15.75" customHeight="1" x14ac:dyDescent="0.25">
      <c r="I498" s="3">
        <f t="shared" si="8"/>
        <v>0</v>
      </c>
    </row>
    <row r="499" spans="9:9" ht="15.75" customHeight="1" x14ac:dyDescent="0.25">
      <c r="I499" s="3">
        <f t="shared" si="8"/>
        <v>0</v>
      </c>
    </row>
    <row r="500" spans="9:9" ht="15.75" customHeight="1" x14ac:dyDescent="0.25">
      <c r="I500" s="3">
        <f t="shared" si="8"/>
        <v>0</v>
      </c>
    </row>
    <row r="501" spans="9:9" ht="15.75" customHeight="1" x14ac:dyDescent="0.25">
      <c r="I501" s="3">
        <f t="shared" si="8"/>
        <v>0</v>
      </c>
    </row>
    <row r="502" spans="9:9" ht="15.75" customHeight="1" x14ac:dyDescent="0.25">
      <c r="I502" s="3">
        <f t="shared" si="8"/>
        <v>0</v>
      </c>
    </row>
    <row r="503" spans="9:9" ht="15.75" customHeight="1" x14ac:dyDescent="0.25">
      <c r="I503" s="3">
        <f t="shared" si="8"/>
        <v>0</v>
      </c>
    </row>
    <row r="504" spans="9:9" ht="15.75" customHeight="1" x14ac:dyDescent="0.25">
      <c r="I504" s="3">
        <f t="shared" si="8"/>
        <v>0</v>
      </c>
    </row>
    <row r="505" spans="9:9" ht="15.75" customHeight="1" x14ac:dyDescent="0.25">
      <c r="I505" s="3">
        <f t="shared" si="8"/>
        <v>0</v>
      </c>
    </row>
    <row r="506" spans="9:9" ht="15.75" customHeight="1" x14ac:dyDescent="0.25">
      <c r="I506" s="3">
        <f t="shared" si="8"/>
        <v>0</v>
      </c>
    </row>
    <row r="507" spans="9:9" ht="15.75" customHeight="1" x14ac:dyDescent="0.25">
      <c r="I507" s="3">
        <f t="shared" si="8"/>
        <v>0</v>
      </c>
    </row>
    <row r="508" spans="9:9" ht="15.75" customHeight="1" x14ac:dyDescent="0.25">
      <c r="I508" s="3">
        <f t="shared" si="8"/>
        <v>0</v>
      </c>
    </row>
    <row r="509" spans="9:9" ht="15.75" customHeight="1" x14ac:dyDescent="0.25">
      <c r="I509" s="3">
        <f t="shared" si="8"/>
        <v>0</v>
      </c>
    </row>
    <row r="510" spans="9:9" ht="15.75" customHeight="1" x14ac:dyDescent="0.25">
      <c r="I510" s="3">
        <f t="shared" si="8"/>
        <v>0</v>
      </c>
    </row>
    <row r="511" spans="9:9" ht="15.75" customHeight="1" x14ac:dyDescent="0.25">
      <c r="I511" s="3">
        <f t="shared" si="8"/>
        <v>0</v>
      </c>
    </row>
    <row r="512" spans="9:9" ht="15.75" customHeight="1" x14ac:dyDescent="0.25">
      <c r="I512" s="3">
        <f t="shared" si="8"/>
        <v>0</v>
      </c>
    </row>
    <row r="513" spans="9:9" ht="15.75" customHeight="1" x14ac:dyDescent="0.25">
      <c r="I513" s="3">
        <f t="shared" si="8"/>
        <v>0</v>
      </c>
    </row>
    <row r="514" spans="9:9" ht="15.75" customHeight="1" x14ac:dyDescent="0.25">
      <c r="I514" s="3">
        <f t="shared" si="8"/>
        <v>0</v>
      </c>
    </row>
    <row r="515" spans="9:9" ht="15.75" customHeight="1" x14ac:dyDescent="0.25">
      <c r="I515" s="3">
        <f t="shared" si="8"/>
        <v>0</v>
      </c>
    </row>
    <row r="516" spans="9:9" ht="15.75" customHeight="1" x14ac:dyDescent="0.25">
      <c r="I516" s="3">
        <f t="shared" si="8"/>
        <v>0</v>
      </c>
    </row>
    <row r="517" spans="9:9" ht="15.75" customHeight="1" x14ac:dyDescent="0.25">
      <c r="I517" s="3">
        <f t="shared" si="8"/>
        <v>0</v>
      </c>
    </row>
    <row r="518" spans="9:9" ht="15.75" customHeight="1" x14ac:dyDescent="0.25">
      <c r="I518" s="3">
        <f t="shared" si="8"/>
        <v>0</v>
      </c>
    </row>
    <row r="519" spans="9:9" ht="15.75" customHeight="1" x14ac:dyDescent="0.25">
      <c r="I519" s="3">
        <f t="shared" si="8"/>
        <v>0</v>
      </c>
    </row>
    <row r="520" spans="9:9" ht="15.75" customHeight="1" x14ac:dyDescent="0.25">
      <c r="I520" s="3">
        <f t="shared" si="8"/>
        <v>0</v>
      </c>
    </row>
    <row r="521" spans="9:9" ht="15.75" customHeight="1" x14ac:dyDescent="0.25">
      <c r="I521" s="3">
        <f t="shared" si="8"/>
        <v>0</v>
      </c>
    </row>
    <row r="522" spans="9:9" ht="15.75" customHeight="1" x14ac:dyDescent="0.25">
      <c r="I522" s="3">
        <f t="shared" si="8"/>
        <v>0</v>
      </c>
    </row>
    <row r="523" spans="9:9" ht="15.75" customHeight="1" x14ac:dyDescent="0.25">
      <c r="I523" s="3">
        <f t="shared" si="8"/>
        <v>0</v>
      </c>
    </row>
    <row r="524" spans="9:9" ht="15.75" customHeight="1" x14ac:dyDescent="0.25">
      <c r="I524" s="3">
        <f t="shared" si="8"/>
        <v>0</v>
      </c>
    </row>
    <row r="525" spans="9:9" ht="15.75" customHeight="1" x14ac:dyDescent="0.25">
      <c r="I525" s="3">
        <f t="shared" si="8"/>
        <v>0</v>
      </c>
    </row>
    <row r="526" spans="9:9" ht="15.75" customHeight="1" x14ac:dyDescent="0.25">
      <c r="I526" s="3">
        <f t="shared" si="8"/>
        <v>0</v>
      </c>
    </row>
    <row r="527" spans="9:9" ht="15.75" customHeight="1" x14ac:dyDescent="0.25">
      <c r="I527" s="3">
        <f t="shared" si="8"/>
        <v>0</v>
      </c>
    </row>
    <row r="528" spans="9:9" ht="15.75" customHeight="1" x14ac:dyDescent="0.25">
      <c r="I528" s="3">
        <f t="shared" si="8"/>
        <v>0</v>
      </c>
    </row>
    <row r="529" spans="9:9" ht="15.75" customHeight="1" x14ac:dyDescent="0.25">
      <c r="I529" s="3">
        <f t="shared" si="8"/>
        <v>0</v>
      </c>
    </row>
    <row r="530" spans="9:9" ht="15.75" customHeight="1" x14ac:dyDescent="0.25">
      <c r="I530" s="3">
        <f t="shared" si="8"/>
        <v>0</v>
      </c>
    </row>
    <row r="531" spans="9:9" ht="15.75" customHeight="1" x14ac:dyDescent="0.25">
      <c r="I531" s="3">
        <f t="shared" si="8"/>
        <v>0</v>
      </c>
    </row>
    <row r="532" spans="9:9" ht="15.75" customHeight="1" x14ac:dyDescent="0.25">
      <c r="I532" s="3">
        <f t="shared" si="8"/>
        <v>0</v>
      </c>
    </row>
    <row r="533" spans="9:9" ht="15.75" customHeight="1" x14ac:dyDescent="0.25">
      <c r="I533" s="3">
        <f t="shared" si="8"/>
        <v>0</v>
      </c>
    </row>
    <row r="534" spans="9:9" ht="15" customHeight="1" x14ac:dyDescent="0.25">
      <c r="I534" s="3">
        <f t="shared" si="8"/>
        <v>0</v>
      </c>
    </row>
    <row r="535" spans="9:9" ht="15.75" customHeight="1" x14ac:dyDescent="0.25">
      <c r="I535" s="3">
        <f t="shared" si="8"/>
        <v>0</v>
      </c>
    </row>
    <row r="536" spans="9:9" ht="15.75" customHeight="1" x14ac:dyDescent="0.25">
      <c r="I536" s="3">
        <f t="shared" si="8"/>
        <v>0</v>
      </c>
    </row>
    <row r="537" spans="9:9" ht="15.75" customHeight="1" x14ac:dyDescent="0.25">
      <c r="I537" s="3">
        <f t="shared" si="8"/>
        <v>0</v>
      </c>
    </row>
    <row r="538" spans="9:9" ht="15.75" customHeight="1" x14ac:dyDescent="0.25">
      <c r="I538" s="3">
        <f t="shared" ref="I538:I602" si="9">F538+G538-H538</f>
        <v>0</v>
      </c>
    </row>
    <row r="539" spans="9:9" ht="15.75" customHeight="1" x14ac:dyDescent="0.25">
      <c r="I539" s="3">
        <f t="shared" si="9"/>
        <v>0</v>
      </c>
    </row>
    <row r="540" spans="9:9" ht="15.75" customHeight="1" x14ac:dyDescent="0.25">
      <c r="I540" s="3">
        <f t="shared" si="9"/>
        <v>0</v>
      </c>
    </row>
    <row r="541" spans="9:9" ht="15.75" customHeight="1" x14ac:dyDescent="0.25">
      <c r="I541" s="3">
        <f t="shared" si="9"/>
        <v>0</v>
      </c>
    </row>
    <row r="542" spans="9:9" ht="15.75" customHeight="1" x14ac:dyDescent="0.25">
      <c r="I542" s="3">
        <f t="shared" si="9"/>
        <v>0</v>
      </c>
    </row>
    <row r="543" spans="9:9" ht="15.75" customHeight="1" x14ac:dyDescent="0.25">
      <c r="I543" s="3">
        <f t="shared" si="9"/>
        <v>0</v>
      </c>
    </row>
    <row r="544" spans="9:9" ht="15.75" customHeight="1" x14ac:dyDescent="0.25">
      <c r="I544" s="3">
        <f t="shared" si="9"/>
        <v>0</v>
      </c>
    </row>
    <row r="545" spans="9:12" ht="15.75" customHeight="1" x14ac:dyDescent="0.25">
      <c r="I545" s="3">
        <f t="shared" si="9"/>
        <v>0</v>
      </c>
    </row>
    <row r="546" spans="9:12" ht="15.75" customHeight="1" x14ac:dyDescent="0.25">
      <c r="I546" s="3">
        <f t="shared" si="9"/>
        <v>0</v>
      </c>
    </row>
    <row r="547" spans="9:12" ht="15.75" customHeight="1" x14ac:dyDescent="0.25">
      <c r="I547" s="3">
        <f t="shared" si="9"/>
        <v>0</v>
      </c>
    </row>
    <row r="548" spans="9:12" ht="15.75" customHeight="1" x14ac:dyDescent="0.25">
      <c r="I548" s="3">
        <f t="shared" si="9"/>
        <v>0</v>
      </c>
    </row>
    <row r="549" spans="9:12" ht="15.75" customHeight="1" x14ac:dyDescent="0.25">
      <c r="I549" s="3">
        <f t="shared" si="9"/>
        <v>0</v>
      </c>
    </row>
    <row r="550" spans="9:12" ht="15.75" customHeight="1" x14ac:dyDescent="0.25">
      <c r="I550" s="3">
        <f t="shared" si="9"/>
        <v>0</v>
      </c>
    </row>
    <row r="551" spans="9:12" ht="15.75" customHeight="1" x14ac:dyDescent="0.25">
      <c r="I551" s="3">
        <f t="shared" si="9"/>
        <v>0</v>
      </c>
    </row>
    <row r="552" spans="9:12" ht="15.75" customHeight="1" x14ac:dyDescent="0.25">
      <c r="I552" s="3">
        <f t="shared" si="9"/>
        <v>0</v>
      </c>
    </row>
    <row r="553" spans="9:12" ht="15.75" customHeight="1" x14ac:dyDescent="0.25">
      <c r="I553" s="3">
        <f t="shared" si="9"/>
        <v>0</v>
      </c>
    </row>
    <row r="554" spans="9:12" ht="15.75" customHeight="1" x14ac:dyDescent="0.25">
      <c r="I554" s="3">
        <f t="shared" si="9"/>
        <v>0</v>
      </c>
      <c r="L554" s="31"/>
    </row>
    <row r="555" spans="9:12" ht="15.75" customHeight="1" x14ac:dyDescent="0.25">
      <c r="I555" s="3">
        <f t="shared" si="9"/>
        <v>0</v>
      </c>
      <c r="K555" s="31"/>
      <c r="L555" s="31"/>
    </row>
    <row r="556" spans="9:12" ht="15.75" customHeight="1" x14ac:dyDescent="0.25">
      <c r="I556" s="3">
        <f t="shared" si="9"/>
        <v>0</v>
      </c>
      <c r="K556" s="31"/>
      <c r="L556" s="31"/>
    </row>
    <row r="557" spans="9:12" ht="15.75" customHeight="1" x14ac:dyDescent="0.25">
      <c r="I557" s="3">
        <f t="shared" si="9"/>
        <v>0</v>
      </c>
      <c r="K557" s="31"/>
      <c r="L557" s="31"/>
    </row>
    <row r="558" spans="9:12" ht="15.75" customHeight="1" x14ac:dyDescent="0.25">
      <c r="I558" s="3">
        <f t="shared" si="9"/>
        <v>0</v>
      </c>
      <c r="K558" s="31"/>
      <c r="L558" s="31"/>
    </row>
    <row r="559" spans="9:12" ht="15.75" customHeight="1" x14ac:dyDescent="0.25">
      <c r="I559" s="3">
        <f t="shared" si="9"/>
        <v>0</v>
      </c>
      <c r="K559" s="31"/>
      <c r="L559" s="31"/>
    </row>
    <row r="560" spans="9:12" ht="15.75" customHeight="1" x14ac:dyDescent="0.25">
      <c r="I560" s="3">
        <f t="shared" si="9"/>
        <v>0</v>
      </c>
      <c r="K560" s="31"/>
      <c r="L560" s="31"/>
    </row>
    <row r="561" spans="9:12" ht="15.75" customHeight="1" x14ac:dyDescent="0.25">
      <c r="I561" s="3">
        <f t="shared" si="9"/>
        <v>0</v>
      </c>
      <c r="K561" s="31"/>
      <c r="L561" s="31"/>
    </row>
    <row r="562" spans="9:12" ht="15.75" customHeight="1" x14ac:dyDescent="0.25">
      <c r="I562" s="3">
        <f t="shared" si="9"/>
        <v>0</v>
      </c>
      <c r="K562" s="31"/>
      <c r="L562" s="31"/>
    </row>
    <row r="563" spans="9:12" ht="15.75" customHeight="1" x14ac:dyDescent="0.25">
      <c r="I563" s="3">
        <f t="shared" si="9"/>
        <v>0</v>
      </c>
      <c r="K563" s="31"/>
      <c r="L563" s="31"/>
    </row>
    <row r="564" spans="9:12" ht="15.75" customHeight="1" x14ac:dyDescent="0.25">
      <c r="I564" s="3">
        <f t="shared" si="9"/>
        <v>0</v>
      </c>
      <c r="K564" s="31"/>
      <c r="L564" s="31"/>
    </row>
    <row r="565" spans="9:12" ht="15.75" customHeight="1" x14ac:dyDescent="0.25">
      <c r="I565" s="3">
        <f t="shared" si="9"/>
        <v>0</v>
      </c>
      <c r="K565" s="31"/>
      <c r="L565" s="31"/>
    </row>
    <row r="566" spans="9:12" ht="15.75" customHeight="1" x14ac:dyDescent="0.25">
      <c r="I566" s="3">
        <f t="shared" si="9"/>
        <v>0</v>
      </c>
    </row>
    <row r="567" spans="9:12" ht="15.75" customHeight="1" x14ac:dyDescent="0.25">
      <c r="I567" s="3">
        <f t="shared" si="9"/>
        <v>0</v>
      </c>
    </row>
    <row r="568" spans="9:12" ht="15.75" customHeight="1" x14ac:dyDescent="0.25">
      <c r="I568" s="3">
        <f t="shared" si="9"/>
        <v>0</v>
      </c>
    </row>
    <row r="569" spans="9:12" ht="15.75" customHeight="1" x14ac:dyDescent="0.25">
      <c r="I569" s="3">
        <f t="shared" si="9"/>
        <v>0</v>
      </c>
    </row>
    <row r="570" spans="9:12" ht="15.75" customHeight="1" x14ac:dyDescent="0.25">
      <c r="I570" s="3">
        <f t="shared" si="9"/>
        <v>0</v>
      </c>
    </row>
    <row r="571" spans="9:12" ht="15.75" customHeight="1" x14ac:dyDescent="0.25">
      <c r="I571" s="3">
        <f t="shared" si="9"/>
        <v>0</v>
      </c>
    </row>
    <row r="572" spans="9:12" ht="15.75" customHeight="1" x14ac:dyDescent="0.25">
      <c r="I572" s="3">
        <f t="shared" si="9"/>
        <v>0</v>
      </c>
    </row>
    <row r="573" spans="9:12" ht="15.75" customHeight="1" x14ac:dyDescent="0.25">
      <c r="I573" s="3">
        <f t="shared" si="9"/>
        <v>0</v>
      </c>
    </row>
    <row r="574" spans="9:12" ht="15.75" customHeight="1" x14ac:dyDescent="0.25">
      <c r="I574" s="3">
        <f t="shared" si="9"/>
        <v>0</v>
      </c>
    </row>
    <row r="575" spans="9:12" ht="15.75" customHeight="1" x14ac:dyDescent="0.25">
      <c r="I575" s="3">
        <f t="shared" si="9"/>
        <v>0</v>
      </c>
    </row>
    <row r="576" spans="9:12" ht="15.75" customHeight="1" x14ac:dyDescent="0.25">
      <c r="I576" s="3">
        <f t="shared" si="9"/>
        <v>0</v>
      </c>
    </row>
    <row r="577" spans="9:9" ht="15.75" customHeight="1" x14ac:dyDescent="0.25">
      <c r="I577" s="3">
        <f t="shared" si="9"/>
        <v>0</v>
      </c>
    </row>
    <row r="578" spans="9:9" ht="15.75" customHeight="1" x14ac:dyDescent="0.25">
      <c r="I578" s="3">
        <f t="shared" si="9"/>
        <v>0</v>
      </c>
    </row>
    <row r="579" spans="9:9" ht="15.75" customHeight="1" x14ac:dyDescent="0.25">
      <c r="I579" s="3">
        <f t="shared" si="9"/>
        <v>0</v>
      </c>
    </row>
    <row r="580" spans="9:9" ht="15.75" customHeight="1" x14ac:dyDescent="0.25">
      <c r="I580" s="3">
        <f t="shared" si="9"/>
        <v>0</v>
      </c>
    </row>
    <row r="581" spans="9:9" ht="15.75" customHeight="1" x14ac:dyDescent="0.25">
      <c r="I581" s="3">
        <f t="shared" si="9"/>
        <v>0</v>
      </c>
    </row>
    <row r="582" spans="9:9" ht="15.75" customHeight="1" x14ac:dyDescent="0.25">
      <c r="I582" s="3">
        <f t="shared" si="9"/>
        <v>0</v>
      </c>
    </row>
    <row r="583" spans="9:9" ht="15.75" customHeight="1" x14ac:dyDescent="0.25">
      <c r="I583" s="3">
        <f t="shared" si="9"/>
        <v>0</v>
      </c>
    </row>
    <row r="584" spans="9:9" ht="15.75" customHeight="1" x14ac:dyDescent="0.25">
      <c r="I584" s="3">
        <f t="shared" si="9"/>
        <v>0</v>
      </c>
    </row>
    <row r="585" spans="9:9" ht="15.75" customHeight="1" x14ac:dyDescent="0.25">
      <c r="I585" s="3">
        <f t="shared" si="9"/>
        <v>0</v>
      </c>
    </row>
    <row r="586" spans="9:9" ht="15.75" customHeight="1" x14ac:dyDescent="0.25">
      <c r="I586" s="3">
        <f t="shared" si="9"/>
        <v>0</v>
      </c>
    </row>
    <row r="587" spans="9:9" ht="15.75" customHeight="1" x14ac:dyDescent="0.25">
      <c r="I587" s="3">
        <f t="shared" si="9"/>
        <v>0</v>
      </c>
    </row>
    <row r="588" spans="9:9" ht="15.75" customHeight="1" x14ac:dyDescent="0.25">
      <c r="I588" s="3">
        <f t="shared" si="9"/>
        <v>0</v>
      </c>
    </row>
    <row r="589" spans="9:9" ht="15.75" customHeight="1" x14ac:dyDescent="0.25">
      <c r="I589" s="3">
        <f t="shared" si="9"/>
        <v>0</v>
      </c>
    </row>
    <row r="590" spans="9:9" ht="15.75" customHeight="1" x14ac:dyDescent="0.25">
      <c r="I590" s="3">
        <f t="shared" si="9"/>
        <v>0</v>
      </c>
    </row>
    <row r="591" spans="9:9" ht="15.75" customHeight="1" x14ac:dyDescent="0.25">
      <c r="I591" s="3">
        <f t="shared" si="9"/>
        <v>0</v>
      </c>
    </row>
    <row r="592" spans="9:9" ht="15.75" customHeight="1" x14ac:dyDescent="0.25">
      <c r="I592" s="3">
        <f t="shared" si="9"/>
        <v>0</v>
      </c>
    </row>
    <row r="593" spans="9:9" ht="15.75" customHeight="1" x14ac:dyDescent="0.25">
      <c r="I593" s="3">
        <f t="shared" si="9"/>
        <v>0</v>
      </c>
    </row>
    <row r="594" spans="9:9" ht="15.75" customHeight="1" x14ac:dyDescent="0.25">
      <c r="I594" s="3">
        <f t="shared" si="9"/>
        <v>0</v>
      </c>
    </row>
    <row r="595" spans="9:9" ht="15.75" customHeight="1" x14ac:dyDescent="0.25">
      <c r="I595" s="3">
        <f t="shared" si="9"/>
        <v>0</v>
      </c>
    </row>
    <row r="596" spans="9:9" ht="15.75" customHeight="1" x14ac:dyDescent="0.25">
      <c r="I596" s="3">
        <f t="shared" si="9"/>
        <v>0</v>
      </c>
    </row>
    <row r="597" spans="9:9" ht="15.75" customHeight="1" x14ac:dyDescent="0.25">
      <c r="I597" s="3">
        <f t="shared" si="9"/>
        <v>0</v>
      </c>
    </row>
    <row r="598" spans="9:9" ht="15.75" customHeight="1" x14ac:dyDescent="0.25">
      <c r="I598" s="3">
        <f t="shared" si="9"/>
        <v>0</v>
      </c>
    </row>
    <row r="599" spans="9:9" ht="15.75" customHeight="1" x14ac:dyDescent="0.25">
      <c r="I599" s="3">
        <f t="shared" si="9"/>
        <v>0</v>
      </c>
    </row>
    <row r="600" spans="9:9" ht="15.75" customHeight="1" x14ac:dyDescent="0.25">
      <c r="I600" s="3">
        <f t="shared" si="9"/>
        <v>0</v>
      </c>
    </row>
    <row r="601" spans="9:9" ht="15.75" customHeight="1" x14ac:dyDescent="0.25">
      <c r="I601" s="3">
        <f t="shared" si="9"/>
        <v>0</v>
      </c>
    </row>
    <row r="602" spans="9:9" ht="15.75" customHeight="1" x14ac:dyDescent="0.25">
      <c r="I602" s="3">
        <f t="shared" si="9"/>
        <v>0</v>
      </c>
    </row>
    <row r="603" spans="9:9" ht="15.75" customHeight="1" x14ac:dyDescent="0.25">
      <c r="I603" s="3">
        <f>F603+G603-H603</f>
        <v>0</v>
      </c>
    </row>
    <row r="604" spans="9:9" ht="15.75" customHeight="1" x14ac:dyDescent="0.25">
      <c r="I604" s="3">
        <f>F604+G604-H604</f>
        <v>0</v>
      </c>
    </row>
    <row r="605" spans="9:9" ht="15.75" customHeight="1" x14ac:dyDescent="0.25">
      <c r="I605" s="3">
        <f>F605+G605-H605</f>
        <v>0</v>
      </c>
    </row>
    <row r="606" spans="9:9" ht="15.75" customHeight="1" x14ac:dyDescent="0.25">
      <c r="I606" s="3">
        <f>F606+G606-H606</f>
        <v>0</v>
      </c>
    </row>
    <row r="607" spans="9:9" ht="15.75" customHeight="1" x14ac:dyDescent="0.25">
      <c r="I607" s="3">
        <f>F607+G607-H607</f>
        <v>0</v>
      </c>
    </row>
    <row r="608" spans="9:9" ht="15.75" customHeight="1" x14ac:dyDescent="0.25">
      <c r="I608" s="3">
        <f t="shared" ref="I608:I622" si="10">F608+G608-H608</f>
        <v>0</v>
      </c>
    </row>
    <row r="609" spans="9:9" ht="15.75" customHeight="1" x14ac:dyDescent="0.25">
      <c r="I609" s="3">
        <f t="shared" si="10"/>
        <v>0</v>
      </c>
    </row>
    <row r="610" spans="9:9" ht="15.75" customHeight="1" x14ac:dyDescent="0.25">
      <c r="I610" s="3">
        <f t="shared" si="10"/>
        <v>0</v>
      </c>
    </row>
    <row r="611" spans="9:9" ht="15.75" customHeight="1" x14ac:dyDescent="0.25">
      <c r="I611" s="3">
        <f t="shared" si="10"/>
        <v>0</v>
      </c>
    </row>
    <row r="612" spans="9:9" ht="15.75" customHeight="1" x14ac:dyDescent="0.25">
      <c r="I612" s="3">
        <f t="shared" si="10"/>
        <v>0</v>
      </c>
    </row>
    <row r="613" spans="9:9" ht="15.75" customHeight="1" x14ac:dyDescent="0.25">
      <c r="I613" s="3">
        <f t="shared" si="10"/>
        <v>0</v>
      </c>
    </row>
    <row r="614" spans="9:9" ht="15.75" customHeight="1" x14ac:dyDescent="0.25">
      <c r="I614" s="3">
        <f t="shared" si="10"/>
        <v>0</v>
      </c>
    </row>
    <row r="615" spans="9:9" ht="15.75" customHeight="1" x14ac:dyDescent="0.25">
      <c r="I615" s="3">
        <f t="shared" si="10"/>
        <v>0</v>
      </c>
    </row>
    <row r="616" spans="9:9" ht="15.75" customHeight="1" x14ac:dyDescent="0.25">
      <c r="I616" s="3">
        <f t="shared" si="10"/>
        <v>0</v>
      </c>
    </row>
    <row r="617" spans="9:9" ht="15.75" customHeight="1" x14ac:dyDescent="0.25">
      <c r="I617" s="3">
        <f t="shared" si="10"/>
        <v>0</v>
      </c>
    </row>
    <row r="618" spans="9:9" ht="15.75" customHeight="1" x14ac:dyDescent="0.25">
      <c r="I618" s="3">
        <f t="shared" si="10"/>
        <v>0</v>
      </c>
    </row>
    <row r="619" spans="9:9" ht="15.75" customHeight="1" x14ac:dyDescent="0.25">
      <c r="I619" s="3">
        <f t="shared" si="10"/>
        <v>0</v>
      </c>
    </row>
    <row r="620" spans="9:9" ht="15.75" customHeight="1" x14ac:dyDescent="0.25">
      <c r="I620" s="3">
        <f t="shared" si="10"/>
        <v>0</v>
      </c>
    </row>
    <row r="621" spans="9:9" ht="15.75" customHeight="1" x14ac:dyDescent="0.25">
      <c r="I621" s="3">
        <f t="shared" si="10"/>
        <v>0</v>
      </c>
    </row>
    <row r="622" spans="9:9" ht="15.75" customHeight="1" x14ac:dyDescent="0.25">
      <c r="I622" s="3">
        <f t="shared" si="10"/>
        <v>0</v>
      </c>
    </row>
    <row r="623" spans="9:9" ht="15.75" customHeight="1" x14ac:dyDescent="0.25">
      <c r="I623" s="3">
        <f>F623+G623-H623</f>
        <v>0</v>
      </c>
    </row>
    <row r="624" spans="9:9" ht="15.75" customHeight="1" x14ac:dyDescent="0.25">
      <c r="I624" s="3">
        <f>F624+G624-H624</f>
        <v>0</v>
      </c>
    </row>
    <row r="625" spans="9:9" ht="15.75" customHeight="1" x14ac:dyDescent="0.25">
      <c r="I625" s="3">
        <f>F625+G625-H625</f>
        <v>0</v>
      </c>
    </row>
    <row r="626" spans="9:9" ht="15.75" customHeight="1" x14ac:dyDescent="0.25">
      <c r="I626" s="3">
        <f t="shared" ref="I626:I637" si="11">F626+G626-H626</f>
        <v>0</v>
      </c>
    </row>
    <row r="627" spans="9:9" ht="15.75" customHeight="1" x14ac:dyDescent="0.25">
      <c r="I627" s="3">
        <f t="shared" si="11"/>
        <v>0</v>
      </c>
    </row>
    <row r="628" spans="9:9" ht="15.75" customHeight="1" x14ac:dyDescent="0.25">
      <c r="I628" s="3">
        <f t="shared" si="11"/>
        <v>0</v>
      </c>
    </row>
    <row r="629" spans="9:9" ht="15.75" customHeight="1" x14ac:dyDescent="0.25">
      <c r="I629" s="3">
        <f t="shared" si="11"/>
        <v>0</v>
      </c>
    </row>
    <row r="630" spans="9:9" ht="15.75" customHeight="1" x14ac:dyDescent="0.25">
      <c r="I630" s="3">
        <f t="shared" si="11"/>
        <v>0</v>
      </c>
    </row>
    <row r="631" spans="9:9" ht="15.75" customHeight="1" x14ac:dyDescent="0.25">
      <c r="I631" s="3">
        <f t="shared" si="11"/>
        <v>0</v>
      </c>
    </row>
    <row r="632" spans="9:9" ht="15.75" customHeight="1" x14ac:dyDescent="0.25">
      <c r="I632" s="3">
        <f t="shared" si="11"/>
        <v>0</v>
      </c>
    </row>
    <row r="633" spans="9:9" ht="15.75" customHeight="1" x14ac:dyDescent="0.25">
      <c r="I633" s="3">
        <f t="shared" si="11"/>
        <v>0</v>
      </c>
    </row>
    <row r="634" spans="9:9" ht="15.75" customHeight="1" x14ac:dyDescent="0.25">
      <c r="I634" s="3">
        <f t="shared" si="11"/>
        <v>0</v>
      </c>
    </row>
    <row r="635" spans="9:9" ht="15.75" customHeight="1" x14ac:dyDescent="0.25">
      <c r="I635" s="3">
        <f t="shared" si="11"/>
        <v>0</v>
      </c>
    </row>
    <row r="636" spans="9:9" ht="15.75" customHeight="1" x14ac:dyDescent="0.25">
      <c r="I636" s="3">
        <f t="shared" si="11"/>
        <v>0</v>
      </c>
    </row>
    <row r="637" spans="9:9" ht="15.75" customHeight="1" x14ac:dyDescent="0.25">
      <c r="I637" s="3">
        <f t="shared" si="11"/>
        <v>0</v>
      </c>
    </row>
    <row r="685" ht="15" customHeight="1" x14ac:dyDescent="0.25"/>
    <row r="686" ht="15" customHeight="1" x14ac:dyDescent="0.25"/>
    <row r="687" ht="15" customHeight="1" x14ac:dyDescent="0.25"/>
    <row r="773" spans="9:9" ht="15.75" customHeight="1" x14ac:dyDescent="0.25">
      <c r="I773" s="3">
        <f>F773+G773-H773</f>
        <v>0</v>
      </c>
    </row>
    <row r="774" spans="9:9" ht="15.75" customHeight="1" x14ac:dyDescent="0.25">
      <c r="I774" s="3">
        <f>F774+G774-H774</f>
        <v>0</v>
      </c>
    </row>
    <row r="775" spans="9:9" ht="15.75" customHeight="1" x14ac:dyDescent="0.25">
      <c r="I775" s="3">
        <f>F775+G775-H775</f>
        <v>0</v>
      </c>
    </row>
    <row r="776" spans="9:9" ht="15.75" customHeight="1" x14ac:dyDescent="0.25">
      <c r="I776" s="3">
        <f>F776+G776-H776</f>
        <v>0</v>
      </c>
    </row>
    <row r="777" spans="9:9" ht="15.75" customHeight="1" x14ac:dyDescent="0.25">
      <c r="I777" s="3">
        <f>F777+G777-H777</f>
        <v>0</v>
      </c>
    </row>
  </sheetData>
  <autoFilter ref="A2:Q427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RowHeight="15" x14ac:dyDescent="0.25"/>
  <cols>
    <col min="1" max="1" width="4.85546875" style="36" bestFit="1" customWidth="1"/>
    <col min="2" max="2" width="17.7109375" style="42" bestFit="1" customWidth="1"/>
    <col min="3" max="3" width="15.42578125" style="42" bestFit="1" customWidth="1"/>
    <col min="4" max="4" width="11.28515625" style="42" bestFit="1" customWidth="1"/>
    <col min="5" max="5" width="13.140625" style="42" bestFit="1" customWidth="1"/>
    <col min="6" max="6" width="16.140625" style="42" customWidth="1"/>
    <col min="7" max="7" width="14.85546875" style="42" customWidth="1"/>
    <col min="8" max="8" width="15.28515625" style="42" bestFit="1" customWidth="1"/>
    <col min="9" max="9" width="16.7109375" style="42" bestFit="1" customWidth="1"/>
    <col min="10" max="10" width="16.42578125" style="42" customWidth="1"/>
    <col min="11" max="11" width="15.42578125" style="42" customWidth="1"/>
    <col min="12" max="12" width="15.28515625" style="42" bestFit="1" customWidth="1"/>
    <col min="13" max="13" width="44.42578125" style="36" bestFit="1" customWidth="1"/>
    <col min="14" max="16384" width="9.140625" style="36"/>
  </cols>
  <sheetData>
    <row r="1" spans="1:13" ht="45" x14ac:dyDescent="0.25">
      <c r="A1" s="32" t="s">
        <v>73</v>
      </c>
      <c r="B1" s="33" t="s">
        <v>74</v>
      </c>
      <c r="C1" s="34" t="s">
        <v>75</v>
      </c>
      <c r="D1" s="33" t="s">
        <v>76</v>
      </c>
      <c r="E1" s="34" t="s">
        <v>77</v>
      </c>
      <c r="F1" s="34" t="s">
        <v>78</v>
      </c>
      <c r="G1" s="34" t="s">
        <v>79</v>
      </c>
      <c r="H1" s="34" t="s">
        <v>80</v>
      </c>
      <c r="I1" s="34" t="s">
        <v>81</v>
      </c>
      <c r="J1" s="34" t="s">
        <v>82</v>
      </c>
      <c r="K1" s="35" t="s">
        <v>83</v>
      </c>
      <c r="L1" s="33" t="s">
        <v>84</v>
      </c>
      <c r="M1" s="32" t="s">
        <v>85</v>
      </c>
    </row>
    <row r="2" spans="1:13" x14ac:dyDescent="0.25">
      <c r="A2" s="37" t="s">
        <v>86</v>
      </c>
      <c r="B2" s="38"/>
      <c r="C2" s="38"/>
      <c r="D2" s="38"/>
      <c r="E2" s="38"/>
      <c r="F2" s="38"/>
      <c r="G2" s="38"/>
      <c r="H2" s="38">
        <v>365662778</v>
      </c>
      <c r="I2" s="181">
        <v>359797000</v>
      </c>
      <c r="J2" s="181">
        <v>5760000</v>
      </c>
      <c r="K2" s="38">
        <f>SUM(I2:J2)</f>
        <v>365557000</v>
      </c>
      <c r="L2" s="38">
        <f>K2-H2</f>
        <v>-105778</v>
      </c>
      <c r="M2" s="37"/>
    </row>
    <row r="3" spans="1:13" x14ac:dyDescent="0.25">
      <c r="A3" s="39">
        <v>1</v>
      </c>
      <c r="B3" s="180">
        <v>164076474</v>
      </c>
      <c r="C3" s="40">
        <v>15483816</v>
      </c>
      <c r="D3" s="38"/>
      <c r="E3" s="38"/>
      <c r="F3" s="38"/>
      <c r="G3" s="180">
        <v>12931446</v>
      </c>
      <c r="H3" s="184">
        <f>B3+C3+E3+F3-G3</f>
        <v>166628844</v>
      </c>
      <c r="I3" s="181">
        <f>7865000+446154+78000+7585850+253500+2284600+148535000</f>
        <v>167048104</v>
      </c>
      <c r="J3" s="181">
        <f>1576500+469000</f>
        <v>2045500</v>
      </c>
      <c r="K3" s="38">
        <f t="shared" ref="K3:K33" si="0">SUM(I3:J3)</f>
        <v>169093604</v>
      </c>
      <c r="L3" s="38">
        <f>K3-H3</f>
        <v>2464760</v>
      </c>
      <c r="M3" s="37"/>
    </row>
    <row r="4" spans="1:13" x14ac:dyDescent="0.25">
      <c r="A4" s="37">
        <v>2</v>
      </c>
      <c r="B4" s="40">
        <v>174439490</v>
      </c>
      <c r="C4" s="40">
        <v>4607050</v>
      </c>
      <c r="D4" s="38"/>
      <c r="E4" s="38"/>
      <c r="F4" s="38"/>
      <c r="G4" s="180">
        <v>1995698</v>
      </c>
      <c r="H4" s="184">
        <f t="shared" ref="H4:H32" si="1">B4+C4+E4+F4-G4</f>
        <v>177050842</v>
      </c>
      <c r="I4" s="181">
        <f>280500+8430000+603000+4000000+71776000</f>
        <v>85089500</v>
      </c>
      <c r="J4" s="181"/>
      <c r="K4" s="38">
        <f t="shared" si="0"/>
        <v>85089500</v>
      </c>
      <c r="L4" s="38">
        <f>K4-H4</f>
        <v>-91961342</v>
      </c>
      <c r="M4" s="37"/>
    </row>
    <row r="5" spans="1:13" x14ac:dyDescent="0.25">
      <c r="A5" s="37">
        <f>1+A4</f>
        <v>3</v>
      </c>
      <c r="B5" s="40">
        <v>205614828</v>
      </c>
      <c r="C5" s="40">
        <v>111907400</v>
      </c>
      <c r="D5" s="38"/>
      <c r="E5" s="180">
        <v>17666000</v>
      </c>
      <c r="F5" s="38"/>
      <c r="G5" s="180">
        <v>2137500</v>
      </c>
      <c r="H5" s="184">
        <f t="shared" si="1"/>
        <v>333050728</v>
      </c>
      <c r="I5" s="181">
        <f>7135700+17666000+160001000</f>
        <v>184802700</v>
      </c>
      <c r="J5" s="181">
        <f>9970100+760000+5794800+26700000+2502000+2133100+253500</f>
        <v>48113500</v>
      </c>
      <c r="K5" s="38">
        <f t="shared" si="0"/>
        <v>232916200</v>
      </c>
      <c r="L5" s="38">
        <f t="shared" ref="L5:L33" si="2">K5-H5</f>
        <v>-100134528</v>
      </c>
      <c r="M5" s="37"/>
    </row>
    <row r="6" spans="1:13" x14ac:dyDescent="0.25">
      <c r="A6" s="37">
        <f t="shared" ref="A6:A33" si="3">1+A5</f>
        <v>4</v>
      </c>
      <c r="B6" s="40">
        <v>162666992</v>
      </c>
      <c r="C6" s="40">
        <v>62571686</v>
      </c>
      <c r="D6" s="38"/>
      <c r="E6" s="180">
        <v>-15637200</v>
      </c>
      <c r="F6" s="38"/>
      <c r="G6" s="180">
        <v>3413000</v>
      </c>
      <c r="H6" s="184">
        <f t="shared" si="1"/>
        <v>206188478</v>
      </c>
      <c r="I6" s="181">
        <f>9723200+450000+192000000+2014500+178040000+14300</f>
        <v>382242000</v>
      </c>
      <c r="J6" s="181">
        <f>4095000+383086+1116000+1872000+195000+6135000</f>
        <v>13796086</v>
      </c>
      <c r="K6" s="38">
        <f>SUM(I6:J6)</f>
        <v>396038086</v>
      </c>
      <c r="L6" s="38">
        <f t="shared" si="2"/>
        <v>189849608</v>
      </c>
      <c r="M6" s="37"/>
    </row>
    <row r="7" spans="1:13" x14ac:dyDescent="0.25">
      <c r="A7" s="37">
        <f t="shared" si="3"/>
        <v>5</v>
      </c>
      <c r="B7" s="40">
        <v>193960764</v>
      </c>
      <c r="C7" s="40">
        <v>35111250</v>
      </c>
      <c r="D7" s="38"/>
      <c r="E7" s="180">
        <v>-2340000</v>
      </c>
      <c r="F7" s="40">
        <v>1002128</v>
      </c>
      <c r="G7" s="180">
        <v>508100</v>
      </c>
      <c r="H7" s="184">
        <f t="shared" si="1"/>
        <v>227226042</v>
      </c>
      <c r="I7" s="181">
        <f>4290000+2062500+656000+1002128</f>
        <v>8010628</v>
      </c>
      <c r="J7" s="181">
        <f>2044850+26935900+1068000</f>
        <v>30048750</v>
      </c>
      <c r="K7" s="38">
        <f t="shared" si="0"/>
        <v>38059378</v>
      </c>
      <c r="L7" s="38">
        <f t="shared" si="2"/>
        <v>-189166664</v>
      </c>
      <c r="M7" s="37"/>
    </row>
    <row r="8" spans="1:13" x14ac:dyDescent="0.25">
      <c r="A8" s="37">
        <f t="shared" si="3"/>
        <v>6</v>
      </c>
      <c r="B8" s="40">
        <v>160212186</v>
      </c>
      <c r="C8" s="40">
        <v>169733602</v>
      </c>
      <c r="D8" s="38"/>
      <c r="E8" s="38"/>
      <c r="F8" s="189">
        <f>276000+1046</f>
        <v>277046</v>
      </c>
      <c r="G8" s="180">
        <v>14171770</v>
      </c>
      <c r="H8" s="184">
        <f t="shared" si="1"/>
        <v>316051064</v>
      </c>
      <c r="I8" s="182">
        <f>1462400+235000+4000000+1046</f>
        <v>5698446</v>
      </c>
      <c r="J8" s="182">
        <f>1260000+5072000+1524000+1155000+360000+25995409+27647169+65813123</f>
        <v>128826701</v>
      </c>
      <c r="K8" s="38">
        <f t="shared" si="0"/>
        <v>134525147</v>
      </c>
      <c r="L8" s="38">
        <f t="shared" si="2"/>
        <v>-181525917</v>
      </c>
      <c r="M8" s="37"/>
    </row>
    <row r="9" spans="1:13" x14ac:dyDescent="0.25">
      <c r="A9" s="39">
        <f t="shared" si="3"/>
        <v>7</v>
      </c>
      <c r="B9" s="40">
        <v>15880100</v>
      </c>
      <c r="C9" s="38"/>
      <c r="D9" s="38"/>
      <c r="E9" s="38"/>
      <c r="F9" s="38"/>
      <c r="G9" s="38"/>
      <c r="H9" s="184">
        <f t="shared" si="1"/>
        <v>15880100</v>
      </c>
      <c r="I9" s="182">
        <f>185369000+196325000</f>
        <v>381694000</v>
      </c>
      <c r="J9" s="182">
        <v>5337000</v>
      </c>
      <c r="K9" s="38">
        <f t="shared" si="0"/>
        <v>387031000</v>
      </c>
      <c r="L9" s="38">
        <f t="shared" si="2"/>
        <v>371150900</v>
      </c>
      <c r="M9" s="37"/>
    </row>
    <row r="10" spans="1:13" x14ac:dyDescent="0.25">
      <c r="A10" s="37">
        <f t="shared" si="3"/>
        <v>8</v>
      </c>
      <c r="B10" s="40">
        <v>144404604</v>
      </c>
      <c r="C10" s="40">
        <v>22576140</v>
      </c>
      <c r="D10" s="38"/>
      <c r="E10" s="38"/>
      <c r="F10" s="38"/>
      <c r="G10" s="180">
        <v>15756950</v>
      </c>
      <c r="H10" s="184">
        <f t="shared" si="1"/>
        <v>151223794</v>
      </c>
      <c r="I10" s="181">
        <f>216000+49500+249900+78000+556000+846540+2066700+2717000+144395000</f>
        <v>151174640</v>
      </c>
      <c r="J10" s="181"/>
      <c r="K10" s="38">
        <f t="shared" si="0"/>
        <v>151174640</v>
      </c>
      <c r="L10" s="38">
        <f t="shared" si="2"/>
        <v>-49154</v>
      </c>
      <c r="M10" s="37"/>
    </row>
    <row r="11" spans="1:13" x14ac:dyDescent="0.25">
      <c r="A11" s="37">
        <f t="shared" si="3"/>
        <v>9</v>
      </c>
      <c r="B11" s="40">
        <v>165499948</v>
      </c>
      <c r="C11" s="40">
        <v>65114550</v>
      </c>
      <c r="D11" s="38"/>
      <c r="E11" s="38"/>
      <c r="F11" s="190">
        <f>12000</f>
        <v>12000</v>
      </c>
      <c r="G11" s="180">
        <v>11736486</v>
      </c>
      <c r="H11" s="184">
        <f t="shared" si="1"/>
        <v>218890012</v>
      </c>
      <c r="I11" s="181">
        <f>5720000+259000+655000+455000+532500+13066599+7000000+1896700+126887000+12000-1050</f>
        <v>156482749</v>
      </c>
      <c r="J11" s="181">
        <f>23940000+1701550+3360000+12551100+624000+960000+21160000</f>
        <v>64296650</v>
      </c>
      <c r="K11" s="38">
        <f t="shared" si="0"/>
        <v>220779399</v>
      </c>
      <c r="L11" s="38">
        <f t="shared" si="2"/>
        <v>1889387</v>
      </c>
      <c r="M11" s="37"/>
    </row>
    <row r="12" spans="1:13" x14ac:dyDescent="0.25">
      <c r="A12" s="37">
        <f t="shared" si="3"/>
        <v>10</v>
      </c>
      <c r="B12" s="40">
        <v>194914372</v>
      </c>
      <c r="C12" s="40">
        <v>101556250</v>
      </c>
      <c r="D12" s="38"/>
      <c r="E12" s="38"/>
      <c r="F12" s="40">
        <v>300000</v>
      </c>
      <c r="G12" s="180">
        <v>2865500</v>
      </c>
      <c r="H12" s="184">
        <f t="shared" si="1"/>
        <v>293905122</v>
      </c>
      <c r="I12" s="181">
        <f>1100000+23436500+136668000</f>
        <v>161204500</v>
      </c>
      <c r="J12" s="181">
        <f>11709900+308750+3920000+31229000+495000</f>
        <v>47662650</v>
      </c>
      <c r="K12" s="38">
        <f t="shared" si="0"/>
        <v>208867150</v>
      </c>
      <c r="L12" s="38">
        <f t="shared" si="2"/>
        <v>-85037972</v>
      </c>
      <c r="M12" s="37"/>
    </row>
    <row r="13" spans="1:13" x14ac:dyDescent="0.25">
      <c r="A13" s="37">
        <f t="shared" si="3"/>
        <v>11</v>
      </c>
      <c r="B13" s="40">
        <v>138904472</v>
      </c>
      <c r="C13" s="40">
        <v>136155844</v>
      </c>
      <c r="D13" s="38"/>
      <c r="E13" s="38"/>
      <c r="F13" s="38"/>
      <c r="G13" s="180">
        <v>11972394</v>
      </c>
      <c r="H13" s="184">
        <f t="shared" si="1"/>
        <v>263087922</v>
      </c>
      <c r="I13" s="181">
        <f>85000000+175491000+87138000</f>
        <v>347629000</v>
      </c>
      <c r="J13" s="181"/>
      <c r="K13" s="38">
        <f t="shared" si="0"/>
        <v>347629000</v>
      </c>
      <c r="L13" s="38">
        <f t="shared" si="2"/>
        <v>84541078</v>
      </c>
      <c r="M13" s="37"/>
    </row>
    <row r="14" spans="1:13" x14ac:dyDescent="0.25">
      <c r="A14" s="37">
        <f t="shared" si="3"/>
        <v>12</v>
      </c>
      <c r="B14" s="40">
        <v>151740249</v>
      </c>
      <c r="C14" s="40">
        <v>59607150</v>
      </c>
      <c r="D14" s="38"/>
      <c r="E14" s="38"/>
      <c r="F14" s="40">
        <v>13600</v>
      </c>
      <c r="G14" s="180">
        <v>11905667</v>
      </c>
      <c r="H14" s="184">
        <f t="shared" si="1"/>
        <v>199455332</v>
      </c>
      <c r="I14" s="181">
        <f>16845000+571800+1799650</f>
        <v>19216450</v>
      </c>
      <c r="J14" s="181">
        <f>933500+630000+490000+672000+234000+2501700+9438000</f>
        <v>14899200</v>
      </c>
      <c r="K14" s="38">
        <f t="shared" si="0"/>
        <v>34115650</v>
      </c>
      <c r="L14" s="38">
        <f t="shared" si="2"/>
        <v>-165339682</v>
      </c>
      <c r="M14" s="37"/>
    </row>
    <row r="15" spans="1:13" x14ac:dyDescent="0.25">
      <c r="A15" s="37">
        <f t="shared" si="3"/>
        <v>13</v>
      </c>
      <c r="B15" s="40">
        <v>116560850</v>
      </c>
      <c r="C15" s="40">
        <v>157335000</v>
      </c>
      <c r="D15" s="38"/>
      <c r="E15" s="180">
        <v>10157500</v>
      </c>
      <c r="F15" s="38"/>
      <c r="G15" s="180">
        <v>1862050</v>
      </c>
      <c r="H15" s="184">
        <f t="shared" si="1"/>
        <v>282191300</v>
      </c>
      <c r="I15" s="182">
        <f>4290000+262000+300000+67000000+4000000</f>
        <v>75852000</v>
      </c>
      <c r="J15" s="182">
        <f>241150+4537000+6340000+3056200+319000+362000+321850+828000+1552500</f>
        <v>17557700</v>
      </c>
      <c r="K15" s="38">
        <f t="shared" si="0"/>
        <v>93409700</v>
      </c>
      <c r="L15" s="38">
        <f t="shared" si="2"/>
        <v>-188781600</v>
      </c>
      <c r="M15" s="37"/>
    </row>
    <row r="16" spans="1:13" x14ac:dyDescent="0.25">
      <c r="A16" s="37">
        <f t="shared" si="3"/>
        <v>14</v>
      </c>
      <c r="B16" s="40">
        <v>19277600</v>
      </c>
      <c r="C16" s="38"/>
      <c r="D16" s="38"/>
      <c r="E16" s="38"/>
      <c r="F16" s="38"/>
      <c r="G16" s="40">
        <v>5000</v>
      </c>
      <c r="H16" s="184">
        <f t="shared" si="1"/>
        <v>19272600</v>
      </c>
      <c r="I16" s="181">
        <f>63728000+137238000+136570000</f>
        <v>337536000</v>
      </c>
      <c r="J16" s="182">
        <v>10947540</v>
      </c>
      <c r="K16" s="38">
        <f t="shared" si="0"/>
        <v>348483540</v>
      </c>
      <c r="L16" s="38">
        <f t="shared" si="2"/>
        <v>329210940</v>
      </c>
      <c r="M16" s="37"/>
    </row>
    <row r="17" spans="1:13" x14ac:dyDescent="0.25">
      <c r="A17" s="37">
        <f t="shared" si="3"/>
        <v>15</v>
      </c>
      <c r="B17" s="40">
        <v>129959364</v>
      </c>
      <c r="C17" s="40">
        <v>53939050</v>
      </c>
      <c r="D17" s="38"/>
      <c r="E17" s="180">
        <v>7477938</v>
      </c>
      <c r="F17" s="40">
        <v>93100</v>
      </c>
      <c r="G17" s="180">
        <v>3012000</v>
      </c>
      <c r="H17" s="184">
        <f t="shared" si="1"/>
        <v>188457452</v>
      </c>
      <c r="I17" s="181">
        <f>489000+247500+400000+741600+1981850+25195800+17625438+44700+163887000</f>
        <v>210612888</v>
      </c>
      <c r="J17" s="181">
        <v>3118100</v>
      </c>
      <c r="K17" s="38">
        <f t="shared" si="0"/>
        <v>213730988</v>
      </c>
      <c r="L17" s="38">
        <f t="shared" si="2"/>
        <v>25273536</v>
      </c>
      <c r="M17" s="37"/>
    </row>
    <row r="18" spans="1:13" x14ac:dyDescent="0.25">
      <c r="A18" s="37">
        <f t="shared" si="3"/>
        <v>16</v>
      </c>
      <c r="B18" s="40">
        <v>136018858</v>
      </c>
      <c r="C18" s="40">
        <v>41899928</v>
      </c>
      <c r="D18" s="38"/>
      <c r="E18" s="180">
        <v>3570000</v>
      </c>
      <c r="F18" s="38"/>
      <c r="G18" s="180">
        <v>17125198</v>
      </c>
      <c r="H18" s="184">
        <f t="shared" si="1"/>
        <v>164363588</v>
      </c>
      <c r="I18" s="181">
        <f>3575000+95200+7613950+207500+870000+12000000+120602000</f>
        <v>144963650</v>
      </c>
      <c r="J18" s="181">
        <f>352050+11970000+4500000+312000+1072800+104478</f>
        <v>18311328</v>
      </c>
      <c r="K18" s="38">
        <f t="shared" si="0"/>
        <v>163274978</v>
      </c>
      <c r="L18" s="38">
        <f t="shared" si="2"/>
        <v>-1088610</v>
      </c>
      <c r="M18" s="37"/>
    </row>
    <row r="19" spans="1:13" x14ac:dyDescent="0.25">
      <c r="A19" s="37">
        <f t="shared" si="3"/>
        <v>17</v>
      </c>
      <c r="B19" s="40">
        <v>127266110</v>
      </c>
      <c r="C19" s="40">
        <v>18352650</v>
      </c>
      <c r="D19" s="38"/>
      <c r="E19" s="180">
        <v>-3570000</v>
      </c>
      <c r="F19" s="38"/>
      <c r="G19" s="180">
        <v>1586250</v>
      </c>
      <c r="H19" s="184">
        <f t="shared" si="1"/>
        <v>140462510</v>
      </c>
      <c r="I19" s="181">
        <f>5005000+900000+859000+47056000</f>
        <v>53820000</v>
      </c>
      <c r="J19" s="181">
        <f>1758000+2880000</f>
        <v>4638000</v>
      </c>
      <c r="K19" s="38">
        <f t="shared" si="0"/>
        <v>58458000</v>
      </c>
      <c r="L19" s="38">
        <f t="shared" si="2"/>
        <v>-82004510</v>
      </c>
      <c r="M19" s="37"/>
    </row>
    <row r="20" spans="1:13" x14ac:dyDescent="0.25">
      <c r="A20" s="37">
        <f t="shared" si="3"/>
        <v>18</v>
      </c>
      <c r="B20" s="40">
        <v>135460576</v>
      </c>
      <c r="C20" s="40">
        <v>83255300</v>
      </c>
      <c r="D20" s="38"/>
      <c r="E20" s="38"/>
      <c r="F20" s="38"/>
      <c r="G20" s="180">
        <v>29983650</v>
      </c>
      <c r="H20" s="184">
        <f t="shared" si="1"/>
        <v>188732226</v>
      </c>
      <c r="I20" s="181">
        <f>1286400+245000+83000000+178961000</f>
        <v>263492400</v>
      </c>
      <c r="J20" s="181">
        <f>5085000+119700+3110000</f>
        <v>8314700</v>
      </c>
      <c r="K20" s="38">
        <f t="shared" si="0"/>
        <v>271807100</v>
      </c>
      <c r="L20" s="38">
        <f t="shared" si="2"/>
        <v>83074874</v>
      </c>
      <c r="M20" s="37"/>
    </row>
    <row r="21" spans="1:13" x14ac:dyDescent="0.25">
      <c r="A21" s="37">
        <f t="shared" si="3"/>
        <v>19</v>
      </c>
      <c r="B21" s="40">
        <v>121235072</v>
      </c>
      <c r="C21" s="40">
        <v>12937000</v>
      </c>
      <c r="D21" s="38"/>
      <c r="E21" s="180">
        <v>189000</v>
      </c>
      <c r="F21" s="38"/>
      <c r="G21" s="180">
        <v>2239000</v>
      </c>
      <c r="H21" s="184">
        <f t="shared" si="1"/>
        <v>132122072</v>
      </c>
      <c r="I21" s="181">
        <f>5720000+28500+189000+9737000+942000</f>
        <v>16616500</v>
      </c>
      <c r="J21" s="181"/>
      <c r="K21" s="38">
        <f t="shared" si="0"/>
        <v>16616500</v>
      </c>
      <c r="L21" s="38">
        <f t="shared" si="2"/>
        <v>-115505572</v>
      </c>
      <c r="M21" s="37"/>
    </row>
    <row r="22" spans="1:13" x14ac:dyDescent="0.25">
      <c r="A22" s="37">
        <f t="shared" si="3"/>
        <v>20</v>
      </c>
      <c r="B22" s="40">
        <v>118566756</v>
      </c>
      <c r="C22" s="40">
        <v>189298853</v>
      </c>
      <c r="D22" s="38"/>
      <c r="E22" s="180">
        <v>-189000</v>
      </c>
      <c r="F22" s="38"/>
      <c r="G22" s="180">
        <v>14516328</v>
      </c>
      <c r="H22" s="184">
        <f t="shared" si="1"/>
        <v>293160281</v>
      </c>
      <c r="I22" s="182">
        <f>4290000+4000000+68000000</f>
        <v>76290000</v>
      </c>
      <c r="J22" s="183">
        <f>1331526+19000000+832500+3852500+1545000+8294000+25000000+1980000+5867500+666750</f>
        <v>68369776</v>
      </c>
      <c r="K22" s="38">
        <f t="shared" si="0"/>
        <v>144659776</v>
      </c>
      <c r="L22" s="38">
        <f t="shared" si="2"/>
        <v>-148500505</v>
      </c>
      <c r="M22" s="37"/>
    </row>
    <row r="23" spans="1:13" x14ac:dyDescent="0.25">
      <c r="A23" s="39">
        <f t="shared" si="3"/>
        <v>21</v>
      </c>
      <c r="B23" s="40">
        <v>3926000</v>
      </c>
      <c r="C23" s="38"/>
      <c r="D23" s="38"/>
      <c r="E23" s="38"/>
      <c r="F23" s="38"/>
      <c r="G23" s="38"/>
      <c r="H23" s="184">
        <f t="shared" si="1"/>
        <v>3926000</v>
      </c>
      <c r="I23" s="182">
        <f>108368000+151147000</f>
        <v>259515000</v>
      </c>
      <c r="J23" s="183">
        <v>5472000</v>
      </c>
      <c r="K23" s="38">
        <f t="shared" si="0"/>
        <v>264987000</v>
      </c>
      <c r="L23" s="38">
        <f t="shared" si="2"/>
        <v>261061000</v>
      </c>
      <c r="M23" s="37"/>
    </row>
    <row r="24" spans="1:13" x14ac:dyDescent="0.25">
      <c r="A24" s="37">
        <f t="shared" si="3"/>
        <v>22</v>
      </c>
      <c r="B24" s="40">
        <v>134096610</v>
      </c>
      <c r="C24" s="40">
        <v>61191996</v>
      </c>
      <c r="D24" s="38"/>
      <c r="E24" s="38"/>
      <c r="F24" s="40">
        <v>474301</v>
      </c>
      <c r="G24" s="180">
        <v>373300</v>
      </c>
      <c r="H24" s="184">
        <f t="shared" si="1"/>
        <v>195389607</v>
      </c>
      <c r="I24" s="181">
        <f>16260000+97500+165000+1560696+8425200+860500+107100+117204000</f>
        <v>144679996</v>
      </c>
      <c r="J24" s="181">
        <f>474301+2330000+1130500+46583700</f>
        <v>50518501</v>
      </c>
      <c r="K24" s="38">
        <f t="shared" si="0"/>
        <v>195198497</v>
      </c>
      <c r="L24" s="38">
        <f t="shared" si="2"/>
        <v>-191110</v>
      </c>
      <c r="M24" s="37"/>
    </row>
    <row r="25" spans="1:13" x14ac:dyDescent="0.25">
      <c r="A25" s="37">
        <f t="shared" si="3"/>
        <v>23</v>
      </c>
      <c r="B25" s="40">
        <v>138951994</v>
      </c>
      <c r="C25" s="40">
        <v>26187550</v>
      </c>
      <c r="D25" s="38"/>
      <c r="E25" s="38"/>
      <c r="F25" s="38"/>
      <c r="G25" s="180">
        <v>6571500</v>
      </c>
      <c r="H25" s="184">
        <f t="shared" si="1"/>
        <v>158568044</v>
      </c>
      <c r="I25" s="181">
        <f>4290000+1500000+1543500+393000+3876250+6000000+3095500+131376000</f>
        <v>152074250</v>
      </c>
      <c r="J25" s="181">
        <f>8222500+1416000+44300</f>
        <v>9682800</v>
      </c>
      <c r="K25" s="38">
        <f t="shared" si="0"/>
        <v>161757050</v>
      </c>
      <c r="L25" s="38">
        <f t="shared" si="2"/>
        <v>3189006</v>
      </c>
      <c r="M25" s="37"/>
    </row>
    <row r="26" spans="1:13" x14ac:dyDescent="0.25">
      <c r="A26" s="37">
        <f t="shared" si="3"/>
        <v>24</v>
      </c>
      <c r="B26" s="40">
        <v>118781424</v>
      </c>
      <c r="C26" s="40">
        <v>162874732</v>
      </c>
      <c r="D26" s="38"/>
      <c r="E26" s="38"/>
      <c r="F26" s="38"/>
      <c r="G26" s="180">
        <v>2162900</v>
      </c>
      <c r="H26" s="184">
        <f t="shared" si="1"/>
        <v>279493256</v>
      </c>
      <c r="I26" s="181">
        <f>4140000+178500+37500+351000+9200000+50317000</f>
        <v>64224000</v>
      </c>
      <c r="J26" s="181">
        <f>50787792+39373018+29925069+190000+4302000+739860+4903000</f>
        <v>130220739</v>
      </c>
      <c r="K26" s="38">
        <f t="shared" si="0"/>
        <v>194444739</v>
      </c>
      <c r="L26" s="38">
        <f t="shared" si="2"/>
        <v>-85048517</v>
      </c>
      <c r="M26" s="37"/>
    </row>
    <row r="27" spans="1:13" x14ac:dyDescent="0.25">
      <c r="A27" s="37">
        <f>1+A26</f>
        <v>25</v>
      </c>
      <c r="B27" s="40">
        <v>109513222</v>
      </c>
      <c r="C27" s="40">
        <v>16631060</v>
      </c>
      <c r="D27" s="38"/>
      <c r="E27" s="180">
        <v>49800</v>
      </c>
      <c r="F27" s="40">
        <v>42000</v>
      </c>
      <c r="G27" s="180">
        <v>19472987</v>
      </c>
      <c r="H27" s="184">
        <f t="shared" si="1"/>
        <v>106763095</v>
      </c>
      <c r="I27" s="181">
        <f>3498400+85000000+97852000</f>
        <v>186350400</v>
      </c>
      <c r="J27" s="181">
        <f>142500+1890000+1446750+448000+348000+234000+198000+766172</f>
        <v>5473422</v>
      </c>
      <c r="K27" s="38">
        <f t="shared" si="0"/>
        <v>191823822</v>
      </c>
      <c r="L27" s="38">
        <f t="shared" si="2"/>
        <v>85060727</v>
      </c>
      <c r="M27" s="37"/>
    </row>
    <row r="28" spans="1:13" x14ac:dyDescent="0.25">
      <c r="A28" s="37">
        <f t="shared" si="3"/>
        <v>26</v>
      </c>
      <c r="B28" s="40">
        <v>109661128</v>
      </c>
      <c r="C28" s="40">
        <v>24224300</v>
      </c>
      <c r="D28" s="38"/>
      <c r="E28" s="180">
        <v>-44500</v>
      </c>
      <c r="F28" s="40">
        <v>700</v>
      </c>
      <c r="G28" s="180">
        <v>2305500</v>
      </c>
      <c r="H28" s="184">
        <f t="shared" si="1"/>
        <v>131536128</v>
      </c>
      <c r="I28" s="181">
        <f>435200+437500</f>
        <v>872700</v>
      </c>
      <c r="J28" s="181">
        <f>4200000+1555000+1476000+330000+7616700+4690400+700</f>
        <v>19868800</v>
      </c>
      <c r="K28" s="38">
        <f t="shared" si="0"/>
        <v>20741500</v>
      </c>
      <c r="L28" s="38">
        <f t="shared" si="2"/>
        <v>-110794628</v>
      </c>
      <c r="M28" s="37"/>
    </row>
    <row r="29" spans="1:13" x14ac:dyDescent="0.25">
      <c r="A29" s="37">
        <f t="shared" si="3"/>
        <v>27</v>
      </c>
      <c r="B29" s="40">
        <v>136275298</v>
      </c>
      <c r="C29" s="40">
        <v>136045800</v>
      </c>
      <c r="D29" s="38"/>
      <c r="E29" s="180">
        <v>-14300</v>
      </c>
      <c r="F29" s="40">
        <v>214300</v>
      </c>
      <c r="G29" s="180">
        <v>44445046</v>
      </c>
      <c r="H29" s="184">
        <f t="shared" si="1"/>
        <v>228076052</v>
      </c>
      <c r="I29" s="182">
        <f>907200+4770000+35000000+4000000</f>
        <v>44677200</v>
      </c>
      <c r="J29" s="182">
        <f>27600000+6147000+5406800</f>
        <v>39153800</v>
      </c>
      <c r="K29" s="38">
        <f t="shared" si="0"/>
        <v>83831000</v>
      </c>
      <c r="L29" s="38">
        <f t="shared" si="2"/>
        <v>-144245052</v>
      </c>
      <c r="M29" s="37"/>
    </row>
    <row r="30" spans="1:13" x14ac:dyDescent="0.25">
      <c r="A30" s="37">
        <f t="shared" si="3"/>
        <v>28</v>
      </c>
      <c r="B30" s="40">
        <v>17399000</v>
      </c>
      <c r="C30" s="38"/>
      <c r="D30" s="38"/>
      <c r="E30" s="38"/>
      <c r="F30" s="38"/>
      <c r="G30" s="40">
        <v>5000</v>
      </c>
      <c r="H30" s="184">
        <f t="shared" si="1"/>
        <v>17394000</v>
      </c>
      <c r="I30" s="182">
        <f>104086000+153065000</f>
        <v>257151000</v>
      </c>
      <c r="J30" s="182">
        <v>12680000</v>
      </c>
      <c r="K30" s="38">
        <f t="shared" si="0"/>
        <v>269831000</v>
      </c>
      <c r="L30" s="38">
        <f t="shared" si="2"/>
        <v>252437000</v>
      </c>
      <c r="M30" s="37"/>
    </row>
    <row r="31" spans="1:13" x14ac:dyDescent="0.25">
      <c r="A31" s="39">
        <f t="shared" si="3"/>
        <v>29</v>
      </c>
      <c r="B31" s="40">
        <v>129716426</v>
      </c>
      <c r="C31" s="40">
        <v>27043754</v>
      </c>
      <c r="D31" s="38"/>
      <c r="E31" s="38"/>
      <c r="F31" s="38"/>
      <c r="G31" s="180">
        <v>1795400</v>
      </c>
      <c r="H31" s="184">
        <f t="shared" si="1"/>
        <v>154964780</v>
      </c>
      <c r="I31" s="181">
        <f>478500+214500+8481850+178500+160504+354000+454000+2634900+121165000</f>
        <v>134121754</v>
      </c>
      <c r="J31" s="181">
        <f>3059260+9900000</f>
        <v>12959260</v>
      </c>
      <c r="K31" s="38">
        <f t="shared" si="0"/>
        <v>147081014</v>
      </c>
      <c r="L31" s="38">
        <f t="shared" si="2"/>
        <v>-7883766</v>
      </c>
      <c r="M31" s="37"/>
    </row>
    <row r="32" spans="1:13" x14ac:dyDescent="0.25">
      <c r="A32" s="37">
        <f>1+A31</f>
        <v>30</v>
      </c>
      <c r="B32" s="40">
        <v>202051408</v>
      </c>
      <c r="C32" s="40">
        <v>22502350</v>
      </c>
      <c r="D32" s="38"/>
      <c r="E32" s="180">
        <v>1916203</v>
      </c>
      <c r="F32" s="38"/>
      <c r="G32" s="38">
        <v>3475903</v>
      </c>
      <c r="H32" s="184">
        <f t="shared" si="1"/>
        <v>222994058</v>
      </c>
      <c r="I32" s="181">
        <f>22176000+1536100+762000+314400+175500+10550000+5500000</f>
        <v>41014000</v>
      </c>
      <c r="J32" s="181">
        <f>1020000+12912900+48450+26600</f>
        <v>14007950</v>
      </c>
      <c r="K32" s="38">
        <f t="shared" si="0"/>
        <v>55021950</v>
      </c>
      <c r="L32" s="38">
        <f t="shared" si="2"/>
        <v>-167972108</v>
      </c>
      <c r="M32" s="37"/>
    </row>
    <row r="33" spans="1:13" x14ac:dyDescent="0.25">
      <c r="A33" s="37">
        <f t="shared" si="3"/>
        <v>31</v>
      </c>
      <c r="B33" s="38"/>
      <c r="C33" s="38"/>
      <c r="D33" s="38"/>
      <c r="E33" s="38"/>
      <c r="F33" s="38"/>
      <c r="G33" s="38"/>
      <c r="H33" s="38">
        <f t="shared" ref="H3:H33" si="4">B33+C33+F33-G33</f>
        <v>0</v>
      </c>
      <c r="I33" s="38"/>
      <c r="J33" s="38"/>
      <c r="K33" s="38">
        <f t="shared" si="0"/>
        <v>0</v>
      </c>
      <c r="L33" s="38">
        <f t="shared" si="2"/>
        <v>0</v>
      </c>
      <c r="M33" s="37"/>
    </row>
    <row r="34" spans="1:13" x14ac:dyDescent="0.25">
      <c r="A34" s="37"/>
      <c r="B34" s="41">
        <f>SUM(B2:B33)</f>
        <v>3877032175</v>
      </c>
      <c r="C34" s="41">
        <f t="shared" ref="C34:L34" si="5">SUM(C2:C33)</f>
        <v>1818144061</v>
      </c>
      <c r="D34" s="41">
        <f t="shared" si="5"/>
        <v>0</v>
      </c>
      <c r="E34" s="41">
        <f t="shared" si="5"/>
        <v>19231441</v>
      </c>
      <c r="F34" s="41">
        <f t="shared" si="5"/>
        <v>2429175</v>
      </c>
      <c r="G34" s="41">
        <f t="shared" si="5"/>
        <v>240331523</v>
      </c>
      <c r="H34" s="41">
        <f t="shared" si="5"/>
        <v>5842168107</v>
      </c>
      <c r="I34" s="41">
        <f t="shared" si="5"/>
        <v>4873953455</v>
      </c>
      <c r="J34" s="41">
        <f t="shared" si="5"/>
        <v>792080453</v>
      </c>
      <c r="K34" s="41">
        <f t="shared" si="5"/>
        <v>5666033908</v>
      </c>
      <c r="L34" s="41">
        <f t="shared" si="5"/>
        <v>-176134199</v>
      </c>
      <c r="M34" s="37"/>
    </row>
    <row r="36" spans="1:13" x14ac:dyDescent="0.25">
      <c r="B36"/>
      <c r="C36"/>
      <c r="D36"/>
      <c r="E36"/>
      <c r="F36"/>
      <c r="G36" s="185"/>
      <c r="H36"/>
      <c r="I36" s="78"/>
      <c r="J36" s="186"/>
      <c r="K36"/>
      <c r="L36" s="78">
        <v>176134199</v>
      </c>
    </row>
    <row r="37" spans="1:13" x14ac:dyDescent="0.25">
      <c r="B37" s="78">
        <v>3881807173</v>
      </c>
      <c r="C37" s="78">
        <v>1818144060</v>
      </c>
      <c r="D37" s="78">
        <v>94904501</v>
      </c>
      <c r="E37" s="78">
        <v>-17625438</v>
      </c>
      <c r="F37" s="78">
        <v>2429175</v>
      </c>
      <c r="G37" s="185">
        <v>240331523</v>
      </c>
      <c r="H37" s="78"/>
      <c r="I37" s="78">
        <v>1047415766</v>
      </c>
      <c r="J37" s="186">
        <v>792080453</v>
      </c>
      <c r="K37" s="78"/>
      <c r="L37" s="78"/>
    </row>
    <row r="38" spans="1:13" x14ac:dyDescent="0.25">
      <c r="B38" s="187">
        <f>B37-B35</f>
        <v>3881807173</v>
      </c>
      <c r="C38" s="187">
        <f>C37-C35</f>
        <v>1818144060</v>
      </c>
      <c r="D38" s="78">
        <v>90129503</v>
      </c>
      <c r="E38" s="188">
        <f>E35+E37</f>
        <v>-17625438</v>
      </c>
      <c r="F38" s="187">
        <f>F35-F37</f>
        <v>-2429175</v>
      </c>
      <c r="G38" s="187">
        <f>G37-G35</f>
        <v>240331523</v>
      </c>
      <c r="H38"/>
      <c r="I38" s="78">
        <v>3826537693</v>
      </c>
      <c r="J38" s="186">
        <f>J35-J37</f>
        <v>-792080453</v>
      </c>
      <c r="K38"/>
      <c r="L38"/>
    </row>
    <row r="39" spans="1:13" x14ac:dyDescent="0.25">
      <c r="B39"/>
      <c r="C39"/>
      <c r="D39" s="188">
        <f>D37-D38</f>
        <v>4774998</v>
      </c>
      <c r="E39" s="78"/>
      <c r="F39"/>
      <c r="G39"/>
      <c r="H39"/>
      <c r="I39" s="78">
        <f>I35-I37-I38</f>
        <v>-4873953459</v>
      </c>
      <c r="J39" s="186"/>
      <c r="K39"/>
      <c r="L39"/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4"/>
  <sheetViews>
    <sheetView workbookViewId="0">
      <selection activeCell="D22" sqref="D22"/>
    </sheetView>
  </sheetViews>
  <sheetFormatPr defaultRowHeight="14.25" x14ac:dyDescent="0.2"/>
  <cols>
    <col min="1" max="1" width="9.140625" style="192"/>
    <col min="2" max="2" width="31.140625" style="192" customWidth="1"/>
    <col min="3" max="3" width="45.140625" style="192" customWidth="1"/>
    <col min="4" max="4" width="86.42578125" style="192" customWidth="1"/>
    <col min="5" max="16384" width="9.140625" style="192"/>
  </cols>
  <sheetData>
    <row r="1" spans="1:4" ht="15" x14ac:dyDescent="0.25">
      <c r="A1" s="194" t="s">
        <v>534</v>
      </c>
    </row>
    <row r="2" spans="1:4" ht="15" x14ac:dyDescent="0.25">
      <c r="A2" s="203" t="s">
        <v>502</v>
      </c>
      <c r="B2" s="203" t="s">
        <v>93</v>
      </c>
      <c r="C2" s="203" t="s">
        <v>503</v>
      </c>
      <c r="D2" s="203" t="s">
        <v>504</v>
      </c>
    </row>
    <row r="3" spans="1:4" x14ac:dyDescent="0.2">
      <c r="A3" s="195">
        <v>1</v>
      </c>
      <c r="B3" s="196" t="s">
        <v>505</v>
      </c>
      <c r="C3" s="196" t="s">
        <v>506</v>
      </c>
      <c r="D3" s="196" t="s">
        <v>507</v>
      </c>
    </row>
    <row r="4" spans="1:4" x14ac:dyDescent="0.2">
      <c r="A4" s="195">
        <v>2</v>
      </c>
      <c r="B4" s="196" t="s">
        <v>508</v>
      </c>
      <c r="C4" s="196" t="s">
        <v>509</v>
      </c>
      <c r="D4" s="196" t="s">
        <v>507</v>
      </c>
    </row>
    <row r="5" spans="1:4" x14ac:dyDescent="0.2">
      <c r="A5" s="197">
        <v>3</v>
      </c>
      <c r="B5" s="200" t="s">
        <v>510</v>
      </c>
      <c r="C5" s="200" t="s">
        <v>506</v>
      </c>
      <c r="D5" s="196" t="s">
        <v>535</v>
      </c>
    </row>
    <row r="6" spans="1:4" x14ac:dyDescent="0.2">
      <c r="A6" s="198"/>
      <c r="B6" s="201"/>
      <c r="C6" s="201"/>
      <c r="D6" s="196" t="s">
        <v>511</v>
      </c>
    </row>
    <row r="7" spans="1:4" x14ac:dyDescent="0.2">
      <c r="A7" s="199"/>
      <c r="B7" s="202"/>
      <c r="C7" s="202"/>
      <c r="D7" s="196" t="s">
        <v>512</v>
      </c>
    </row>
    <row r="8" spans="1:4" x14ac:dyDescent="0.2">
      <c r="A8" s="195">
        <v>4</v>
      </c>
      <c r="B8" s="196" t="s">
        <v>513</v>
      </c>
      <c r="C8" s="196" t="s">
        <v>514</v>
      </c>
      <c r="D8" s="196" t="s">
        <v>507</v>
      </c>
    </row>
    <row r="9" spans="1:4" x14ac:dyDescent="0.2">
      <c r="A9" s="197">
        <v>5</v>
      </c>
      <c r="B9" s="200" t="s">
        <v>515</v>
      </c>
      <c r="C9" s="200" t="s">
        <v>506</v>
      </c>
      <c r="D9" s="196" t="s">
        <v>516</v>
      </c>
    </row>
    <row r="10" spans="1:4" x14ac:dyDescent="0.2">
      <c r="A10" s="198"/>
      <c r="B10" s="201"/>
      <c r="C10" s="201"/>
      <c r="D10" s="196" t="s">
        <v>517</v>
      </c>
    </row>
    <row r="11" spans="1:4" x14ac:dyDescent="0.2">
      <c r="A11" s="198"/>
      <c r="B11" s="201"/>
      <c r="C11" s="201"/>
      <c r="D11" s="196" t="s">
        <v>518</v>
      </c>
    </row>
    <row r="12" spans="1:4" x14ac:dyDescent="0.2">
      <c r="A12" s="199"/>
      <c r="B12" s="202"/>
      <c r="C12" s="202"/>
      <c r="D12" s="196" t="s">
        <v>519</v>
      </c>
    </row>
    <row r="13" spans="1:4" x14ac:dyDescent="0.2">
      <c r="A13" s="197">
        <v>6</v>
      </c>
      <c r="B13" s="200" t="s">
        <v>520</v>
      </c>
      <c r="C13" s="196" t="s">
        <v>521</v>
      </c>
      <c r="D13" s="196" t="s">
        <v>522</v>
      </c>
    </row>
    <row r="14" spans="1:4" x14ac:dyDescent="0.2">
      <c r="A14" s="199"/>
      <c r="B14" s="202"/>
      <c r="C14" s="196" t="s">
        <v>523</v>
      </c>
      <c r="D14" s="196" t="s">
        <v>524</v>
      </c>
    </row>
    <row r="15" spans="1:4" x14ac:dyDescent="0.2">
      <c r="A15" s="195">
        <v>7</v>
      </c>
      <c r="B15" s="196" t="s">
        <v>525</v>
      </c>
      <c r="C15" s="196" t="s">
        <v>506</v>
      </c>
      <c r="D15" s="196" t="s">
        <v>526</v>
      </c>
    </row>
    <row r="18" spans="1:2" x14ac:dyDescent="0.2">
      <c r="A18" s="192" t="s">
        <v>527</v>
      </c>
    </row>
    <row r="19" spans="1:2" x14ac:dyDescent="0.2">
      <c r="A19" s="193">
        <v>1</v>
      </c>
      <c r="B19" s="192" t="s">
        <v>528</v>
      </c>
    </row>
    <row r="20" spans="1:2" x14ac:dyDescent="0.2">
      <c r="A20" s="193">
        <v>2</v>
      </c>
      <c r="B20" s="192" t="s">
        <v>529</v>
      </c>
    </row>
    <row r="21" spans="1:2" x14ac:dyDescent="0.2">
      <c r="A21" s="193">
        <v>3</v>
      </c>
      <c r="B21" s="192" t="s">
        <v>530</v>
      </c>
    </row>
    <row r="22" spans="1:2" x14ac:dyDescent="0.2">
      <c r="A22" s="193">
        <v>4</v>
      </c>
      <c r="B22" s="192" t="s">
        <v>531</v>
      </c>
    </row>
    <row r="23" spans="1:2" x14ac:dyDescent="0.2">
      <c r="A23" s="193">
        <v>5</v>
      </c>
      <c r="B23" s="192" t="s">
        <v>532</v>
      </c>
    </row>
    <row r="24" spans="1:2" x14ac:dyDescent="0.2">
      <c r="A24" s="193">
        <v>6</v>
      </c>
      <c r="B24" s="192" t="s">
        <v>533</v>
      </c>
    </row>
  </sheetData>
  <mergeCells count="8">
    <mergeCell ref="A5:A7"/>
    <mergeCell ref="B5:B7"/>
    <mergeCell ref="C5:C7"/>
    <mergeCell ref="A9:A12"/>
    <mergeCell ref="B9:B12"/>
    <mergeCell ref="A13:A14"/>
    <mergeCell ref="B13:B14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 SJT 55</vt:lpstr>
      <vt:lpstr> CIMB VA STATEMENT </vt:lpstr>
      <vt:lpstr>BANK STATEMENT</vt:lpstr>
      <vt:lpstr>GL</vt:lpstr>
      <vt:lpstr>maney kroscek</vt:lpstr>
      <vt:lpstr>evalusai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2022-04-09T01:43:06Z</dcterms:created>
  <dcterms:modified xsi:type="dcterms:W3CDTF">2022-04-09T05:50:21Z</dcterms:modified>
</cp:coreProperties>
</file>